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C:\Users\majercikovaz\Desktop\"/>
    </mc:Choice>
  </mc:AlternateContent>
  <xr:revisionPtr revIDLastSave="0" documentId="8_{AAE2D7F5-5985-4FEE-8817-3F2A765D2F2B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Kapacitny model" sheetId="1" r:id="rId1"/>
    <sheet name="SAS" sheetId="2" r:id="rId2"/>
    <sheet name="UH" sheetId="3" r:id="rId3"/>
    <sheet name="NN-1 dnove" sheetId="4" r:id="rId4"/>
    <sheet name="NN-operácie" sheetId="5" r:id="rId5"/>
    <sheet name="SVLZ " sheetId="6" r:id="rId6"/>
    <sheet name=" pôrody" sheetId="7" r:id="rId7"/>
    <sheet name="SVLZ_suhrn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W126" i="3" l="1"/>
  <c r="AW127" i="3"/>
  <c r="AW128" i="3" s="1"/>
  <c r="AW129" i="3" s="1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59" i="3"/>
  <c r="J127" i="3"/>
  <c r="D128" i="3"/>
  <c r="I130" i="3"/>
  <c r="D131" i="3"/>
  <c r="E131" i="3"/>
  <c r="G133" i="3"/>
  <c r="I133" i="3"/>
  <c r="J133" i="3"/>
  <c r="G135" i="3"/>
  <c r="F136" i="3"/>
  <c r="F138" i="3"/>
  <c r="G138" i="3"/>
  <c r="E139" i="3"/>
  <c r="H139" i="3"/>
  <c r="I139" i="3"/>
  <c r="G141" i="3"/>
  <c r="H141" i="3"/>
  <c r="I141" i="3"/>
  <c r="J141" i="3"/>
  <c r="D142" i="3"/>
  <c r="G144" i="3"/>
  <c r="H144" i="3"/>
  <c r="I146" i="3"/>
  <c r="H125" i="3"/>
  <c r="I125" i="3"/>
  <c r="J125" i="3"/>
  <c r="D125" i="3"/>
  <c r="E87" i="3"/>
  <c r="H88" i="3"/>
  <c r="I88" i="3"/>
  <c r="J88" i="3"/>
  <c r="D89" i="3"/>
  <c r="D90" i="3"/>
  <c r="G91" i="3"/>
  <c r="I91" i="3"/>
  <c r="F93" i="3"/>
  <c r="G93" i="3"/>
  <c r="H93" i="3"/>
  <c r="J93" i="3"/>
  <c r="F96" i="3"/>
  <c r="G96" i="3"/>
  <c r="D97" i="3"/>
  <c r="H97" i="3"/>
  <c r="G99" i="3"/>
  <c r="H99" i="3"/>
  <c r="I99" i="3"/>
  <c r="J99" i="3"/>
  <c r="G100" i="3"/>
  <c r="G102" i="3"/>
  <c r="I102" i="3"/>
  <c r="J42" i="3"/>
  <c r="J83" i="3" s="1"/>
  <c r="J43" i="3"/>
  <c r="J84" i="3" s="1"/>
  <c r="J44" i="3"/>
  <c r="J128" i="3" s="1"/>
  <c r="J45" i="3"/>
  <c r="J86" i="3" s="1"/>
  <c r="J46" i="3"/>
  <c r="J87" i="3" s="1"/>
  <c r="J47" i="3"/>
  <c r="J131" i="3" s="1"/>
  <c r="J48" i="3"/>
  <c r="J89" i="3" s="1"/>
  <c r="J49" i="3"/>
  <c r="J90" i="3" s="1"/>
  <c r="J50" i="3"/>
  <c r="J134" i="3" s="1"/>
  <c r="J51" i="3"/>
  <c r="J92" i="3" s="1"/>
  <c r="J52" i="3"/>
  <c r="J136" i="3" s="1"/>
  <c r="J53" i="3"/>
  <c r="J94" i="3" s="1"/>
  <c r="J54" i="3"/>
  <c r="J138" i="3" s="1"/>
  <c r="J55" i="3"/>
  <c r="J139" i="3" s="1"/>
  <c r="J56" i="3"/>
  <c r="J97" i="3" s="1"/>
  <c r="J57" i="3"/>
  <c r="J98" i="3" s="1"/>
  <c r="J58" i="3"/>
  <c r="J142" i="3" s="1"/>
  <c r="J59" i="3"/>
  <c r="J100" i="3" s="1"/>
  <c r="J60" i="3"/>
  <c r="J101" i="3" s="1"/>
  <c r="J61" i="3"/>
  <c r="J145" i="3" s="1"/>
  <c r="J62" i="3"/>
  <c r="J103" i="3" s="1"/>
  <c r="J41" i="3"/>
  <c r="J82" i="3" s="1"/>
  <c r="AR27" i="3"/>
  <c r="AP27" i="3"/>
  <c r="AO27" i="3"/>
  <c r="AM27" i="3"/>
  <c r="I42" i="3"/>
  <c r="I126" i="3" s="1"/>
  <c r="I43" i="3"/>
  <c r="I84" i="3" s="1"/>
  <c r="I44" i="3"/>
  <c r="I128" i="3" s="1"/>
  <c r="I45" i="3"/>
  <c r="I86" i="3" s="1"/>
  <c r="I46" i="3"/>
  <c r="I87" i="3" s="1"/>
  <c r="I47" i="3"/>
  <c r="I131" i="3" s="1"/>
  <c r="I48" i="3"/>
  <c r="I132" i="3" s="1"/>
  <c r="I49" i="3"/>
  <c r="I90" i="3" s="1"/>
  <c r="I50" i="3"/>
  <c r="I134" i="3" s="1"/>
  <c r="I51" i="3"/>
  <c r="I135" i="3" s="1"/>
  <c r="I52" i="3"/>
  <c r="I93" i="3" s="1"/>
  <c r="I53" i="3"/>
  <c r="I94" i="3" s="1"/>
  <c r="I54" i="3"/>
  <c r="I95" i="3" s="1"/>
  <c r="I55" i="3"/>
  <c r="I96" i="3" s="1"/>
  <c r="I56" i="3"/>
  <c r="I97" i="3" s="1"/>
  <c r="I57" i="3"/>
  <c r="I98" i="3" s="1"/>
  <c r="I58" i="3"/>
  <c r="I142" i="3" s="1"/>
  <c r="I59" i="3"/>
  <c r="I100" i="3" s="1"/>
  <c r="I60" i="3"/>
  <c r="I144" i="3" s="1"/>
  <c r="I61" i="3"/>
  <c r="I145" i="3" s="1"/>
  <c r="I62" i="3"/>
  <c r="I103" i="3" s="1"/>
  <c r="I41" i="3"/>
  <c r="I82" i="3" s="1"/>
  <c r="H42" i="3"/>
  <c r="H83" i="3" s="1"/>
  <c r="H43" i="3"/>
  <c r="H84" i="3" s="1"/>
  <c r="H44" i="3"/>
  <c r="H128" i="3" s="1"/>
  <c r="H45" i="3"/>
  <c r="H86" i="3" s="1"/>
  <c r="H46" i="3"/>
  <c r="H87" i="3" s="1"/>
  <c r="H47" i="3"/>
  <c r="H131" i="3" s="1"/>
  <c r="H48" i="3"/>
  <c r="H89" i="3" s="1"/>
  <c r="H49" i="3"/>
  <c r="H90" i="3" s="1"/>
  <c r="H50" i="3"/>
  <c r="H134" i="3" s="1"/>
  <c r="H51" i="3"/>
  <c r="H135" i="3" s="1"/>
  <c r="H52" i="3"/>
  <c r="H136" i="3" s="1"/>
  <c r="H53" i="3"/>
  <c r="H137" i="3" s="1"/>
  <c r="H54" i="3"/>
  <c r="H95" i="3" s="1"/>
  <c r="H55" i="3"/>
  <c r="H96" i="3" s="1"/>
  <c r="H56" i="3"/>
  <c r="H140" i="3" s="1"/>
  <c r="H57" i="3"/>
  <c r="H98" i="3" s="1"/>
  <c r="H58" i="3"/>
  <c r="H142" i="3" s="1"/>
  <c r="H59" i="3"/>
  <c r="H100" i="3" s="1"/>
  <c r="H60" i="3"/>
  <c r="H101" i="3" s="1"/>
  <c r="H61" i="3"/>
  <c r="H145" i="3" s="1"/>
  <c r="H62" i="3"/>
  <c r="H103" i="3" s="1"/>
  <c r="H41" i="3"/>
  <c r="H82" i="3" s="1"/>
  <c r="G42" i="3"/>
  <c r="G83" i="3" s="1"/>
  <c r="G43" i="3"/>
  <c r="G127" i="3" s="1"/>
  <c r="G44" i="3"/>
  <c r="G128" i="3" s="1"/>
  <c r="G45" i="3"/>
  <c r="G86" i="3" s="1"/>
  <c r="G46" i="3"/>
  <c r="G87" i="3" s="1"/>
  <c r="G47" i="3"/>
  <c r="G88" i="3" s="1"/>
  <c r="G48" i="3"/>
  <c r="G89" i="3" s="1"/>
  <c r="G49" i="3"/>
  <c r="G90" i="3" s="1"/>
  <c r="G50" i="3"/>
  <c r="G134" i="3" s="1"/>
  <c r="G51" i="3"/>
  <c r="G92" i="3" s="1"/>
  <c r="G52" i="3"/>
  <c r="G136" i="3" s="1"/>
  <c r="G53" i="3"/>
  <c r="G137" i="3" s="1"/>
  <c r="G54" i="3"/>
  <c r="G95" i="3" s="1"/>
  <c r="G55" i="3"/>
  <c r="G139" i="3" s="1"/>
  <c r="G56" i="3"/>
  <c r="G140" i="3" s="1"/>
  <c r="G57" i="3"/>
  <c r="G98" i="3" s="1"/>
  <c r="G58" i="3"/>
  <c r="G142" i="3" s="1"/>
  <c r="G59" i="3"/>
  <c r="G143" i="3" s="1"/>
  <c r="G60" i="3"/>
  <c r="G101" i="3" s="1"/>
  <c r="G61" i="3"/>
  <c r="G145" i="3" s="1"/>
  <c r="G62" i="3"/>
  <c r="G103" i="3" s="1"/>
  <c r="G41" i="3"/>
  <c r="G125" i="3" s="1"/>
  <c r="F42" i="3"/>
  <c r="F83" i="3" s="1"/>
  <c r="F43" i="3"/>
  <c r="F127" i="3" s="1"/>
  <c r="F44" i="3"/>
  <c r="F128" i="3" s="1"/>
  <c r="F45" i="3"/>
  <c r="F86" i="3" s="1"/>
  <c r="F46" i="3"/>
  <c r="F87" i="3" s="1"/>
  <c r="F47" i="3"/>
  <c r="F131" i="3" s="1"/>
  <c r="F48" i="3"/>
  <c r="F89" i="3" s="1"/>
  <c r="F49" i="3"/>
  <c r="F90" i="3" s="1"/>
  <c r="F50" i="3"/>
  <c r="F134" i="3" s="1"/>
  <c r="F51" i="3"/>
  <c r="F92" i="3" s="1"/>
  <c r="F52" i="3"/>
  <c r="F53" i="3"/>
  <c r="F137" i="3" s="1"/>
  <c r="F54" i="3"/>
  <c r="F95" i="3" s="1"/>
  <c r="F55" i="3"/>
  <c r="F139" i="3" s="1"/>
  <c r="F56" i="3"/>
  <c r="F140" i="3" s="1"/>
  <c r="F57" i="3"/>
  <c r="F98" i="3" s="1"/>
  <c r="F58" i="3"/>
  <c r="F99" i="3" s="1"/>
  <c r="F59" i="3"/>
  <c r="F143" i="3" s="1"/>
  <c r="F60" i="3"/>
  <c r="F144" i="3" s="1"/>
  <c r="F61" i="3"/>
  <c r="F102" i="3" s="1"/>
  <c r="F62" i="3"/>
  <c r="F103" i="3" s="1"/>
  <c r="F41" i="3"/>
  <c r="F82" i="3" s="1"/>
  <c r="E42" i="3"/>
  <c r="E126" i="3" s="1"/>
  <c r="E43" i="3"/>
  <c r="E127" i="3" s="1"/>
  <c r="E44" i="3"/>
  <c r="E128" i="3" s="1"/>
  <c r="E45" i="3"/>
  <c r="E86" i="3" s="1"/>
  <c r="E46" i="3"/>
  <c r="E130" i="3" s="1"/>
  <c r="E47" i="3"/>
  <c r="E88" i="3" s="1"/>
  <c r="E48" i="3"/>
  <c r="E89" i="3" s="1"/>
  <c r="E49" i="3"/>
  <c r="E90" i="3" s="1"/>
  <c r="E50" i="3"/>
  <c r="E134" i="3" s="1"/>
  <c r="E51" i="3"/>
  <c r="E92" i="3" s="1"/>
  <c r="E52" i="3"/>
  <c r="E93" i="3" s="1"/>
  <c r="E53" i="3"/>
  <c r="E137" i="3" s="1"/>
  <c r="E54" i="3"/>
  <c r="E138" i="3" s="1"/>
  <c r="E55" i="3"/>
  <c r="E96" i="3" s="1"/>
  <c r="E56" i="3"/>
  <c r="E140" i="3" s="1"/>
  <c r="E57" i="3"/>
  <c r="E98" i="3" s="1"/>
  <c r="E58" i="3"/>
  <c r="E99" i="3" s="1"/>
  <c r="E59" i="3"/>
  <c r="E143" i="3" s="1"/>
  <c r="E60" i="3"/>
  <c r="E101" i="3" s="1"/>
  <c r="E61" i="3"/>
  <c r="E102" i="3" s="1"/>
  <c r="E62" i="3"/>
  <c r="E146" i="3" s="1"/>
  <c r="E41" i="3"/>
  <c r="E125" i="3" s="1"/>
  <c r="D42" i="3"/>
  <c r="D83" i="3" s="1"/>
  <c r="D43" i="3"/>
  <c r="D84" i="3" s="1"/>
  <c r="D44" i="3"/>
  <c r="D85" i="3" s="1"/>
  <c r="D45" i="3"/>
  <c r="D129" i="3" s="1"/>
  <c r="D46" i="3"/>
  <c r="D87" i="3" s="1"/>
  <c r="D47" i="3"/>
  <c r="D88" i="3" s="1"/>
  <c r="D48" i="3"/>
  <c r="D132" i="3" s="1"/>
  <c r="D49" i="3"/>
  <c r="D133" i="3" s="1"/>
  <c r="D50" i="3"/>
  <c r="D134" i="3" s="1"/>
  <c r="D51" i="3"/>
  <c r="D92" i="3" s="1"/>
  <c r="D52" i="3"/>
  <c r="D93" i="3" s="1"/>
  <c r="D53" i="3"/>
  <c r="D137" i="3" s="1"/>
  <c r="D54" i="3"/>
  <c r="D95" i="3" s="1"/>
  <c r="D55" i="3"/>
  <c r="D96" i="3" s="1"/>
  <c r="D56" i="3"/>
  <c r="D140" i="3" s="1"/>
  <c r="D57" i="3"/>
  <c r="D98" i="3" s="1"/>
  <c r="D58" i="3"/>
  <c r="D99" i="3" s="1"/>
  <c r="D59" i="3"/>
  <c r="D143" i="3" s="1"/>
  <c r="D60" i="3"/>
  <c r="D144" i="3" s="1"/>
  <c r="D61" i="3"/>
  <c r="D102" i="3" s="1"/>
  <c r="D62" i="3"/>
  <c r="D146" i="3" s="1"/>
  <c r="D41" i="3"/>
  <c r="D82" i="3" s="1"/>
  <c r="H102" i="3" l="1"/>
  <c r="D86" i="3"/>
  <c r="F91" i="3"/>
  <c r="I127" i="3"/>
  <c r="I101" i="3"/>
  <c r="E97" i="3"/>
  <c r="H94" i="3"/>
  <c r="E91" i="3"/>
  <c r="I85" i="3"/>
  <c r="I143" i="3"/>
  <c r="J135" i="3"/>
  <c r="F133" i="3"/>
  <c r="H127" i="3"/>
  <c r="J95" i="3"/>
  <c r="J85" i="3"/>
  <c r="J130" i="3"/>
  <c r="D91" i="3"/>
  <c r="E133" i="3"/>
  <c r="F100" i="3"/>
  <c r="J96" i="3"/>
  <c r="F94" i="3"/>
  <c r="F88" i="3"/>
  <c r="F145" i="3"/>
  <c r="F141" i="3"/>
  <c r="D139" i="3"/>
  <c r="I136" i="3"/>
  <c r="F135" i="3"/>
  <c r="H138" i="3"/>
  <c r="E136" i="3"/>
  <c r="H85" i="3"/>
  <c r="E103" i="3"/>
  <c r="E100" i="3"/>
  <c r="E94" i="3"/>
  <c r="E145" i="3"/>
  <c r="F142" i="3"/>
  <c r="J140" i="3"/>
  <c r="E135" i="3"/>
  <c r="F132" i="3"/>
  <c r="D130" i="3"/>
  <c r="G97" i="3"/>
  <c r="F97" i="3"/>
  <c r="D136" i="3"/>
  <c r="G94" i="3"/>
  <c r="H130" i="3"/>
  <c r="J182" i="3"/>
  <c r="J102" i="3"/>
  <c r="D100" i="3"/>
  <c r="D94" i="3"/>
  <c r="J91" i="3"/>
  <c r="E83" i="3"/>
  <c r="J144" i="3"/>
  <c r="E142" i="3"/>
  <c r="I140" i="3"/>
  <c r="I138" i="3"/>
  <c r="E132" i="3"/>
  <c r="H91" i="3"/>
  <c r="H133" i="3"/>
  <c r="G85" i="3"/>
  <c r="F85" i="3"/>
  <c r="F130" i="3"/>
  <c r="E85" i="3"/>
  <c r="F125" i="3"/>
  <c r="J132" i="3"/>
  <c r="E144" i="3"/>
  <c r="D127" i="3"/>
  <c r="J146" i="3"/>
  <c r="J126" i="3"/>
  <c r="D141" i="3"/>
  <c r="G132" i="3"/>
  <c r="G84" i="3"/>
  <c r="D138" i="3"/>
  <c r="G129" i="3"/>
  <c r="H126" i="3"/>
  <c r="G82" i="3"/>
  <c r="F84" i="3"/>
  <c r="G146" i="3"/>
  <c r="H143" i="3"/>
  <c r="J137" i="3"/>
  <c r="D135" i="3"/>
  <c r="F129" i="3"/>
  <c r="G126" i="3"/>
  <c r="F101" i="3"/>
  <c r="I92" i="3"/>
  <c r="E84" i="3"/>
  <c r="F146" i="3"/>
  <c r="I137" i="3"/>
  <c r="E129" i="3"/>
  <c r="F126" i="3"/>
  <c r="D103" i="3"/>
  <c r="I129" i="3"/>
  <c r="J143" i="3"/>
  <c r="H129" i="3"/>
  <c r="H146" i="3"/>
  <c r="I89" i="3"/>
  <c r="E95" i="3"/>
  <c r="I83" i="3"/>
  <c r="D145" i="3"/>
  <c r="J129" i="3"/>
  <c r="E82" i="3"/>
  <c r="D101" i="3"/>
  <c r="G131" i="3"/>
  <c r="E141" i="3"/>
  <c r="H132" i="3"/>
  <c r="H92" i="3"/>
  <c r="D126" i="3"/>
  <c r="G130" i="3"/>
  <c r="H320" i="2"/>
  <c r="G320" i="2"/>
  <c r="G221" i="2" s="1"/>
  <c r="F320" i="2"/>
  <c r="K316" i="2"/>
  <c r="K320" i="2" s="1"/>
  <c r="K221" i="2" s="1"/>
  <c r="K222" i="2" s="1"/>
  <c r="J316" i="2"/>
  <c r="I316" i="2"/>
  <c r="J320" i="2" s="1"/>
  <c r="J221" i="2" s="1"/>
  <c r="J222" i="2" s="1"/>
  <c r="E274" i="2"/>
  <c r="K234" i="2"/>
  <c r="H222" i="2"/>
  <c r="G222" i="2"/>
  <c r="H221" i="2"/>
  <c r="H212" i="2"/>
  <c r="G212" i="2"/>
  <c r="F212" i="2"/>
  <c r="J208" i="2"/>
  <c r="J212" i="2" s="1"/>
  <c r="J113" i="2" s="1"/>
  <c r="J114" i="2" s="1"/>
  <c r="I208" i="2"/>
  <c r="I212" i="2" s="1"/>
  <c r="I113" i="2" s="1"/>
  <c r="I114" i="2" s="1"/>
  <c r="E166" i="2"/>
  <c r="K126" i="2"/>
  <c r="G113" i="2"/>
  <c r="G114" i="2" s="1"/>
  <c r="F113" i="2"/>
  <c r="F114" i="2" s="1"/>
  <c r="H104" i="2"/>
  <c r="G104" i="2"/>
  <c r="F104" i="2"/>
  <c r="J100" i="2"/>
  <c r="J104" i="2" s="1"/>
  <c r="I100" i="2"/>
  <c r="I104" i="2" s="1"/>
  <c r="I5" i="2" s="1"/>
  <c r="I6" i="2" s="1"/>
  <c r="E58" i="2"/>
  <c r="K18" i="2"/>
  <c r="K100" i="2" s="1"/>
  <c r="K104" i="2" s="1"/>
  <c r="K5" i="2" s="1"/>
  <c r="K6" i="2" s="1"/>
  <c r="H5" i="2"/>
  <c r="H6" i="2" s="1"/>
  <c r="G5" i="2"/>
  <c r="G6" i="2" s="1"/>
  <c r="F5" i="2"/>
  <c r="F6" i="2" s="1"/>
  <c r="I320" i="2" l="1"/>
  <c r="I221" i="2" s="1"/>
  <c r="I222" i="2" s="1"/>
  <c r="G105" i="2"/>
  <c r="L5" i="2" s="1"/>
  <c r="H113" i="2"/>
  <c r="H114" i="2" s="1"/>
  <c r="J5" i="2"/>
  <c r="J6" i="2" s="1"/>
  <c r="G321" i="2"/>
  <c r="L221" i="2" s="1"/>
  <c r="F221" i="2"/>
  <c r="F222" i="2" s="1"/>
  <c r="K208" i="2"/>
  <c r="K212" i="2" s="1"/>
  <c r="K113" i="2" s="1"/>
  <c r="K114" i="2" s="1"/>
  <c r="G213" i="2" l="1"/>
  <c r="L113" i="2" s="1"/>
  <c r="L222" i="2"/>
  <c r="M221" i="2"/>
  <c r="M113" i="2"/>
  <c r="L114" i="2"/>
  <c r="M5" i="2"/>
  <c r="L6" i="2"/>
  <c r="L314" i="2" l="1"/>
  <c r="L294" i="2"/>
  <c r="L274" i="2"/>
  <c r="L304" i="2"/>
  <c r="L284" i="2"/>
  <c r="L301" i="2"/>
  <c r="L298" i="2"/>
  <c r="L295" i="2"/>
  <c r="L292" i="2"/>
  <c r="L289" i="2"/>
  <c r="L286" i="2"/>
  <c r="L283" i="2"/>
  <c r="L280" i="2"/>
  <c r="L277" i="2"/>
  <c r="L270" i="2"/>
  <c r="L313" i="2"/>
  <c r="M313" i="2" s="1"/>
  <c r="L310" i="2"/>
  <c r="L307" i="2"/>
  <c r="L279" i="2"/>
  <c r="L255" i="2"/>
  <c r="L235" i="2"/>
  <c r="L285" i="2"/>
  <c r="L265" i="2"/>
  <c r="L245" i="2"/>
  <c r="L269" i="2"/>
  <c r="L252" i="2"/>
  <c r="L249" i="2"/>
  <c r="L246" i="2"/>
  <c r="L243" i="2"/>
  <c r="L240" i="2"/>
  <c r="L237" i="2"/>
  <c r="L308" i="2"/>
  <c r="L288" i="2"/>
  <c r="L276" i="2"/>
  <c r="L90" i="2"/>
  <c r="L239" i="2"/>
  <c r="L82" i="2"/>
  <c r="L63" i="2"/>
  <c r="L293" i="2"/>
  <c r="L242" i="2"/>
  <c r="M242" i="2" s="1"/>
  <c r="L236" i="2"/>
  <c r="L300" i="2"/>
  <c r="L275" i="2"/>
  <c r="L299" i="2"/>
  <c r="L290" i="2"/>
  <c r="L258" i="2"/>
  <c r="L91" i="2"/>
  <c r="L80" i="2"/>
  <c r="L44" i="2"/>
  <c r="L24" i="2"/>
  <c r="L17" i="2"/>
  <c r="L296" i="2"/>
  <c r="L291" i="2"/>
  <c r="L244" i="2"/>
  <c r="L97" i="2"/>
  <c r="L78" i="2"/>
  <c r="M78" i="2" s="1"/>
  <c r="L61" i="2"/>
  <c r="L54" i="2"/>
  <c r="L34" i="2"/>
  <c r="L273" i="2"/>
  <c r="L272" i="2"/>
  <c r="L267" i="2"/>
  <c r="L263" i="2"/>
  <c r="L256" i="2"/>
  <c r="L315" i="2"/>
  <c r="L287" i="2"/>
  <c r="L99" i="2"/>
  <c r="L96" i="2"/>
  <c r="L306" i="2"/>
  <c r="L93" i="2"/>
  <c r="L73" i="2"/>
  <c r="L254" i="2"/>
  <c r="L86" i="2"/>
  <c r="L56" i="2"/>
  <c r="L53" i="2"/>
  <c r="L50" i="2"/>
  <c r="L47" i="2"/>
  <c r="L79" i="2"/>
  <c r="L67" i="2"/>
  <c r="L230" i="2"/>
  <c r="M230" i="2" s="1"/>
  <c r="L66" i="2"/>
  <c r="L311" i="2"/>
  <c r="L262" i="2"/>
  <c r="L251" i="2"/>
  <c r="L238" i="2"/>
  <c r="L49" i="2"/>
  <c r="L268" i="2"/>
  <c r="L253" i="2"/>
  <c r="L241" i="2"/>
  <c r="L271" i="2"/>
  <c r="L257" i="2"/>
  <c r="L64" i="2"/>
  <c r="L60" i="2"/>
  <c r="L45" i="2"/>
  <c r="L305" i="2"/>
  <c r="L232" i="2"/>
  <c r="M232" i="2" s="1"/>
  <c r="L74" i="2"/>
  <c r="L69" i="2"/>
  <c r="L261" i="2"/>
  <c r="L52" i="2"/>
  <c r="L41" i="2"/>
  <c r="L38" i="2"/>
  <c r="L35" i="2"/>
  <c r="L32" i="2"/>
  <c r="L29" i="2"/>
  <c r="L26" i="2"/>
  <c r="L23" i="2"/>
  <c r="L20" i="2"/>
  <c r="L14" i="2"/>
  <c r="L312" i="2"/>
  <c r="L229" i="2"/>
  <c r="L92" i="2"/>
  <c r="L85" i="2"/>
  <c r="L51" i="2"/>
  <c r="L40" i="2"/>
  <c r="L37" i="2"/>
  <c r="L16" i="2"/>
  <c r="L13" i="2"/>
  <c r="L94" i="2"/>
  <c r="L62" i="2"/>
  <c r="M62" i="2" s="1"/>
  <c r="L58" i="2"/>
  <c r="L95" i="2"/>
  <c r="L84" i="2"/>
  <c r="L43" i="2"/>
  <c r="L297" i="2"/>
  <c r="L278" i="2"/>
  <c r="L259" i="2"/>
  <c r="L98" i="2"/>
  <c r="L83" i="2"/>
  <c r="L76" i="2"/>
  <c r="L71" i="2"/>
  <c r="L248" i="2"/>
  <c r="L57" i="2"/>
  <c r="L309" i="2"/>
  <c r="L264" i="2"/>
  <c r="L247" i="2"/>
  <c r="M247" i="2" s="1"/>
  <c r="L231" i="2"/>
  <c r="L250" i="2"/>
  <c r="L87" i="2"/>
  <c r="L68" i="2"/>
  <c r="L89" i="2"/>
  <c r="L55" i="2"/>
  <c r="L282" i="2"/>
  <c r="L260" i="2"/>
  <c r="L81" i="2"/>
  <c r="L21" i="2"/>
  <c r="L39" i="2"/>
  <c r="L36" i="2"/>
  <c r="L33" i="2"/>
  <c r="L30" i="2"/>
  <c r="L27" i="2"/>
  <c r="L15" i="2"/>
  <c r="L303" i="2"/>
  <c r="L266" i="2"/>
  <c r="L233" i="2"/>
  <c r="L42" i="2"/>
  <c r="L281" i="2"/>
  <c r="L88" i="2"/>
  <c r="L59" i="2"/>
  <c r="L48" i="2"/>
  <c r="M48" i="2" s="1"/>
  <c r="L302" i="2"/>
  <c r="L77" i="2"/>
  <c r="L72" i="2"/>
  <c r="L31" i="2"/>
  <c r="L28" i="2"/>
  <c r="L25" i="2"/>
  <c r="L22" i="2"/>
  <c r="L19" i="2"/>
  <c r="L46" i="2"/>
  <c r="L70" i="2"/>
  <c r="L65" i="2"/>
  <c r="L75" i="2"/>
  <c r="L18" i="2"/>
  <c r="L234" i="2"/>
  <c r="M6" i="2"/>
  <c r="N5" i="2"/>
  <c r="L201" i="2"/>
  <c r="L191" i="2"/>
  <c r="L171" i="2"/>
  <c r="L164" i="2"/>
  <c r="L144" i="2"/>
  <c r="L181" i="2"/>
  <c r="L154" i="2"/>
  <c r="L134" i="2"/>
  <c r="L190" i="2"/>
  <c r="L135" i="2"/>
  <c r="L183" i="2"/>
  <c r="L204" i="2"/>
  <c r="L184" i="2"/>
  <c r="L160" i="2"/>
  <c r="L141" i="2"/>
  <c r="L129" i="2"/>
  <c r="L189" i="2"/>
  <c r="L177" i="2"/>
  <c r="L165" i="2"/>
  <c r="L153" i="2"/>
  <c r="L167" i="2"/>
  <c r="L198" i="2"/>
  <c r="L155" i="2"/>
  <c r="L152" i="2"/>
  <c r="L148" i="2"/>
  <c r="L145" i="2"/>
  <c r="L203" i="2"/>
  <c r="L180" i="2"/>
  <c r="L176" i="2"/>
  <c r="L142" i="2"/>
  <c r="L139" i="2"/>
  <c r="L169" i="2"/>
  <c r="L207" i="2"/>
  <c r="L200" i="2"/>
  <c r="L166" i="2"/>
  <c r="L195" i="2"/>
  <c r="L123" i="2"/>
  <c r="L122" i="2"/>
  <c r="L121" i="2"/>
  <c r="L185" i="2"/>
  <c r="L173" i="2"/>
  <c r="L156" i="2"/>
  <c r="L174" i="2"/>
  <c r="L159" i="2"/>
  <c r="L158" i="2"/>
  <c r="L125" i="2"/>
  <c r="L124" i="2"/>
  <c r="L206" i="2"/>
  <c r="L202" i="2"/>
  <c r="L157" i="2"/>
  <c r="L128" i="2"/>
  <c r="L127" i="2"/>
  <c r="L196" i="2"/>
  <c r="L186" i="2"/>
  <c r="L175" i="2"/>
  <c r="L162" i="2"/>
  <c r="L161" i="2"/>
  <c r="L187" i="2"/>
  <c r="L163" i="2"/>
  <c r="L179" i="2"/>
  <c r="L168" i="2"/>
  <c r="L140" i="2"/>
  <c r="L199" i="2"/>
  <c r="L146" i="2"/>
  <c r="L143" i="2"/>
  <c r="L192" i="2"/>
  <c r="L170" i="2"/>
  <c r="L193" i="2"/>
  <c r="L188" i="2"/>
  <c r="L151" i="2"/>
  <c r="L205" i="2"/>
  <c r="L130" i="2"/>
  <c r="L178" i="2"/>
  <c r="L132" i="2"/>
  <c r="L136" i="2"/>
  <c r="L138" i="2"/>
  <c r="L182" i="2"/>
  <c r="L150" i="2"/>
  <c r="L197" i="2"/>
  <c r="L131" i="2"/>
  <c r="L194" i="2"/>
  <c r="L172" i="2"/>
  <c r="L133" i="2"/>
  <c r="L137" i="2"/>
  <c r="L149" i="2"/>
  <c r="L147" i="2"/>
  <c r="L126" i="2"/>
  <c r="M114" i="2"/>
  <c r="N113" i="2"/>
  <c r="N221" i="2"/>
  <c r="M222" i="2"/>
  <c r="E148" i="3"/>
  <c r="F148" i="3"/>
  <c r="G148" i="3"/>
  <c r="H148" i="3"/>
  <c r="I148" i="3"/>
  <c r="D148" i="3"/>
  <c r="M131" i="2" l="1"/>
  <c r="M162" i="2"/>
  <c r="M152" i="2"/>
  <c r="M199" i="2"/>
  <c r="M155" i="2"/>
  <c r="M94" i="2"/>
  <c r="N94" i="2" s="1"/>
  <c r="M150" i="2"/>
  <c r="M140" i="2"/>
  <c r="N140" i="2" s="1"/>
  <c r="M198" i="2"/>
  <c r="M93" i="2"/>
  <c r="M63" i="2"/>
  <c r="M240" i="2"/>
  <c r="M182" i="2"/>
  <c r="M188" i="2"/>
  <c r="M168" i="2"/>
  <c r="N168" i="2" s="1"/>
  <c r="M196" i="2"/>
  <c r="M123" i="2"/>
  <c r="M176" i="2"/>
  <c r="M167" i="2"/>
  <c r="M184" i="2"/>
  <c r="M281" i="2"/>
  <c r="M16" i="2"/>
  <c r="M47" i="2"/>
  <c r="M82" i="2"/>
  <c r="N82" i="2" s="1"/>
  <c r="M185" i="2"/>
  <c r="M137" i="2"/>
  <c r="M138" i="2"/>
  <c r="M179" i="2"/>
  <c r="M127" i="2"/>
  <c r="M159" i="2"/>
  <c r="N159" i="2" s="1"/>
  <c r="M195" i="2"/>
  <c r="N195" i="2" s="1"/>
  <c r="M153" i="2"/>
  <c r="N153" i="2" s="1"/>
  <c r="M204" i="2"/>
  <c r="M164" i="2"/>
  <c r="M42" i="2"/>
  <c r="M68" i="2"/>
  <c r="M37" i="2"/>
  <c r="M52" i="2"/>
  <c r="M50" i="2"/>
  <c r="M273" i="2"/>
  <c r="M239" i="2"/>
  <c r="M255" i="2"/>
  <c r="M146" i="2"/>
  <c r="M169" i="2"/>
  <c r="M175" i="2"/>
  <c r="M141" i="2"/>
  <c r="M186" i="2"/>
  <c r="M142" i="2"/>
  <c r="M88" i="2"/>
  <c r="M312" i="2"/>
  <c r="M79" i="2"/>
  <c r="M133" i="2"/>
  <c r="M136" i="2"/>
  <c r="M163" i="2"/>
  <c r="M128" i="2"/>
  <c r="N128" i="2" s="1"/>
  <c r="M174" i="2"/>
  <c r="M166" i="2"/>
  <c r="M165" i="2"/>
  <c r="M183" i="2"/>
  <c r="M171" i="2"/>
  <c r="M87" i="2"/>
  <c r="M261" i="2"/>
  <c r="M34" i="2"/>
  <c r="M279" i="2"/>
  <c r="M177" i="2"/>
  <c r="M135" i="2"/>
  <c r="M191" i="2"/>
  <c r="M70" i="2"/>
  <c r="M250" i="2"/>
  <c r="N250" i="2" s="1"/>
  <c r="M76" i="2"/>
  <c r="M69" i="2"/>
  <c r="N69" i="2" s="1"/>
  <c r="M271" i="2"/>
  <c r="M54" i="2"/>
  <c r="M24" i="2"/>
  <c r="M307" i="2"/>
  <c r="M289" i="2"/>
  <c r="M130" i="2"/>
  <c r="M129" i="2"/>
  <c r="M197" i="2"/>
  <c r="N197" i="2" s="1"/>
  <c r="M205" i="2"/>
  <c r="M139" i="2"/>
  <c r="M59" i="2"/>
  <c r="M67" i="2"/>
  <c r="M293" i="2"/>
  <c r="M151" i="2"/>
  <c r="M122" i="2"/>
  <c r="M160" i="2"/>
  <c r="N160" i="2" s="1"/>
  <c r="M30" i="2"/>
  <c r="M172" i="2"/>
  <c r="M132" i="2"/>
  <c r="M187" i="2"/>
  <c r="M157" i="2"/>
  <c r="M156" i="2"/>
  <c r="M200" i="2"/>
  <c r="N200" i="2" s="1"/>
  <c r="M194" i="2"/>
  <c r="N194" i="2" s="1"/>
  <c r="M178" i="2"/>
  <c r="N178" i="2" s="1"/>
  <c r="M161" i="2"/>
  <c r="M202" i="2"/>
  <c r="M173" i="2"/>
  <c r="M207" i="2"/>
  <c r="M189" i="2"/>
  <c r="M190" i="2"/>
  <c r="N190" i="2" s="1"/>
  <c r="M201" i="2"/>
  <c r="N201" i="2" s="1"/>
  <c r="M231" i="2"/>
  <c r="N231" i="2" s="1"/>
  <c r="M74" i="2"/>
  <c r="M61" i="2"/>
  <c r="M310" i="2"/>
  <c r="N155" i="2"/>
  <c r="N171" i="2"/>
  <c r="N87" i="2"/>
  <c r="N131" i="2"/>
  <c r="N185" i="2"/>
  <c r="N163" i="2"/>
  <c r="L208" i="2"/>
  <c r="M121" i="2"/>
  <c r="M233" i="2"/>
  <c r="M264" i="2"/>
  <c r="M40" i="2"/>
  <c r="M305" i="2"/>
  <c r="M53" i="2"/>
  <c r="M97" i="2"/>
  <c r="M90" i="2"/>
  <c r="N90" i="2" s="1"/>
  <c r="M270" i="2"/>
  <c r="N270" i="2" s="1"/>
  <c r="M234" i="2"/>
  <c r="M266" i="2"/>
  <c r="M309" i="2"/>
  <c r="M51" i="2"/>
  <c r="M45" i="2"/>
  <c r="M56" i="2"/>
  <c r="M244" i="2"/>
  <c r="M276" i="2"/>
  <c r="M277" i="2"/>
  <c r="M18" i="2"/>
  <c r="M303" i="2"/>
  <c r="M57" i="2"/>
  <c r="M85" i="2"/>
  <c r="M60" i="2"/>
  <c r="M86" i="2"/>
  <c r="M291" i="2"/>
  <c r="M288" i="2"/>
  <c r="M280" i="2"/>
  <c r="N129" i="2"/>
  <c r="M75" i="2"/>
  <c r="M15" i="2"/>
  <c r="M248" i="2"/>
  <c r="M92" i="2"/>
  <c r="M64" i="2"/>
  <c r="M254" i="2"/>
  <c r="M296" i="2"/>
  <c r="M308" i="2"/>
  <c r="N308" i="2" s="1"/>
  <c r="M283" i="2"/>
  <c r="N283" i="2" s="1"/>
  <c r="M65" i="2"/>
  <c r="M27" i="2"/>
  <c r="M71" i="2"/>
  <c r="M229" i="2"/>
  <c r="L316" i="2"/>
  <c r="M257" i="2"/>
  <c r="M73" i="2"/>
  <c r="M17" i="2"/>
  <c r="M237" i="2"/>
  <c r="M286" i="2"/>
  <c r="N164" i="2"/>
  <c r="N68" i="2"/>
  <c r="N52" i="2"/>
  <c r="L100" i="2"/>
  <c r="M13" i="2"/>
  <c r="N63" i="2"/>
  <c r="O5" i="2"/>
  <c r="N6" i="2"/>
  <c r="N242" i="2" s="1"/>
  <c r="N132" i="2"/>
  <c r="N186" i="2"/>
  <c r="N196" i="2"/>
  <c r="M46" i="2"/>
  <c r="M33" i="2"/>
  <c r="M83" i="2"/>
  <c r="M14" i="2"/>
  <c r="M241" i="2"/>
  <c r="M306" i="2"/>
  <c r="N306" i="2" s="1"/>
  <c r="M44" i="2"/>
  <c r="N44" i="2" s="1"/>
  <c r="M243" i="2"/>
  <c r="N243" i="2" s="1"/>
  <c r="M292" i="2"/>
  <c r="N222" i="2"/>
  <c r="O221" i="2"/>
  <c r="M19" i="2"/>
  <c r="M36" i="2"/>
  <c r="N36" i="2" s="1"/>
  <c r="M98" i="2"/>
  <c r="N98" i="2" s="1"/>
  <c r="M20" i="2"/>
  <c r="M253" i="2"/>
  <c r="M96" i="2"/>
  <c r="M80" i="2"/>
  <c r="M246" i="2"/>
  <c r="M295" i="2"/>
  <c r="N205" i="2"/>
  <c r="M22" i="2"/>
  <c r="M39" i="2"/>
  <c r="M259" i="2"/>
  <c r="M23" i="2"/>
  <c r="M268" i="2"/>
  <c r="N268" i="2" s="1"/>
  <c r="M99" i="2"/>
  <c r="N99" i="2" s="1"/>
  <c r="M91" i="2"/>
  <c r="N91" i="2" s="1"/>
  <c r="M249" i="2"/>
  <c r="M298" i="2"/>
  <c r="M25" i="2"/>
  <c r="M21" i="2"/>
  <c r="M278" i="2"/>
  <c r="M26" i="2"/>
  <c r="N26" i="2" s="1"/>
  <c r="M49" i="2"/>
  <c r="N49" i="2" s="1"/>
  <c r="M287" i="2"/>
  <c r="M258" i="2"/>
  <c r="M252" i="2"/>
  <c r="M301" i="2"/>
  <c r="O113" i="2"/>
  <c r="N114" i="2"/>
  <c r="N146" i="2" s="1"/>
  <c r="N188" i="2"/>
  <c r="N202" i="2"/>
  <c r="N176" i="2"/>
  <c r="M28" i="2"/>
  <c r="M81" i="2"/>
  <c r="M297" i="2"/>
  <c r="M29" i="2"/>
  <c r="M238" i="2"/>
  <c r="N238" i="2" s="1"/>
  <c r="M315" i="2"/>
  <c r="N315" i="2" s="1"/>
  <c r="M290" i="2"/>
  <c r="N290" i="2" s="1"/>
  <c r="M269" i="2"/>
  <c r="M284" i="2"/>
  <c r="M193" i="2"/>
  <c r="N193" i="2" s="1"/>
  <c r="M206" i="2"/>
  <c r="M180" i="2"/>
  <c r="M134" i="2"/>
  <c r="M31" i="2"/>
  <c r="M260" i="2"/>
  <c r="M43" i="2"/>
  <c r="M32" i="2"/>
  <c r="M251" i="2"/>
  <c r="M256" i="2"/>
  <c r="M299" i="2"/>
  <c r="M245" i="2"/>
  <c r="M304" i="2"/>
  <c r="M126" i="2"/>
  <c r="M170" i="2"/>
  <c r="M124" i="2"/>
  <c r="M203" i="2"/>
  <c r="N203" i="2" s="1"/>
  <c r="M154" i="2"/>
  <c r="N154" i="2" s="1"/>
  <c r="M72" i="2"/>
  <c r="M282" i="2"/>
  <c r="N282" i="2" s="1"/>
  <c r="M84" i="2"/>
  <c r="N84" i="2" s="1"/>
  <c r="M35" i="2"/>
  <c r="M262" i="2"/>
  <c r="M263" i="2"/>
  <c r="M275" i="2"/>
  <c r="M265" i="2"/>
  <c r="M274" i="2"/>
  <c r="M147" i="2"/>
  <c r="N147" i="2" s="1"/>
  <c r="M192" i="2"/>
  <c r="N192" i="2" s="1"/>
  <c r="M125" i="2"/>
  <c r="N125" i="2" s="1"/>
  <c r="M145" i="2"/>
  <c r="M181" i="2"/>
  <c r="M77" i="2"/>
  <c r="M55" i="2"/>
  <c r="M95" i="2"/>
  <c r="M38" i="2"/>
  <c r="N38" i="2" s="1"/>
  <c r="M311" i="2"/>
  <c r="N311" i="2" s="1"/>
  <c r="M267" i="2"/>
  <c r="N267" i="2" s="1"/>
  <c r="M300" i="2"/>
  <c r="M285" i="2"/>
  <c r="M294" i="2"/>
  <c r="M149" i="2"/>
  <c r="M143" i="2"/>
  <c r="M158" i="2"/>
  <c r="M148" i="2"/>
  <c r="M144" i="2"/>
  <c r="M302" i="2"/>
  <c r="M89" i="2"/>
  <c r="M58" i="2"/>
  <c r="M41" i="2"/>
  <c r="M66" i="2"/>
  <c r="M272" i="2"/>
  <c r="M236" i="2"/>
  <c r="M235" i="2"/>
  <c r="M314" i="2"/>
  <c r="BA147" i="3"/>
  <c r="N97" i="2" l="1"/>
  <c r="N66" i="2"/>
  <c r="N274" i="2"/>
  <c r="N72" i="2"/>
  <c r="N299" i="2"/>
  <c r="N278" i="2"/>
  <c r="N23" i="2"/>
  <c r="N295" i="2"/>
  <c r="N19" i="2"/>
  <c r="N241" i="2"/>
  <c r="N240" i="2"/>
  <c r="N71" i="2"/>
  <c r="N254" i="2"/>
  <c r="N162" i="2"/>
  <c r="N57" i="2"/>
  <c r="N45" i="2"/>
  <c r="N53" i="2"/>
  <c r="N199" i="2"/>
  <c r="N41" i="2"/>
  <c r="N265" i="2"/>
  <c r="N256" i="2"/>
  <c r="O114" i="2"/>
  <c r="O140" i="2" s="1"/>
  <c r="P116" i="2"/>
  <c r="P113" i="2" s="1"/>
  <c r="N21" i="2"/>
  <c r="N246" i="2"/>
  <c r="N204" i="2"/>
  <c r="N14" i="2"/>
  <c r="N24" i="2"/>
  <c r="N172" i="2"/>
  <c r="N27" i="2"/>
  <c r="N138" i="2"/>
  <c r="N303" i="2"/>
  <c r="N51" i="2"/>
  <c r="N305" i="2"/>
  <c r="N313" i="2"/>
  <c r="N307" i="2"/>
  <c r="O307" i="2" s="1"/>
  <c r="N30" i="2"/>
  <c r="N56" i="2"/>
  <c r="O222" i="2"/>
  <c r="P224" i="2"/>
  <c r="P221" i="2" s="1"/>
  <c r="N83" i="2"/>
  <c r="N70" i="2"/>
  <c r="N293" i="2"/>
  <c r="N65" i="2"/>
  <c r="N280" i="2"/>
  <c r="N18" i="2"/>
  <c r="N309" i="2"/>
  <c r="N239" i="2"/>
  <c r="N54" i="2"/>
  <c r="N294" i="2"/>
  <c r="N285" i="2"/>
  <c r="N32" i="2"/>
  <c r="N284" i="2"/>
  <c r="N173" i="2"/>
  <c r="N67" i="2"/>
  <c r="N189" i="2"/>
  <c r="N266" i="2"/>
  <c r="N42" i="2"/>
  <c r="O132" i="2"/>
  <c r="N289" i="2"/>
  <c r="N296" i="2"/>
  <c r="N58" i="2"/>
  <c r="N251" i="2"/>
  <c r="N25" i="2"/>
  <c r="N89" i="2"/>
  <c r="N302" i="2"/>
  <c r="N300" i="2"/>
  <c r="N145" i="2"/>
  <c r="N43" i="2"/>
  <c r="N269" i="2"/>
  <c r="N249" i="2"/>
  <c r="O243" i="2"/>
  <c r="M316" i="2"/>
  <c r="N229" i="2"/>
  <c r="O67" i="2"/>
  <c r="N124" i="2"/>
  <c r="N135" i="2"/>
  <c r="N59" i="2"/>
  <c r="N141" i="2"/>
  <c r="O141" i="2" s="1"/>
  <c r="N288" i="2"/>
  <c r="N234" i="2"/>
  <c r="N78" i="2"/>
  <c r="N191" i="2"/>
  <c r="N314" i="2"/>
  <c r="N95" i="2"/>
  <c r="N170" i="2"/>
  <c r="N29" i="2"/>
  <c r="N142" i="2"/>
  <c r="N80" i="2"/>
  <c r="N33" i="2"/>
  <c r="O6" i="2"/>
  <c r="O30" i="2" s="1"/>
  <c r="P5" i="2"/>
  <c r="N174" i="2"/>
  <c r="N166" i="2"/>
  <c r="N291" i="2"/>
  <c r="N177" i="2"/>
  <c r="N50" i="2"/>
  <c r="N156" i="2"/>
  <c r="N235" i="2"/>
  <c r="N55" i="2"/>
  <c r="N126" i="2"/>
  <c r="N297" i="2"/>
  <c r="N157" i="2"/>
  <c r="O157" i="2" s="1"/>
  <c r="N96" i="2"/>
  <c r="N46" i="2"/>
  <c r="N179" i="2"/>
  <c r="N133" i="2"/>
  <c r="N175" i="2"/>
  <c r="N86" i="2"/>
  <c r="N122" i="2"/>
  <c r="N232" i="2"/>
  <c r="O232" i="2" s="1"/>
  <c r="N279" i="2"/>
  <c r="N236" i="2"/>
  <c r="N77" i="2"/>
  <c r="N304" i="2"/>
  <c r="N81" i="2"/>
  <c r="N151" i="2"/>
  <c r="N253" i="2"/>
  <c r="N184" i="2"/>
  <c r="O184" i="2" s="1"/>
  <c r="N310" i="2"/>
  <c r="N255" i="2"/>
  <c r="N136" i="2"/>
  <c r="N60" i="2"/>
  <c r="O60" i="2" s="1"/>
  <c r="N187" i="2"/>
  <c r="N37" i="2"/>
  <c r="N34" i="2"/>
  <c r="N272" i="2"/>
  <c r="N181" i="2"/>
  <c r="N245" i="2"/>
  <c r="N28" i="2"/>
  <c r="N298" i="2"/>
  <c r="O298" i="2" s="1"/>
  <c r="N20" i="2"/>
  <c r="O20" i="2" s="1"/>
  <c r="N207" i="2"/>
  <c r="N47" i="2"/>
  <c r="N273" i="2"/>
  <c r="N85" i="2"/>
  <c r="N150" i="2"/>
  <c r="N247" i="2"/>
  <c r="N261" i="2"/>
  <c r="O42" i="2"/>
  <c r="O87" i="2"/>
  <c r="O303" i="2"/>
  <c r="O99" i="2"/>
  <c r="O19" i="2"/>
  <c r="O289" i="2"/>
  <c r="O32" i="2"/>
  <c r="O53" i="2"/>
  <c r="N169" i="2"/>
  <c r="O169" i="2" s="1"/>
  <c r="N137" i="2"/>
  <c r="O254" i="2"/>
  <c r="N123" i="2"/>
  <c r="N144" i="2"/>
  <c r="N260" i="2"/>
  <c r="N259" i="2"/>
  <c r="O259" i="2" s="1"/>
  <c r="N127" i="2"/>
  <c r="N93" i="2"/>
  <c r="O93" i="2" s="1"/>
  <c r="N79" i="2"/>
  <c r="N286" i="2"/>
  <c r="N64" i="2"/>
  <c r="N161" i="2"/>
  <c r="N40" i="2"/>
  <c r="N61" i="2"/>
  <c r="N230" i="2"/>
  <c r="N148" i="2"/>
  <c r="O148" i="2" s="1"/>
  <c r="N275" i="2"/>
  <c r="N31" i="2"/>
  <c r="O31" i="2" s="1"/>
  <c r="N301" i="2"/>
  <c r="N39" i="2"/>
  <c r="N130" i="2"/>
  <c r="N271" i="2"/>
  <c r="M100" i="2"/>
  <c r="N13" i="2"/>
  <c r="N237" i="2"/>
  <c r="N92" i="2"/>
  <c r="O92" i="2" s="1"/>
  <c r="N182" i="2"/>
  <c r="N264" i="2"/>
  <c r="O264" i="2" s="1"/>
  <c r="N74" i="2"/>
  <c r="N62" i="2"/>
  <c r="N158" i="2"/>
  <c r="N263" i="2"/>
  <c r="N134" i="2"/>
  <c r="N252" i="2"/>
  <c r="N22" i="2"/>
  <c r="N312" i="2"/>
  <c r="N17" i="2"/>
  <c r="N248" i="2"/>
  <c r="O248" i="2" s="1"/>
  <c r="N277" i="2"/>
  <c r="N233" i="2"/>
  <c r="N16" i="2"/>
  <c r="N48" i="2"/>
  <c r="N143" i="2"/>
  <c r="N262" i="2"/>
  <c r="N180" i="2"/>
  <c r="N258" i="2"/>
  <c r="O258" i="2" s="1"/>
  <c r="N183" i="2"/>
  <c r="N76" i="2"/>
  <c r="O76" i="2" s="1"/>
  <c r="N88" i="2"/>
  <c r="N73" i="2"/>
  <c r="N15" i="2"/>
  <c r="N276" i="2"/>
  <c r="N165" i="2"/>
  <c r="N281" i="2"/>
  <c r="N152" i="2"/>
  <c r="N149" i="2"/>
  <c r="O149" i="2" s="1"/>
  <c r="N35" i="2"/>
  <c r="N206" i="2"/>
  <c r="N287" i="2"/>
  <c r="N139" i="2"/>
  <c r="N292" i="2"/>
  <c r="N198" i="2"/>
  <c r="N257" i="2"/>
  <c r="N75" i="2"/>
  <c r="N244" i="2"/>
  <c r="M208" i="2"/>
  <c r="N121" i="2"/>
  <c r="N167" i="2"/>
  <c r="H107" i="6"/>
  <c r="G107" i="6"/>
  <c r="F107" i="6"/>
  <c r="E107" i="6"/>
  <c r="D107" i="6"/>
  <c r="C107" i="6"/>
  <c r="H105" i="6"/>
  <c r="G105" i="6"/>
  <c r="F105" i="6"/>
  <c r="E105" i="6"/>
  <c r="D105" i="6"/>
  <c r="C105" i="6"/>
  <c r="H103" i="6"/>
  <c r="G103" i="6"/>
  <c r="F103" i="6"/>
  <c r="E103" i="6"/>
  <c r="D103" i="6"/>
  <c r="C103" i="6"/>
  <c r="H101" i="6"/>
  <c r="G101" i="6"/>
  <c r="F101" i="6"/>
  <c r="E101" i="6"/>
  <c r="D101" i="6"/>
  <c r="C101" i="6"/>
  <c r="H99" i="6"/>
  <c r="G99" i="6"/>
  <c r="F99" i="6"/>
  <c r="E99" i="6"/>
  <c r="D99" i="6"/>
  <c r="C99" i="6"/>
  <c r="H97" i="6"/>
  <c r="G97" i="6"/>
  <c r="F97" i="6"/>
  <c r="E97" i="6"/>
  <c r="D97" i="6"/>
  <c r="C97" i="6"/>
  <c r="H95" i="6"/>
  <c r="G95" i="6"/>
  <c r="F95" i="6"/>
  <c r="E95" i="6"/>
  <c r="D95" i="6"/>
  <c r="C95" i="6"/>
  <c r="H93" i="6"/>
  <c r="G93" i="6"/>
  <c r="F93" i="6"/>
  <c r="E93" i="6"/>
  <c r="D93" i="6"/>
  <c r="C93" i="6"/>
  <c r="H91" i="6"/>
  <c r="G91" i="6"/>
  <c r="F91" i="6"/>
  <c r="E91" i="6"/>
  <c r="D91" i="6"/>
  <c r="C91" i="6"/>
  <c r="H69" i="6"/>
  <c r="G69" i="6"/>
  <c r="F69" i="6"/>
  <c r="E69" i="6"/>
  <c r="D69" i="6"/>
  <c r="C69" i="6"/>
  <c r="H67" i="6"/>
  <c r="G67" i="6"/>
  <c r="F67" i="6"/>
  <c r="E67" i="6"/>
  <c r="D67" i="6"/>
  <c r="C67" i="6"/>
  <c r="H65" i="6"/>
  <c r="G65" i="6"/>
  <c r="F65" i="6"/>
  <c r="E65" i="6"/>
  <c r="D65" i="6"/>
  <c r="C65" i="6"/>
  <c r="H63" i="6"/>
  <c r="G63" i="6"/>
  <c r="F63" i="6"/>
  <c r="E63" i="6"/>
  <c r="D63" i="6"/>
  <c r="C63" i="6"/>
  <c r="H61" i="6"/>
  <c r="G61" i="6"/>
  <c r="F61" i="6"/>
  <c r="E61" i="6"/>
  <c r="D61" i="6"/>
  <c r="C61" i="6"/>
  <c r="H59" i="6"/>
  <c r="G59" i="6"/>
  <c r="F59" i="6"/>
  <c r="E59" i="6"/>
  <c r="D59" i="6"/>
  <c r="C59" i="6"/>
  <c r="H57" i="6"/>
  <c r="G57" i="6"/>
  <c r="F57" i="6"/>
  <c r="E57" i="6"/>
  <c r="D57" i="6"/>
  <c r="C57" i="6"/>
  <c r="H55" i="6"/>
  <c r="G55" i="6"/>
  <c r="F55" i="6"/>
  <c r="E55" i="6"/>
  <c r="E70" i="6" s="1"/>
  <c r="D55" i="6"/>
  <c r="C55" i="6"/>
  <c r="H53" i="6"/>
  <c r="G53" i="6"/>
  <c r="F53" i="6"/>
  <c r="E53" i="6"/>
  <c r="D53" i="6"/>
  <c r="C53" i="6"/>
  <c r="G31" i="6"/>
  <c r="H31" i="6"/>
  <c r="G29" i="6"/>
  <c r="H29" i="6"/>
  <c r="G27" i="6"/>
  <c r="H27" i="6"/>
  <c r="G25" i="6"/>
  <c r="H25" i="6"/>
  <c r="G23" i="6"/>
  <c r="H23" i="6"/>
  <c r="G21" i="6"/>
  <c r="H21" i="6"/>
  <c r="G19" i="6"/>
  <c r="H19" i="6"/>
  <c r="G17" i="6"/>
  <c r="H17" i="6"/>
  <c r="G15" i="6"/>
  <c r="H15" i="6"/>
  <c r="H85" i="4"/>
  <c r="G85" i="4"/>
  <c r="F85" i="4"/>
  <c r="E85" i="4"/>
  <c r="D85" i="4"/>
  <c r="C85" i="4"/>
  <c r="H54" i="4"/>
  <c r="G54" i="4"/>
  <c r="F54" i="4"/>
  <c r="E54" i="4"/>
  <c r="D54" i="4"/>
  <c r="C54" i="4"/>
  <c r="F24" i="4"/>
  <c r="G24" i="4"/>
  <c r="H24" i="4"/>
  <c r="E24" i="4"/>
  <c r="D24" i="4"/>
  <c r="C24" i="4"/>
  <c r="O183" i="2" l="1"/>
  <c r="O122" i="2"/>
  <c r="O172" i="2"/>
  <c r="O171" i="2"/>
  <c r="P171" i="2" s="1"/>
  <c r="O174" i="2"/>
  <c r="P174" i="2" s="1"/>
  <c r="O168" i="2"/>
  <c r="O165" i="2"/>
  <c r="O180" i="2"/>
  <c r="O130" i="2"/>
  <c r="O187" i="2"/>
  <c r="O175" i="2"/>
  <c r="O124" i="2"/>
  <c r="P124" i="2" s="1"/>
  <c r="O145" i="2"/>
  <c r="P145" i="2" s="1"/>
  <c r="O163" i="2"/>
  <c r="Q221" i="2"/>
  <c r="P222" i="2"/>
  <c r="O146" i="2"/>
  <c r="O200" i="2"/>
  <c r="O201" i="2"/>
  <c r="O202" i="2"/>
  <c r="P202" i="2" s="1"/>
  <c r="O190" i="2"/>
  <c r="P190" i="2" s="1"/>
  <c r="O152" i="2"/>
  <c r="O203" i="2"/>
  <c r="O194" i="2"/>
  <c r="O198" i="2"/>
  <c r="O126" i="2"/>
  <c r="O135" i="2"/>
  <c r="O125" i="2"/>
  <c r="P125" i="2" s="1"/>
  <c r="O167" i="2"/>
  <c r="P167" i="2" s="1"/>
  <c r="O139" i="2"/>
  <c r="O161" i="2"/>
  <c r="O144" i="2"/>
  <c r="O150" i="2"/>
  <c r="O133" i="2"/>
  <c r="O191" i="2"/>
  <c r="O38" i="2"/>
  <c r="O300" i="2"/>
  <c r="O164" i="2"/>
  <c r="O204" i="2"/>
  <c r="O197" i="2"/>
  <c r="O159" i="2"/>
  <c r="O158" i="2"/>
  <c r="P158" i="2" s="1"/>
  <c r="O166" i="2"/>
  <c r="P166" i="2" s="1"/>
  <c r="O151" i="2"/>
  <c r="O154" i="2"/>
  <c r="O143" i="2"/>
  <c r="O182" i="2"/>
  <c r="O123" i="2"/>
  <c r="O136" i="2"/>
  <c r="O179" i="2"/>
  <c r="P179" i="2" s="1"/>
  <c r="O156" i="2"/>
  <c r="P156" i="2" s="1"/>
  <c r="O189" i="2"/>
  <c r="O188" i="2"/>
  <c r="O193" i="2"/>
  <c r="O155" i="2"/>
  <c r="O178" i="2"/>
  <c r="O195" i="2"/>
  <c r="P169" i="2"/>
  <c r="P157" i="2"/>
  <c r="O162" i="2"/>
  <c r="O206" i="2"/>
  <c r="O41" i="2"/>
  <c r="O236" i="2"/>
  <c r="O131" i="2"/>
  <c r="O147" i="2"/>
  <c r="O199" i="2"/>
  <c r="P199" i="2" s="1"/>
  <c r="O128" i="2"/>
  <c r="P128" i="2" s="1"/>
  <c r="O160" i="2"/>
  <c r="O196" i="2"/>
  <c r="O127" i="2"/>
  <c r="O170" i="2"/>
  <c r="O192" i="2"/>
  <c r="O176" i="2"/>
  <c r="P176" i="2" s="1"/>
  <c r="O205" i="2"/>
  <c r="P205" i="2" s="1"/>
  <c r="O207" i="2"/>
  <c r="O186" i="2"/>
  <c r="O134" i="2"/>
  <c r="O137" i="2"/>
  <c r="O181" i="2"/>
  <c r="O279" i="2"/>
  <c r="O177" i="2"/>
  <c r="P177" i="2" s="1"/>
  <c r="O142" i="2"/>
  <c r="P142" i="2" s="1"/>
  <c r="O129" i="2"/>
  <c r="O173" i="2"/>
  <c r="O185" i="2"/>
  <c r="O138" i="2"/>
  <c r="P114" i="2"/>
  <c r="P140" i="2" s="1"/>
  <c r="Q113" i="2"/>
  <c r="O153" i="2"/>
  <c r="P153" i="2" s="1"/>
  <c r="O295" i="2"/>
  <c r="O35" i="2"/>
  <c r="O17" i="2"/>
  <c r="O275" i="2"/>
  <c r="O283" i="2"/>
  <c r="O297" i="2"/>
  <c r="O78" i="2"/>
  <c r="O25" i="2"/>
  <c r="O71" i="2"/>
  <c r="O26" i="2"/>
  <c r="O312" i="2"/>
  <c r="O63" i="2"/>
  <c r="O89" i="2"/>
  <c r="O68" i="2"/>
  <c r="O261" i="2"/>
  <c r="O255" i="2"/>
  <c r="O234" i="2"/>
  <c r="O315" i="2"/>
  <c r="O293" i="2"/>
  <c r="O284" i="2"/>
  <c r="O22" i="2"/>
  <c r="O230" i="2"/>
  <c r="O24" i="2"/>
  <c r="O247" i="2"/>
  <c r="O310" i="2"/>
  <c r="O55" i="2"/>
  <c r="O288" i="2"/>
  <c r="O282" i="2"/>
  <c r="O281" i="2"/>
  <c r="O252" i="2"/>
  <c r="O61" i="2"/>
  <c r="O235" i="2"/>
  <c r="O311" i="2"/>
  <c r="O306" i="2"/>
  <c r="O285" i="2"/>
  <c r="O40" i="2"/>
  <c r="O23" i="2"/>
  <c r="P23" i="2" s="1"/>
  <c r="O97" i="2"/>
  <c r="O36" i="2"/>
  <c r="O85" i="2"/>
  <c r="O253" i="2"/>
  <c r="O59" i="2"/>
  <c r="O69" i="2"/>
  <c r="O276" i="2"/>
  <c r="O263" i="2"/>
  <c r="O43" i="2"/>
  <c r="O18" i="2"/>
  <c r="O91" i="2"/>
  <c r="O50" i="2"/>
  <c r="P50" i="2" s="1"/>
  <c r="O83" i="2"/>
  <c r="O313" i="2"/>
  <c r="O56" i="2"/>
  <c r="O15" i="2"/>
  <c r="O64" i="2"/>
  <c r="O274" i="2"/>
  <c r="O308" i="2"/>
  <c r="O81" i="2"/>
  <c r="O246" i="2"/>
  <c r="O309" i="2"/>
  <c r="O278" i="2"/>
  <c r="O73" i="2"/>
  <c r="O62" i="2"/>
  <c r="O286" i="2"/>
  <c r="O302" i="2"/>
  <c r="O256" i="2"/>
  <c r="O273" i="2"/>
  <c r="O304" i="2"/>
  <c r="O291" i="2"/>
  <c r="O269" i="2"/>
  <c r="O88" i="2"/>
  <c r="O74" i="2"/>
  <c r="O79" i="2"/>
  <c r="O47" i="2"/>
  <c r="O77" i="2"/>
  <c r="O238" i="2"/>
  <c r="O27" i="2"/>
  <c r="O72" i="2"/>
  <c r="P72" i="2" s="1"/>
  <c r="O70" i="2"/>
  <c r="N208" i="2"/>
  <c r="O121" i="2"/>
  <c r="P6" i="2"/>
  <c r="P30" i="2" s="1"/>
  <c r="Q5" i="2"/>
  <c r="O250" i="2"/>
  <c r="O241" i="2"/>
  <c r="O49" i="2"/>
  <c r="O244" i="2"/>
  <c r="O237" i="2"/>
  <c r="O260" i="2"/>
  <c r="O296" i="2"/>
  <c r="P296" i="2" s="1"/>
  <c r="O270" i="2"/>
  <c r="O28" i="2"/>
  <c r="O33" i="2"/>
  <c r="O239" i="2"/>
  <c r="O21" i="2"/>
  <c r="O45" i="2"/>
  <c r="O75" i="2"/>
  <c r="O262" i="2"/>
  <c r="N100" i="2"/>
  <c r="O13" i="2"/>
  <c r="O265" i="2"/>
  <c r="O251" i="2"/>
  <c r="O57" i="2"/>
  <c r="O245" i="2"/>
  <c r="O86" i="2"/>
  <c r="O80" i="2"/>
  <c r="P80" i="2" s="1"/>
  <c r="O266" i="2"/>
  <c r="P266" i="2" s="1"/>
  <c r="O290" i="2"/>
  <c r="O84" i="2"/>
  <c r="O257" i="2"/>
  <c r="O52" i="2"/>
  <c r="O280" i="2"/>
  <c r="O229" i="2"/>
  <c r="N316" i="2"/>
  <c r="O294" i="2"/>
  <c r="O48" i="2"/>
  <c r="P48" i="2" s="1"/>
  <c r="O271" i="2"/>
  <c r="P271" i="2" s="1"/>
  <c r="O242" i="2"/>
  <c r="O240" i="2"/>
  <c r="O58" i="2"/>
  <c r="O231" i="2"/>
  <c r="O272" i="2"/>
  <c r="O29" i="2"/>
  <c r="O65" i="2"/>
  <c r="O267" i="2"/>
  <c r="O299" i="2"/>
  <c r="O292" i="2"/>
  <c r="O16" i="2"/>
  <c r="O82" i="2"/>
  <c r="O34" i="2"/>
  <c r="O94" i="2"/>
  <c r="O54" i="2"/>
  <c r="O66" i="2"/>
  <c r="O233" i="2"/>
  <c r="O39" i="2"/>
  <c r="O305" i="2"/>
  <c r="O268" i="2"/>
  <c r="O98" i="2"/>
  <c r="O37" i="2"/>
  <c r="O46" i="2"/>
  <c r="O95" i="2"/>
  <c r="O287" i="2"/>
  <c r="P287" i="2" s="1"/>
  <c r="O277" i="2"/>
  <c r="P277" i="2" s="1"/>
  <c r="O301" i="2"/>
  <c r="O90" i="2"/>
  <c r="O249" i="2"/>
  <c r="O96" i="2"/>
  <c r="O314" i="2"/>
  <c r="O14" i="2"/>
  <c r="O51" i="2"/>
  <c r="O44" i="2"/>
  <c r="C70" i="6"/>
  <c r="F70" i="6"/>
  <c r="D70" i="6"/>
  <c r="G70" i="6"/>
  <c r="H70" i="6"/>
  <c r="F108" i="6"/>
  <c r="F109" i="6" s="1"/>
  <c r="G108" i="6"/>
  <c r="G109" i="6" s="1"/>
  <c r="E108" i="6"/>
  <c r="E109" i="6" s="1"/>
  <c r="C108" i="6"/>
  <c r="C109" i="6" s="1"/>
  <c r="D108" i="6"/>
  <c r="D109" i="6" s="1"/>
  <c r="H108" i="6"/>
  <c r="H109" i="6" s="1"/>
  <c r="P40" i="2" l="1"/>
  <c r="Q114" i="2"/>
  <c r="Q140" i="2" s="1"/>
  <c r="R113" i="2"/>
  <c r="P192" i="2"/>
  <c r="P147" i="2"/>
  <c r="P195" i="2"/>
  <c r="P136" i="2"/>
  <c r="P132" i="2"/>
  <c r="P191" i="2"/>
  <c r="P135" i="2"/>
  <c r="Q135" i="2" s="1"/>
  <c r="P201" i="2"/>
  <c r="P175" i="2"/>
  <c r="P172" i="2"/>
  <c r="P181" i="2"/>
  <c r="P170" i="2"/>
  <c r="P131" i="2"/>
  <c r="Q131" i="2" s="1"/>
  <c r="P178" i="2"/>
  <c r="P123" i="2"/>
  <c r="P148" i="2"/>
  <c r="P133" i="2"/>
  <c r="P126" i="2"/>
  <c r="P200" i="2"/>
  <c r="P187" i="2"/>
  <c r="P122" i="2"/>
  <c r="Q122" i="2" s="1"/>
  <c r="P288" i="2"/>
  <c r="Q288" i="2" s="1"/>
  <c r="P138" i="2"/>
  <c r="P137" i="2"/>
  <c r="P127" i="2"/>
  <c r="Q127" i="2" s="1"/>
  <c r="P155" i="2"/>
  <c r="P182" i="2"/>
  <c r="P159" i="2"/>
  <c r="P150" i="2"/>
  <c r="P198" i="2"/>
  <c r="P146" i="2"/>
  <c r="P130" i="2"/>
  <c r="P183" i="2"/>
  <c r="Q183" i="2" s="1"/>
  <c r="P185" i="2"/>
  <c r="P134" i="2"/>
  <c r="P196" i="2"/>
  <c r="P193" i="2"/>
  <c r="P143" i="2"/>
  <c r="Q143" i="2" s="1"/>
  <c r="P197" i="2"/>
  <c r="P144" i="2"/>
  <c r="P194" i="2"/>
  <c r="P180" i="2"/>
  <c r="P184" i="2"/>
  <c r="P173" i="2"/>
  <c r="Q173" i="2" s="1"/>
  <c r="P186" i="2"/>
  <c r="P141" i="2"/>
  <c r="P206" i="2"/>
  <c r="P188" i="2"/>
  <c r="P154" i="2"/>
  <c r="P204" i="2"/>
  <c r="P161" i="2"/>
  <c r="P203" i="2"/>
  <c r="Q203" i="2" s="1"/>
  <c r="R221" i="2"/>
  <c r="Q222" i="2"/>
  <c r="P165" i="2"/>
  <c r="P149" i="2"/>
  <c r="Q169" i="2"/>
  <c r="P129" i="2"/>
  <c r="P207" i="2"/>
  <c r="P160" i="2"/>
  <c r="P162" i="2"/>
  <c r="P189" i="2"/>
  <c r="P151" i="2"/>
  <c r="P164" i="2"/>
  <c r="Q164" i="2" s="1"/>
  <c r="P139" i="2"/>
  <c r="P152" i="2"/>
  <c r="P163" i="2"/>
  <c r="P168" i="2"/>
  <c r="P27" i="2"/>
  <c r="P302" i="2"/>
  <c r="P55" i="2"/>
  <c r="P312" i="2"/>
  <c r="Q312" i="2" s="1"/>
  <c r="P60" i="2"/>
  <c r="Q60" i="2" s="1"/>
  <c r="P34" i="2"/>
  <c r="P86" i="2"/>
  <c r="P260" i="2"/>
  <c r="P279" i="2"/>
  <c r="P238" i="2"/>
  <c r="P286" i="2"/>
  <c r="P310" i="2"/>
  <c r="P294" i="2"/>
  <c r="P245" i="2"/>
  <c r="P237" i="2"/>
  <c r="P87" i="2"/>
  <c r="P62" i="2"/>
  <c r="P247" i="2"/>
  <c r="P26" i="2"/>
  <c r="P303" i="2"/>
  <c r="P57" i="2"/>
  <c r="P53" i="2"/>
  <c r="Q53" i="2" s="1"/>
  <c r="P77" i="2"/>
  <c r="P73" i="2"/>
  <c r="P91" i="2"/>
  <c r="P285" i="2"/>
  <c r="P71" i="2"/>
  <c r="P32" i="2"/>
  <c r="Q32" i="2" s="1"/>
  <c r="O316" i="2"/>
  <c r="P229" i="2"/>
  <c r="P251" i="2"/>
  <c r="P244" i="2"/>
  <c r="P47" i="2"/>
  <c r="P18" i="2"/>
  <c r="P306" i="2"/>
  <c r="P25" i="2"/>
  <c r="P254" i="2"/>
  <c r="P95" i="2"/>
  <c r="P82" i="2"/>
  <c r="P49" i="2"/>
  <c r="O208" i="2"/>
  <c r="P121" i="2"/>
  <c r="P278" i="2"/>
  <c r="P43" i="2"/>
  <c r="P311" i="2"/>
  <c r="P24" i="2"/>
  <c r="P78" i="2"/>
  <c r="P31" i="2"/>
  <c r="P46" i="2"/>
  <c r="P280" i="2"/>
  <c r="P265" i="2"/>
  <c r="Q265" i="2" s="1"/>
  <c r="P309" i="2"/>
  <c r="P230" i="2"/>
  <c r="Q230" i="2" s="1"/>
  <c r="P297" i="2"/>
  <c r="P248" i="2"/>
  <c r="Q248" i="2" s="1"/>
  <c r="P37" i="2"/>
  <c r="Q37" i="2" s="1"/>
  <c r="P16" i="2"/>
  <c r="O100" i="2"/>
  <c r="P13" i="2"/>
  <c r="P241" i="2"/>
  <c r="P243" i="2"/>
  <c r="P246" i="2"/>
  <c r="P263" i="2"/>
  <c r="P235" i="2"/>
  <c r="P22" i="2"/>
  <c r="P98" i="2"/>
  <c r="P292" i="2"/>
  <c r="P250" i="2"/>
  <c r="P67" i="2"/>
  <c r="P79" i="2"/>
  <c r="P276" i="2"/>
  <c r="Q276" i="2" s="1"/>
  <c r="Q6" i="2"/>
  <c r="Q30" i="2" s="1"/>
  <c r="R5" i="2"/>
  <c r="P44" i="2"/>
  <c r="P299" i="2"/>
  <c r="Q299" i="2" s="1"/>
  <c r="P262" i="2"/>
  <c r="Q262" i="2" s="1"/>
  <c r="P232" i="2"/>
  <c r="Q232" i="2" s="1"/>
  <c r="P74" i="2"/>
  <c r="Q74" i="2" s="1"/>
  <c r="P81" i="2"/>
  <c r="P284" i="2"/>
  <c r="P283" i="2"/>
  <c r="P38" i="2"/>
  <c r="Q38" i="2" s="1"/>
  <c r="P51" i="2"/>
  <c r="Q51" i="2" s="1"/>
  <c r="P268" i="2"/>
  <c r="Q268" i="2" s="1"/>
  <c r="P267" i="2"/>
  <c r="P52" i="2"/>
  <c r="Q52" i="2" s="1"/>
  <c r="P75" i="2"/>
  <c r="P298" i="2"/>
  <c r="P88" i="2"/>
  <c r="P293" i="2"/>
  <c r="Q293" i="2" s="1"/>
  <c r="P20" i="2"/>
  <c r="P14" i="2"/>
  <c r="Q14" i="2" s="1"/>
  <c r="P305" i="2"/>
  <c r="P65" i="2"/>
  <c r="P42" i="2"/>
  <c r="P41" i="2"/>
  <c r="Q41" i="2" s="1"/>
  <c r="P308" i="2"/>
  <c r="Q308" i="2" s="1"/>
  <c r="P315" i="2"/>
  <c r="P19" i="2"/>
  <c r="P314" i="2"/>
  <c r="P39" i="2"/>
  <c r="Q39" i="2" s="1"/>
  <c r="P29" i="2"/>
  <c r="Q29" i="2" s="1"/>
  <c r="P45" i="2"/>
  <c r="Q45" i="2" s="1"/>
  <c r="P99" i="2"/>
  <c r="Q99" i="2" s="1"/>
  <c r="P289" i="2"/>
  <c r="P269" i="2"/>
  <c r="P274" i="2"/>
  <c r="P69" i="2"/>
  <c r="P234" i="2"/>
  <c r="P275" i="2"/>
  <c r="Q275" i="2" s="1"/>
  <c r="P96" i="2"/>
  <c r="Q96" i="2" s="1"/>
  <c r="P233" i="2"/>
  <c r="Q233" i="2" s="1"/>
  <c r="P21" i="2"/>
  <c r="P64" i="2"/>
  <c r="Q64" i="2" s="1"/>
  <c r="P59" i="2"/>
  <c r="Q59" i="2" s="1"/>
  <c r="P61" i="2"/>
  <c r="P17" i="2"/>
  <c r="P272" i="2"/>
  <c r="P239" i="2"/>
  <c r="P259" i="2"/>
  <c r="Q259" i="2" s="1"/>
  <c r="P93" i="2"/>
  <c r="Q93" i="2" s="1"/>
  <c r="P252" i="2"/>
  <c r="P255" i="2"/>
  <c r="P35" i="2"/>
  <c r="P300" i="2"/>
  <c r="Q300" i="2" s="1"/>
  <c r="P249" i="2"/>
  <c r="Q249" i="2" s="1"/>
  <c r="P66" i="2"/>
  <c r="Q66" i="2" s="1"/>
  <c r="P231" i="2"/>
  <c r="Q231" i="2" s="1"/>
  <c r="P257" i="2"/>
  <c r="Q257" i="2" s="1"/>
  <c r="P33" i="2"/>
  <c r="P92" i="2"/>
  <c r="P264" i="2"/>
  <c r="P291" i="2"/>
  <c r="P15" i="2"/>
  <c r="P253" i="2"/>
  <c r="Q253" i="2" s="1"/>
  <c r="P281" i="2"/>
  <c r="Q281" i="2" s="1"/>
  <c r="P261" i="2"/>
  <c r="Q261" i="2" s="1"/>
  <c r="P90" i="2"/>
  <c r="P58" i="2"/>
  <c r="P84" i="2"/>
  <c r="P258" i="2"/>
  <c r="Q258" i="2" s="1"/>
  <c r="P76" i="2"/>
  <c r="Q76" i="2" s="1"/>
  <c r="P304" i="2"/>
  <c r="Q304" i="2" s="1"/>
  <c r="P56" i="2"/>
  <c r="Q56" i="2" s="1"/>
  <c r="P85" i="2"/>
  <c r="Q85" i="2" s="1"/>
  <c r="P282" i="2"/>
  <c r="P68" i="2"/>
  <c r="P236" i="2"/>
  <c r="P54" i="2"/>
  <c r="Q54" i="2" s="1"/>
  <c r="P240" i="2"/>
  <c r="Q240" i="2" s="1"/>
  <c r="P28" i="2"/>
  <c r="Q28" i="2" s="1"/>
  <c r="P307" i="2"/>
  <c r="Q307" i="2" s="1"/>
  <c r="P273" i="2"/>
  <c r="P313" i="2"/>
  <c r="P36" i="2"/>
  <c r="P89" i="2"/>
  <c r="Q89" i="2" s="1"/>
  <c r="P295" i="2"/>
  <c r="Q295" i="2" s="1"/>
  <c r="P301" i="2"/>
  <c r="Q301" i="2" s="1"/>
  <c r="P94" i="2"/>
  <c r="Q94" i="2" s="1"/>
  <c r="P242" i="2"/>
  <c r="Q242" i="2" s="1"/>
  <c r="P290" i="2"/>
  <c r="P270" i="2"/>
  <c r="P70" i="2"/>
  <c r="P256" i="2"/>
  <c r="P83" i="2"/>
  <c r="Q83" i="2" s="1"/>
  <c r="P97" i="2"/>
  <c r="Q97" i="2" s="1"/>
  <c r="P63" i="2"/>
  <c r="Q63" i="2" s="1"/>
  <c r="D25" i="6"/>
  <c r="E25" i="6"/>
  <c r="F25" i="6"/>
  <c r="C25" i="6"/>
  <c r="D29" i="6"/>
  <c r="E29" i="6"/>
  <c r="F29" i="6"/>
  <c r="G32" i="6"/>
  <c r="C29" i="6"/>
  <c r="D27" i="6"/>
  <c r="E27" i="6"/>
  <c r="F27" i="6"/>
  <c r="C27" i="6"/>
  <c r="D23" i="6"/>
  <c r="E23" i="6"/>
  <c r="F23" i="6"/>
  <c r="D21" i="6"/>
  <c r="E21" i="6"/>
  <c r="F21" i="6"/>
  <c r="C21" i="6"/>
  <c r="C23" i="6"/>
  <c r="D19" i="6"/>
  <c r="E19" i="6"/>
  <c r="F19" i="6"/>
  <c r="C19" i="6"/>
  <c r="D17" i="6"/>
  <c r="E17" i="6"/>
  <c r="F17" i="6"/>
  <c r="C17" i="6"/>
  <c r="Q174" i="2" l="1"/>
  <c r="Q161" i="2"/>
  <c r="Q130" i="2"/>
  <c r="R130" i="2" s="1"/>
  <c r="Q297" i="2"/>
  <c r="R297" i="2" s="1"/>
  <c r="Q280" i="2"/>
  <c r="R280" i="2" s="1"/>
  <c r="Q278" i="2"/>
  <c r="Q71" i="2"/>
  <c r="Q57" i="2"/>
  <c r="Q286" i="2"/>
  <c r="Q55" i="2"/>
  <c r="Q189" i="2"/>
  <c r="R189" i="2" s="1"/>
  <c r="Q157" i="2"/>
  <c r="R157" i="2" s="1"/>
  <c r="Q204" i="2"/>
  <c r="R204" i="2" s="1"/>
  <c r="Q128" i="2"/>
  <c r="Q196" i="2"/>
  <c r="Q146" i="2"/>
  <c r="Q138" i="2"/>
  <c r="Q200" i="2"/>
  <c r="Q181" i="2"/>
  <c r="R181" i="2" s="1"/>
  <c r="Q132" i="2"/>
  <c r="R132" i="2" s="1"/>
  <c r="Q171" i="2"/>
  <c r="R171" i="2" s="1"/>
  <c r="Q137" i="2"/>
  <c r="Q87" i="2"/>
  <c r="Q302" i="2"/>
  <c r="Q162" i="2"/>
  <c r="Q205" i="2"/>
  <c r="R205" i="2" s="1"/>
  <c r="Q154" i="2"/>
  <c r="R154" i="2" s="1"/>
  <c r="Q184" i="2"/>
  <c r="R184" i="2" s="1"/>
  <c r="Q134" i="2"/>
  <c r="Q198" i="2"/>
  <c r="Q126" i="2"/>
  <c r="Q153" i="2"/>
  <c r="Q136" i="2"/>
  <c r="Q176" i="2"/>
  <c r="R176" i="2" s="1"/>
  <c r="R164" i="2"/>
  <c r="R173" i="2"/>
  <c r="Q193" i="2"/>
  <c r="Q234" i="2"/>
  <c r="Q23" i="2"/>
  <c r="Q25" i="2"/>
  <c r="Q237" i="2"/>
  <c r="Q168" i="2"/>
  <c r="R168" i="2" s="1"/>
  <c r="Q160" i="2"/>
  <c r="R160" i="2" s="1"/>
  <c r="Q149" i="2"/>
  <c r="R149" i="2" s="1"/>
  <c r="Q188" i="2"/>
  <c r="Q180" i="2"/>
  <c r="Q185" i="2"/>
  <c r="Q150" i="2"/>
  <c r="Q125" i="2"/>
  <c r="Q133" i="2"/>
  <c r="R133" i="2" s="1"/>
  <c r="Q167" i="2"/>
  <c r="R167" i="2" s="1"/>
  <c r="Q195" i="2"/>
  <c r="R195" i="2" s="1"/>
  <c r="Q145" i="2"/>
  <c r="Q187" i="2"/>
  <c r="Q79" i="2"/>
  <c r="Q22" i="2"/>
  <c r="Q245" i="2"/>
  <c r="Q287" i="2"/>
  <c r="R287" i="2" s="1"/>
  <c r="Q163" i="2"/>
  <c r="Q207" i="2"/>
  <c r="Q165" i="2"/>
  <c r="Q206" i="2"/>
  <c r="Q194" i="2"/>
  <c r="R194" i="2" s="1"/>
  <c r="Q202" i="2"/>
  <c r="R202" i="2" s="1"/>
  <c r="Q159" i="2"/>
  <c r="R159" i="2" s="1"/>
  <c r="Q158" i="2"/>
  <c r="R158" i="2" s="1"/>
  <c r="Q148" i="2"/>
  <c r="Q172" i="2"/>
  <c r="Q147" i="2"/>
  <c r="Q156" i="2"/>
  <c r="R127" i="2"/>
  <c r="Q170" i="2"/>
  <c r="R170" i="2" s="1"/>
  <c r="Q67" i="2"/>
  <c r="Q235" i="2"/>
  <c r="R235" i="2" s="1"/>
  <c r="Q49" i="2"/>
  <c r="Q306" i="2"/>
  <c r="Q294" i="2"/>
  <c r="Q152" i="2"/>
  <c r="R152" i="2" s="1"/>
  <c r="Q129" i="2"/>
  <c r="R129" i="2" s="1"/>
  <c r="Q141" i="2"/>
  <c r="R141" i="2" s="1"/>
  <c r="Q144" i="2"/>
  <c r="R144" i="2" s="1"/>
  <c r="Q179" i="2"/>
  <c r="R179" i="2" s="1"/>
  <c r="Q182" i="2"/>
  <c r="R182" i="2" s="1"/>
  <c r="Q199" i="2"/>
  <c r="R199" i="2" s="1"/>
  <c r="Q123" i="2"/>
  <c r="Q175" i="2"/>
  <c r="R175" i="2" s="1"/>
  <c r="Q192" i="2"/>
  <c r="R192" i="2" s="1"/>
  <c r="Q142" i="2"/>
  <c r="R142" i="2" s="1"/>
  <c r="R203" i="2"/>
  <c r="R135" i="2"/>
  <c r="Q151" i="2"/>
  <c r="R151" i="2" s="1"/>
  <c r="Q190" i="2"/>
  <c r="R190" i="2" s="1"/>
  <c r="Q191" i="2"/>
  <c r="Q35" i="2"/>
  <c r="Q239" i="2"/>
  <c r="Q61" i="2"/>
  <c r="R61" i="2" s="1"/>
  <c r="Q314" i="2"/>
  <c r="Q20" i="2"/>
  <c r="Q267" i="2"/>
  <c r="Q250" i="2"/>
  <c r="Q263" i="2"/>
  <c r="Q16" i="2"/>
  <c r="Q18" i="2"/>
  <c r="Q50" i="2"/>
  <c r="Q139" i="2"/>
  <c r="R139" i="2" s="1"/>
  <c r="Q124" i="2"/>
  <c r="R124" i="2" s="1"/>
  <c r="R222" i="2"/>
  <c r="S221" i="2"/>
  <c r="Q186" i="2"/>
  <c r="Q197" i="2"/>
  <c r="R197" i="2" s="1"/>
  <c r="Q177" i="2"/>
  <c r="R177" i="2" s="1"/>
  <c r="Q155" i="2"/>
  <c r="R155" i="2" s="1"/>
  <c r="Q166" i="2"/>
  <c r="R166" i="2" s="1"/>
  <c r="Q178" i="2"/>
  <c r="R178" i="2" s="1"/>
  <c r="Q201" i="2"/>
  <c r="R201" i="2" s="1"/>
  <c r="S113" i="2"/>
  <c r="R114" i="2"/>
  <c r="R140" i="2" s="1"/>
  <c r="R14" i="2"/>
  <c r="R56" i="2"/>
  <c r="R301" i="2"/>
  <c r="R304" i="2"/>
  <c r="P208" i="2"/>
  <c r="Q121" i="2"/>
  <c r="R295" i="2"/>
  <c r="R76" i="2"/>
  <c r="R248" i="2"/>
  <c r="R55" i="2"/>
  <c r="R67" i="2"/>
  <c r="R35" i="2"/>
  <c r="Q36" i="2"/>
  <c r="Q84" i="2"/>
  <c r="Q255" i="2"/>
  <c r="Q19" i="2"/>
  <c r="R19" i="2" s="1"/>
  <c r="Q88" i="2"/>
  <c r="R88" i="2" s="1"/>
  <c r="Q285" i="2"/>
  <c r="Q27" i="2"/>
  <c r="Q313" i="2"/>
  <c r="R313" i="2" s="1"/>
  <c r="Q58" i="2"/>
  <c r="R58" i="2" s="1"/>
  <c r="Q252" i="2"/>
  <c r="Q21" i="2"/>
  <c r="Q44" i="2"/>
  <c r="Q292" i="2"/>
  <c r="R292" i="2" s="1"/>
  <c r="Q82" i="2"/>
  <c r="R82" i="2" s="1"/>
  <c r="Q91" i="2"/>
  <c r="Q296" i="2"/>
  <c r="Q273" i="2"/>
  <c r="Q315" i="2"/>
  <c r="R315" i="2" s="1"/>
  <c r="Q298" i="2"/>
  <c r="Q40" i="2"/>
  <c r="Q98" i="2"/>
  <c r="Q309" i="2"/>
  <c r="Q95" i="2"/>
  <c r="Q73" i="2"/>
  <c r="R73" i="2" s="1"/>
  <c r="Q80" i="2"/>
  <c r="R80" i="2" s="1"/>
  <c r="Q90" i="2"/>
  <c r="Q75" i="2"/>
  <c r="R75" i="2" s="1"/>
  <c r="Q48" i="2"/>
  <c r="R48" i="2" s="1"/>
  <c r="Q254" i="2"/>
  <c r="Q77" i="2"/>
  <c r="Q310" i="2"/>
  <c r="R257" i="2"/>
  <c r="R99" i="2"/>
  <c r="R74" i="2"/>
  <c r="R52" i="2"/>
  <c r="R93" i="2"/>
  <c r="R96" i="2"/>
  <c r="R267" i="2"/>
  <c r="R306" i="2"/>
  <c r="R57" i="2"/>
  <c r="R281" i="2"/>
  <c r="R239" i="2"/>
  <c r="R275" i="2"/>
  <c r="S5" i="2"/>
  <c r="R6" i="2"/>
  <c r="R30" i="2" s="1"/>
  <c r="R263" i="2"/>
  <c r="R18" i="2"/>
  <c r="R54" i="2"/>
  <c r="R253" i="2"/>
  <c r="R234" i="2"/>
  <c r="R41" i="2"/>
  <c r="Q246" i="2"/>
  <c r="Q46" i="2"/>
  <c r="Q238" i="2"/>
  <c r="R238" i="2" s="1"/>
  <c r="Q72" i="2"/>
  <c r="Q256" i="2"/>
  <c r="R256" i="2" s="1"/>
  <c r="Q15" i="2"/>
  <c r="Q272" i="2"/>
  <c r="Q42" i="2"/>
  <c r="R42" i="2" s="1"/>
  <c r="Q283" i="2"/>
  <c r="R283" i="2" s="1"/>
  <c r="Q266" i="2"/>
  <c r="R266" i="2" s="1"/>
  <c r="Q31" i="2"/>
  <c r="Q47" i="2"/>
  <c r="Q303" i="2"/>
  <c r="Q279" i="2"/>
  <c r="R279" i="2" s="1"/>
  <c r="Q70" i="2"/>
  <c r="R70" i="2" s="1"/>
  <c r="Q236" i="2"/>
  <c r="R236" i="2" s="1"/>
  <c r="Q291" i="2"/>
  <c r="R291" i="2" s="1"/>
  <c r="Q69" i="2"/>
  <c r="R69" i="2" s="1"/>
  <c r="Q284" i="2"/>
  <c r="R284" i="2" s="1"/>
  <c r="Q243" i="2"/>
  <c r="R243" i="2" s="1"/>
  <c r="Q78" i="2"/>
  <c r="R78" i="2" s="1"/>
  <c r="Q26" i="2"/>
  <c r="R26" i="2" s="1"/>
  <c r="Q260" i="2"/>
  <c r="R260" i="2" s="1"/>
  <c r="Q271" i="2"/>
  <c r="R271" i="2" s="1"/>
  <c r="Q264" i="2"/>
  <c r="R264" i="2" s="1"/>
  <c r="Q274" i="2"/>
  <c r="R274" i="2" s="1"/>
  <c r="Q241" i="2"/>
  <c r="R241" i="2" s="1"/>
  <c r="Q24" i="2"/>
  <c r="R24" i="2" s="1"/>
  <c r="Q244" i="2"/>
  <c r="R244" i="2" s="1"/>
  <c r="Q247" i="2"/>
  <c r="Q86" i="2"/>
  <c r="R86" i="2" s="1"/>
  <c r="Q277" i="2"/>
  <c r="R277" i="2" s="1"/>
  <c r="Q270" i="2"/>
  <c r="R270" i="2" s="1"/>
  <c r="Q68" i="2"/>
  <c r="R68" i="2" s="1"/>
  <c r="Q92" i="2"/>
  <c r="R92" i="2" s="1"/>
  <c r="Q269" i="2"/>
  <c r="R269" i="2" s="1"/>
  <c r="Q65" i="2"/>
  <c r="R65" i="2" s="1"/>
  <c r="P100" i="2"/>
  <c r="Q13" i="2"/>
  <c r="Q311" i="2"/>
  <c r="R311" i="2" s="1"/>
  <c r="Q251" i="2"/>
  <c r="R251" i="2" s="1"/>
  <c r="Q290" i="2"/>
  <c r="R290" i="2" s="1"/>
  <c r="Q282" i="2"/>
  <c r="R282" i="2" s="1"/>
  <c r="Q33" i="2"/>
  <c r="R33" i="2" s="1"/>
  <c r="Q17" i="2"/>
  <c r="Q289" i="2"/>
  <c r="R289" i="2" s="1"/>
  <c r="Q305" i="2"/>
  <c r="R305" i="2" s="1"/>
  <c r="Q81" i="2"/>
  <c r="R81" i="2" s="1"/>
  <c r="Q43" i="2"/>
  <c r="R43" i="2" s="1"/>
  <c r="Q229" i="2"/>
  <c r="P316" i="2"/>
  <c r="Q62" i="2"/>
  <c r="R62" i="2" s="1"/>
  <c r="Q34" i="2"/>
  <c r="R34" i="2" s="1"/>
  <c r="H32" i="6"/>
  <c r="S164" i="2" l="1"/>
  <c r="S154" i="2"/>
  <c r="S132" i="2"/>
  <c r="R79" i="2"/>
  <c r="R237" i="2"/>
  <c r="R60" i="2"/>
  <c r="R85" i="2"/>
  <c r="S85" i="2" s="1"/>
  <c r="S155" i="2"/>
  <c r="S168" i="2"/>
  <c r="S176" i="2"/>
  <c r="S205" i="2"/>
  <c r="S139" i="2"/>
  <c r="R240" i="2"/>
  <c r="S240" i="2" s="1"/>
  <c r="R28" i="2"/>
  <c r="R233" i="2"/>
  <c r="R95" i="2"/>
  <c r="R44" i="2"/>
  <c r="R230" i="2"/>
  <c r="R39" i="2"/>
  <c r="R262" i="2"/>
  <c r="S262" i="2" s="1"/>
  <c r="R87" i="2"/>
  <c r="S177" i="2"/>
  <c r="R125" i="2"/>
  <c r="R136" i="2"/>
  <c r="S136" i="2" s="1"/>
  <c r="R162" i="2"/>
  <c r="S162" i="2" s="1"/>
  <c r="R200" i="2"/>
  <c r="S200" i="2" s="1"/>
  <c r="R161" i="2"/>
  <c r="R97" i="2"/>
  <c r="R63" i="2"/>
  <c r="R307" i="2"/>
  <c r="R310" i="2"/>
  <c r="S310" i="2" s="1"/>
  <c r="R309" i="2"/>
  <c r="R273" i="2"/>
  <c r="R285" i="2"/>
  <c r="R255" i="2"/>
  <c r="R250" i="2"/>
  <c r="R294" i="2"/>
  <c r="S294" i="2" s="1"/>
  <c r="R293" i="2"/>
  <c r="S293" i="2" s="1"/>
  <c r="R16" i="2"/>
  <c r="R156" i="2"/>
  <c r="R206" i="2"/>
  <c r="R187" i="2"/>
  <c r="S187" i="2" s="1"/>
  <c r="R150" i="2"/>
  <c r="S150" i="2" s="1"/>
  <c r="R153" i="2"/>
  <c r="S153" i="2" s="1"/>
  <c r="R138" i="2"/>
  <c r="R122" i="2"/>
  <c r="R303" i="2"/>
  <c r="R272" i="2"/>
  <c r="R46" i="2"/>
  <c r="R83" i="2"/>
  <c r="R288" i="2"/>
  <c r="S288" i="2" s="1"/>
  <c r="R268" i="2"/>
  <c r="R265" i="2"/>
  <c r="R231" i="2"/>
  <c r="R77" i="2"/>
  <c r="R98" i="2"/>
  <c r="R296" i="2"/>
  <c r="S296" i="2" s="1"/>
  <c r="R84" i="2"/>
  <c r="R299" i="2"/>
  <c r="R71" i="2"/>
  <c r="R300" i="2"/>
  <c r="R29" i="2"/>
  <c r="R37" i="2"/>
  <c r="R276" i="2"/>
  <c r="R186" i="2"/>
  <c r="S186" i="2" s="1"/>
  <c r="R191" i="2"/>
  <c r="S191" i="2" s="1"/>
  <c r="R123" i="2"/>
  <c r="S123" i="2" s="1"/>
  <c r="R147" i="2"/>
  <c r="R165" i="2"/>
  <c r="R131" i="2"/>
  <c r="R185" i="2"/>
  <c r="R126" i="2"/>
  <c r="R146" i="2"/>
  <c r="S146" i="2" s="1"/>
  <c r="R174" i="2"/>
  <c r="S174" i="2" s="1"/>
  <c r="S178" i="2"/>
  <c r="R47" i="2"/>
  <c r="R15" i="2"/>
  <c r="R246" i="2"/>
  <c r="S246" i="2" s="1"/>
  <c r="R50" i="2"/>
  <c r="R51" i="2"/>
  <c r="S51" i="2" s="1"/>
  <c r="R308" i="2"/>
  <c r="R22" i="2"/>
  <c r="S22" i="2" s="1"/>
  <c r="R53" i="2"/>
  <c r="R94" i="2"/>
  <c r="R254" i="2"/>
  <c r="R90" i="2"/>
  <c r="R21" i="2"/>
  <c r="R36" i="2"/>
  <c r="R49" i="2"/>
  <c r="S49" i="2" s="1"/>
  <c r="R258" i="2"/>
  <c r="S258" i="2" s="1"/>
  <c r="R64" i="2"/>
  <c r="R232" i="2"/>
  <c r="R45" i="2"/>
  <c r="S114" i="2"/>
  <c r="S140" i="2" s="1"/>
  <c r="T113" i="2"/>
  <c r="S222" i="2"/>
  <c r="T221" i="2"/>
  <c r="S190" i="2"/>
  <c r="R172" i="2"/>
  <c r="R207" i="2"/>
  <c r="S207" i="2" s="1"/>
  <c r="R169" i="2"/>
  <c r="S169" i="2" s="1"/>
  <c r="R180" i="2"/>
  <c r="S180" i="2" s="1"/>
  <c r="R198" i="2"/>
  <c r="S198" i="2" s="1"/>
  <c r="R137" i="2"/>
  <c r="S137" i="2" s="1"/>
  <c r="R196" i="2"/>
  <c r="S196" i="2" s="1"/>
  <c r="R143" i="2"/>
  <c r="S171" i="2"/>
  <c r="S144" i="2"/>
  <c r="R31" i="2"/>
  <c r="R38" i="2"/>
  <c r="S38" i="2" s="1"/>
  <c r="R286" i="2"/>
  <c r="S286" i="2" s="1"/>
  <c r="R23" i="2"/>
  <c r="S23" i="2" s="1"/>
  <c r="R25" i="2"/>
  <c r="R278" i="2"/>
  <c r="R91" i="2"/>
  <c r="R252" i="2"/>
  <c r="R302" i="2"/>
  <c r="R89" i="2"/>
  <c r="R249" i="2"/>
  <c r="R66" i="2"/>
  <c r="S66" i="2" s="1"/>
  <c r="S182" i="2"/>
  <c r="R148" i="2"/>
  <c r="S148" i="2" s="1"/>
  <c r="R163" i="2"/>
  <c r="S163" i="2" s="1"/>
  <c r="R145" i="2"/>
  <c r="S145" i="2" s="1"/>
  <c r="R188" i="2"/>
  <c r="S188" i="2" s="1"/>
  <c r="R193" i="2"/>
  <c r="S193" i="2" s="1"/>
  <c r="R134" i="2"/>
  <c r="R183" i="2"/>
  <c r="R128" i="2"/>
  <c r="S128" i="2" s="1"/>
  <c r="S69" i="2"/>
  <c r="S35" i="2"/>
  <c r="S241" i="2"/>
  <c r="S236" i="2"/>
  <c r="S46" i="2"/>
  <c r="S48" i="2"/>
  <c r="S279" i="2"/>
  <c r="S41" i="2"/>
  <c r="S249" i="2"/>
  <c r="Q100" i="2"/>
  <c r="R13" i="2"/>
  <c r="S307" i="2"/>
  <c r="S267" i="2"/>
  <c r="S67" i="2"/>
  <c r="R312" i="2"/>
  <c r="S312" i="2" s="1"/>
  <c r="R20" i="2"/>
  <c r="S54" i="2"/>
  <c r="S57" i="2"/>
  <c r="S271" i="2"/>
  <c r="S266" i="2"/>
  <c r="S280" i="2"/>
  <c r="S28" i="2"/>
  <c r="Q208" i="2"/>
  <c r="R121" i="2"/>
  <c r="S56" i="2"/>
  <c r="Q316" i="2"/>
  <c r="R229" i="2"/>
  <c r="S74" i="2"/>
  <c r="S252" i="2"/>
  <c r="S270" i="2"/>
  <c r="S243" i="2"/>
  <c r="S15" i="2"/>
  <c r="S232" i="2"/>
  <c r="S257" i="2"/>
  <c r="S98" i="2"/>
  <c r="S256" i="2"/>
  <c r="R259" i="2"/>
  <c r="S259" i="2" s="1"/>
  <c r="R242" i="2"/>
  <c r="R40" i="2"/>
  <c r="R27" i="2"/>
  <c r="R245" i="2"/>
  <c r="S245" i="2" s="1"/>
  <c r="R17" i="2"/>
  <c r="R247" i="2"/>
  <c r="R72" i="2"/>
  <c r="T5" i="2"/>
  <c r="S6" i="2"/>
  <c r="S30" i="2" s="1"/>
  <c r="R261" i="2"/>
  <c r="S261" i="2" s="1"/>
  <c r="R298" i="2"/>
  <c r="R314" i="2"/>
  <c r="R32" i="2"/>
  <c r="R59" i="2"/>
  <c r="D182" i="3"/>
  <c r="T27" i="3"/>
  <c r="R27" i="3"/>
  <c r="Q27" i="3"/>
  <c r="O27" i="3"/>
  <c r="N27" i="3"/>
  <c r="L27" i="3"/>
  <c r="K27" i="3"/>
  <c r="I27" i="3"/>
  <c r="H27" i="3"/>
  <c r="G27" i="3"/>
  <c r="F27" i="3"/>
  <c r="C27" i="3"/>
  <c r="AA27" i="3"/>
  <c r="S89" i="2" l="1"/>
  <c r="S34" i="2"/>
  <c r="S265" i="2"/>
  <c r="S60" i="2"/>
  <c r="S77" i="2"/>
  <c r="T145" i="2"/>
  <c r="T164" i="2"/>
  <c r="T222" i="2"/>
  <c r="U221" i="2"/>
  <c r="S300" i="2"/>
  <c r="S276" i="2"/>
  <c r="T276" i="2" s="1"/>
  <c r="S59" i="2"/>
  <c r="S86" i="2"/>
  <c r="S250" i="2"/>
  <c r="S81" i="2"/>
  <c r="S268" i="2"/>
  <c r="S61" i="2"/>
  <c r="T61" i="2" s="1"/>
  <c r="S62" i="2"/>
  <c r="S248" i="2"/>
  <c r="S295" i="2"/>
  <c r="S19" i="2"/>
  <c r="S311" i="2"/>
  <c r="S52" i="2"/>
  <c r="T114" i="2"/>
  <c r="T140" i="2" s="1"/>
  <c r="U113" i="2"/>
  <c r="S126" i="2"/>
  <c r="S206" i="2"/>
  <c r="S125" i="2"/>
  <c r="S173" i="2"/>
  <c r="S133" i="2"/>
  <c r="S160" i="2"/>
  <c r="T153" i="2"/>
  <c r="S65" i="2"/>
  <c r="S273" i="2"/>
  <c r="S32" i="2"/>
  <c r="S27" i="2"/>
  <c r="S289" i="2"/>
  <c r="S263" i="2"/>
  <c r="T263" i="2" s="1"/>
  <c r="S58" i="2"/>
  <c r="S14" i="2"/>
  <c r="S18" i="2"/>
  <c r="S21" i="2"/>
  <c r="S92" i="2"/>
  <c r="S42" i="2"/>
  <c r="S302" i="2"/>
  <c r="S45" i="2"/>
  <c r="T45" i="2" s="1"/>
  <c r="S297" i="2"/>
  <c r="S76" i="2"/>
  <c r="S234" i="2"/>
  <c r="S233" i="2"/>
  <c r="S282" i="2"/>
  <c r="T144" i="2"/>
  <c r="T169" i="2"/>
  <c r="S185" i="2"/>
  <c r="S156" i="2"/>
  <c r="S159" i="2"/>
  <c r="S194" i="2"/>
  <c r="S135" i="2"/>
  <c r="S202" i="2"/>
  <c r="S167" i="2"/>
  <c r="T167" i="2" s="1"/>
  <c r="T188" i="2"/>
  <c r="S314" i="2"/>
  <c r="S40" i="2"/>
  <c r="S309" i="2"/>
  <c r="S272" i="2"/>
  <c r="S73" i="2"/>
  <c r="S43" i="2"/>
  <c r="T43" i="2" s="1"/>
  <c r="S26" i="2"/>
  <c r="S44" i="2"/>
  <c r="S237" i="2"/>
  <c r="S238" i="2"/>
  <c r="S96" i="2"/>
  <c r="S82" i="2"/>
  <c r="S64" i="2"/>
  <c r="T182" i="2"/>
  <c r="T171" i="2"/>
  <c r="S131" i="2"/>
  <c r="S195" i="2"/>
  <c r="S152" i="2"/>
  <c r="S184" i="2"/>
  <c r="S127" i="2"/>
  <c r="S130" i="2"/>
  <c r="T130" i="2" s="1"/>
  <c r="S170" i="2"/>
  <c r="T170" i="2" s="1"/>
  <c r="S203" i="2"/>
  <c r="S166" i="2"/>
  <c r="S25" i="2"/>
  <c r="T25" i="2" s="1"/>
  <c r="S71" i="2"/>
  <c r="T71" i="2" s="1"/>
  <c r="S247" i="2"/>
  <c r="S99" i="2"/>
  <c r="S78" i="2"/>
  <c r="S80" i="2"/>
  <c r="S94" i="2"/>
  <c r="S231" i="2"/>
  <c r="S244" i="2"/>
  <c r="S253" i="2"/>
  <c r="T253" i="2" s="1"/>
  <c r="S281" i="2"/>
  <c r="S275" i="2"/>
  <c r="S315" i="2"/>
  <c r="S183" i="2"/>
  <c r="S151" i="2"/>
  <c r="S124" i="2"/>
  <c r="S172" i="2"/>
  <c r="T172" i="2" s="1"/>
  <c r="S165" i="2"/>
  <c r="T165" i="2" s="1"/>
  <c r="S122" i="2"/>
  <c r="S175" i="2"/>
  <c r="S179" i="2"/>
  <c r="S129" i="2"/>
  <c r="S189" i="2"/>
  <c r="S141" i="2"/>
  <c r="S158" i="2"/>
  <c r="T158" i="2" s="1"/>
  <c r="S149" i="2"/>
  <c r="T149" i="2" s="1"/>
  <c r="S284" i="2"/>
  <c r="T284" i="2" s="1"/>
  <c r="S50" i="2"/>
  <c r="S274" i="2"/>
  <c r="T274" i="2" s="1"/>
  <c r="S301" i="2"/>
  <c r="S298" i="2"/>
  <c r="S17" i="2"/>
  <c r="S313" i="2"/>
  <c r="S277" i="2"/>
  <c r="S230" i="2"/>
  <c r="T230" i="2" s="1"/>
  <c r="S68" i="2"/>
  <c r="T68" i="2" s="1"/>
  <c r="S287" i="2"/>
  <c r="S306" i="2"/>
  <c r="S93" i="2"/>
  <c r="S20" i="2"/>
  <c r="S31" i="2"/>
  <c r="T31" i="2" s="1"/>
  <c r="S91" i="2"/>
  <c r="S97" i="2"/>
  <c r="S29" i="2"/>
  <c r="T29" i="2" s="1"/>
  <c r="S291" i="2"/>
  <c r="T291" i="2" s="1"/>
  <c r="S134" i="2"/>
  <c r="S201" i="2"/>
  <c r="S143" i="2"/>
  <c r="S199" i="2"/>
  <c r="S204" i="2"/>
  <c r="S147" i="2"/>
  <c r="S138" i="2"/>
  <c r="T138" i="2" s="1"/>
  <c r="S197" i="2"/>
  <c r="T197" i="2" s="1"/>
  <c r="S161" i="2"/>
  <c r="S192" i="2"/>
  <c r="S181" i="2"/>
  <c r="S142" i="2"/>
  <c r="S157" i="2"/>
  <c r="R316" i="2"/>
  <c r="S229" i="2"/>
  <c r="S121" i="2"/>
  <c r="R208" i="2"/>
  <c r="S242" i="2"/>
  <c r="S305" i="2"/>
  <c r="S95" i="2"/>
  <c r="S39" i="2"/>
  <c r="S83" i="2"/>
  <c r="S285" i="2"/>
  <c r="S255" i="2"/>
  <c r="S303" i="2"/>
  <c r="S88" i="2"/>
  <c r="S70" i="2"/>
  <c r="S254" i="2"/>
  <c r="S24" i="2"/>
  <c r="R100" i="2"/>
  <c r="S13" i="2"/>
  <c r="S53" i="2"/>
  <c r="S278" i="2"/>
  <c r="S283" i="2"/>
  <c r="S36" i="2"/>
  <c r="S84" i="2"/>
  <c r="S47" i="2"/>
  <c r="S290" i="2"/>
  <c r="S33" i="2"/>
  <c r="T6" i="2"/>
  <c r="T270" i="2" s="1"/>
  <c r="U5" i="2"/>
  <c r="S55" i="2"/>
  <c r="S308" i="2"/>
  <c r="S63" i="2"/>
  <c r="S260" i="2"/>
  <c r="S292" i="2"/>
  <c r="S264" i="2"/>
  <c r="S75" i="2"/>
  <c r="S251" i="2"/>
  <c r="S304" i="2"/>
  <c r="S72" i="2"/>
  <c r="S299" i="2"/>
  <c r="S37" i="2"/>
  <c r="S235" i="2"/>
  <c r="S269" i="2"/>
  <c r="S90" i="2"/>
  <c r="S16" i="2"/>
  <c r="S87" i="2"/>
  <c r="S239" i="2"/>
  <c r="S79" i="2"/>
  <c r="AL27" i="3"/>
  <c r="I63" i="3" s="1"/>
  <c r="AJ27" i="3"/>
  <c r="AI27" i="3"/>
  <c r="AG27" i="3"/>
  <c r="AF27" i="3"/>
  <c r="AD27" i="3"/>
  <c r="AC27" i="3"/>
  <c r="Z27" i="3"/>
  <c r="X27" i="3"/>
  <c r="W27" i="3"/>
  <c r="U27" i="3"/>
  <c r="T87" i="2" l="1"/>
  <c r="T36" i="2"/>
  <c r="T272" i="2"/>
  <c r="T60" i="2"/>
  <c r="T236" i="2"/>
  <c r="T95" i="2"/>
  <c r="U95" i="2" s="1"/>
  <c r="T288" i="2"/>
  <c r="T56" i="2"/>
  <c r="T52" i="2"/>
  <c r="T17" i="2"/>
  <c r="T312" i="2"/>
  <c r="T97" i="2"/>
  <c r="U130" i="2"/>
  <c r="T16" i="2"/>
  <c r="T278" i="2"/>
  <c r="T237" i="2"/>
  <c r="T18" i="2"/>
  <c r="T303" i="2"/>
  <c r="T81" i="2"/>
  <c r="T304" i="2"/>
  <c r="T63" i="2"/>
  <c r="T280" i="2"/>
  <c r="U280" i="2" s="1"/>
  <c r="T249" i="2"/>
  <c r="T315" i="2"/>
  <c r="T250" i="2"/>
  <c r="T238" i="2"/>
  <c r="T271" i="2"/>
  <c r="T310" i="2"/>
  <c r="T255" i="2"/>
  <c r="T40" i="2"/>
  <c r="T96" i="2"/>
  <c r="T157" i="2"/>
  <c r="T204" i="2"/>
  <c r="T154" i="2"/>
  <c r="T189" i="2"/>
  <c r="T151" i="2"/>
  <c r="U151" i="2" s="1"/>
  <c r="T177" i="2"/>
  <c r="U177" i="2" s="1"/>
  <c r="T184" i="2"/>
  <c r="U184" i="2" s="1"/>
  <c r="T135" i="2"/>
  <c r="U135" i="2" s="1"/>
  <c r="T133" i="2"/>
  <c r="T163" i="2"/>
  <c r="T162" i="2"/>
  <c r="T136" i="2"/>
  <c r="U136" i="2" s="1"/>
  <c r="T85" i="2"/>
  <c r="T48" i="2"/>
  <c r="T76" i="2"/>
  <c r="U76" i="2" s="1"/>
  <c r="U170" i="2"/>
  <c r="V113" i="2"/>
  <c r="U114" i="2"/>
  <c r="U188" i="2" s="1"/>
  <c r="U164" i="2"/>
  <c r="T283" i="2"/>
  <c r="T86" i="2"/>
  <c r="T252" i="2"/>
  <c r="T301" i="2"/>
  <c r="U158" i="2"/>
  <c r="U182" i="2"/>
  <c r="U144" i="2"/>
  <c r="T190" i="2"/>
  <c r="U190" i="2" s="1"/>
  <c r="T72" i="2"/>
  <c r="T51" i="2"/>
  <c r="T298" i="2"/>
  <c r="T277" i="2"/>
  <c r="T258" i="2"/>
  <c r="T14" i="2"/>
  <c r="T286" i="2"/>
  <c r="T124" i="2"/>
  <c r="U124" i="2" s="1"/>
  <c r="T127" i="2"/>
  <c r="U127" i="2" s="1"/>
  <c r="T128" i="2"/>
  <c r="U128" i="2" s="1"/>
  <c r="T202" i="2"/>
  <c r="U202" i="2" s="1"/>
  <c r="T148" i="2"/>
  <c r="U148" i="2" s="1"/>
  <c r="T160" i="2"/>
  <c r="U160" i="2" s="1"/>
  <c r="T180" i="2"/>
  <c r="U180" i="2" s="1"/>
  <c r="T139" i="2"/>
  <c r="U139" i="2" s="1"/>
  <c r="T90" i="2"/>
  <c r="T53" i="2"/>
  <c r="T20" i="2"/>
  <c r="T275" i="2"/>
  <c r="U275" i="2" s="1"/>
  <c r="T65" i="2"/>
  <c r="T266" i="2"/>
  <c r="T22" i="2"/>
  <c r="T285" i="2"/>
  <c r="T23" i="2"/>
  <c r="T41" i="2"/>
  <c r="T93" i="2"/>
  <c r="T142" i="2"/>
  <c r="U142" i="2" s="1"/>
  <c r="T199" i="2"/>
  <c r="U199" i="2" s="1"/>
  <c r="T150" i="2"/>
  <c r="U150" i="2" s="1"/>
  <c r="T129" i="2"/>
  <c r="U129" i="2" s="1"/>
  <c r="T183" i="2"/>
  <c r="U183" i="2" s="1"/>
  <c r="T178" i="2"/>
  <c r="U178" i="2" s="1"/>
  <c r="T152" i="2"/>
  <c r="U152" i="2" s="1"/>
  <c r="T194" i="2"/>
  <c r="U194" i="2" s="1"/>
  <c r="T173" i="2"/>
  <c r="U173" i="2" s="1"/>
  <c r="U222" i="2"/>
  <c r="V221" i="2"/>
  <c r="T187" i="2"/>
  <c r="U187" i="2" s="1"/>
  <c r="T282" i="2"/>
  <c r="T70" i="2"/>
  <c r="T311" i="2"/>
  <c r="T302" i="2"/>
  <c r="U197" i="2"/>
  <c r="U149" i="2"/>
  <c r="U171" i="2"/>
  <c r="U153" i="2"/>
  <c r="T299" i="2"/>
  <c r="T243" i="2"/>
  <c r="T295" i="2"/>
  <c r="U295" i="2" s="1"/>
  <c r="T307" i="2"/>
  <c r="T73" i="2"/>
  <c r="U73" i="2" s="1"/>
  <c r="T231" i="2"/>
  <c r="U167" i="2"/>
  <c r="T168" i="2"/>
  <c r="U168" i="2" s="1"/>
  <c r="T260" i="2"/>
  <c r="T19" i="2"/>
  <c r="T240" i="2"/>
  <c r="U240" i="2" s="1"/>
  <c r="T242" i="2"/>
  <c r="U242" i="2" s="1"/>
  <c r="T147" i="2"/>
  <c r="U147" i="2" s="1"/>
  <c r="T141" i="2"/>
  <c r="U141" i="2" s="1"/>
  <c r="T176" i="2"/>
  <c r="U176" i="2" s="1"/>
  <c r="T251" i="2"/>
  <c r="T308" i="2"/>
  <c r="T38" i="2"/>
  <c r="T78" i="2"/>
  <c r="U78" i="2" s="1"/>
  <c r="T293" i="2"/>
  <c r="T80" i="2"/>
  <c r="U80" i="2" s="1"/>
  <c r="T232" i="2"/>
  <c r="T92" i="2"/>
  <c r="T83" i="2"/>
  <c r="T246" i="2"/>
  <c r="T91" i="2"/>
  <c r="T98" i="2"/>
  <c r="T181" i="2"/>
  <c r="U181" i="2" s="1"/>
  <c r="T143" i="2"/>
  <c r="U143" i="2" s="1"/>
  <c r="T137" i="2"/>
  <c r="U137" i="2" s="1"/>
  <c r="T179" i="2"/>
  <c r="U179" i="2" s="1"/>
  <c r="T193" i="2"/>
  <c r="U193" i="2" s="1"/>
  <c r="T195" i="2"/>
  <c r="U195" i="2" s="1"/>
  <c r="T159" i="2"/>
  <c r="U159" i="2" s="1"/>
  <c r="T125" i="2"/>
  <c r="U125" i="2" s="1"/>
  <c r="T186" i="2"/>
  <c r="U186" i="2" s="1"/>
  <c r="U165" i="2"/>
  <c r="U145" i="2"/>
  <c r="T261" i="2"/>
  <c r="T88" i="2"/>
  <c r="U172" i="2"/>
  <c r="T35" i="2"/>
  <c r="T49" i="2"/>
  <c r="T191" i="2"/>
  <c r="U191" i="2" s="1"/>
  <c r="T79" i="2"/>
  <c r="U79" i="2" s="1"/>
  <c r="T75" i="2"/>
  <c r="T55" i="2"/>
  <c r="T47" i="2"/>
  <c r="T69" i="2"/>
  <c r="T28" i="2"/>
  <c r="T265" i="2"/>
  <c r="T259" i="2"/>
  <c r="T74" i="2"/>
  <c r="T39" i="2"/>
  <c r="T294" i="2"/>
  <c r="T281" i="2"/>
  <c r="T262" i="2"/>
  <c r="T57" i="2"/>
  <c r="T247" i="2"/>
  <c r="T192" i="2"/>
  <c r="U192" i="2" s="1"/>
  <c r="T201" i="2"/>
  <c r="U201" i="2" s="1"/>
  <c r="T155" i="2"/>
  <c r="U155" i="2" s="1"/>
  <c r="T175" i="2"/>
  <c r="U175" i="2" s="1"/>
  <c r="T166" i="2"/>
  <c r="U166" i="2" s="1"/>
  <c r="T131" i="2"/>
  <c r="U131" i="2" s="1"/>
  <c r="T156" i="2"/>
  <c r="U156" i="2" s="1"/>
  <c r="T174" i="2"/>
  <c r="U174" i="2" s="1"/>
  <c r="T206" i="2"/>
  <c r="U206" i="2" s="1"/>
  <c r="T132" i="2"/>
  <c r="U132" i="2" s="1"/>
  <c r="T146" i="2"/>
  <c r="U146" i="2" s="1"/>
  <c r="T200" i="2"/>
  <c r="U200" i="2" s="1"/>
  <c r="T239" i="2"/>
  <c r="T264" i="2"/>
  <c r="T84" i="2"/>
  <c r="T241" i="2"/>
  <c r="T99" i="2"/>
  <c r="T268" i="2"/>
  <c r="T32" i="2"/>
  <c r="T59" i="2"/>
  <c r="T234" i="2"/>
  <c r="T64" i="2"/>
  <c r="T94" i="2"/>
  <c r="T233" i="2"/>
  <c r="T245" i="2"/>
  <c r="T54" i="2"/>
  <c r="U54" i="2" s="1"/>
  <c r="T257" i="2"/>
  <c r="T46" i="2"/>
  <c r="T161" i="2"/>
  <c r="U161" i="2" s="1"/>
  <c r="T134" i="2"/>
  <c r="U134" i="2" s="1"/>
  <c r="T123" i="2"/>
  <c r="U123" i="2" s="1"/>
  <c r="T122" i="2"/>
  <c r="U122" i="2" s="1"/>
  <c r="T203" i="2"/>
  <c r="U203" i="2" s="1"/>
  <c r="T207" i="2"/>
  <c r="U207" i="2" s="1"/>
  <c r="T185" i="2"/>
  <c r="U185" i="2" s="1"/>
  <c r="T205" i="2"/>
  <c r="U205" i="2" s="1"/>
  <c r="T126" i="2"/>
  <c r="U126" i="2" s="1"/>
  <c r="T196" i="2"/>
  <c r="U196" i="2" s="1"/>
  <c r="T198" i="2"/>
  <c r="U198" i="2" s="1"/>
  <c r="U18" i="2"/>
  <c r="S100" i="2"/>
  <c r="T13" i="2"/>
  <c r="U36" i="2"/>
  <c r="U51" i="2"/>
  <c r="U94" i="2"/>
  <c r="U49" i="2"/>
  <c r="U271" i="2"/>
  <c r="U258" i="2"/>
  <c r="T42" i="2"/>
  <c r="T292" i="2"/>
  <c r="T58" i="2"/>
  <c r="T305" i="2"/>
  <c r="T34" i="2"/>
  <c r="T44" i="2"/>
  <c r="U48" i="2"/>
  <c r="U17" i="2"/>
  <c r="T229" i="2"/>
  <c r="S316" i="2"/>
  <c r="U98" i="2"/>
  <c r="U262" i="2"/>
  <c r="U237" i="2"/>
  <c r="U315" i="2"/>
  <c r="T121" i="2"/>
  <c r="S208" i="2"/>
  <c r="U294" i="2"/>
  <c r="V5" i="2"/>
  <c r="U6" i="2"/>
  <c r="U88" i="2" s="1"/>
  <c r="U57" i="2"/>
  <c r="T67" i="2"/>
  <c r="T309" i="2"/>
  <c r="T89" i="2"/>
  <c r="T300" i="2"/>
  <c r="U300" i="2" s="1"/>
  <c r="T297" i="2"/>
  <c r="U297" i="2" s="1"/>
  <c r="T27" i="2"/>
  <c r="U27" i="2" s="1"/>
  <c r="T77" i="2"/>
  <c r="T15" i="2"/>
  <c r="T269" i="2"/>
  <c r="T33" i="2"/>
  <c r="T289" i="2"/>
  <c r="U289" i="2" s="1"/>
  <c r="T267" i="2"/>
  <c r="U267" i="2" s="1"/>
  <c r="T256" i="2"/>
  <c r="U256" i="2" s="1"/>
  <c r="T296" i="2"/>
  <c r="T313" i="2"/>
  <c r="T248" i="2"/>
  <c r="T26" i="2"/>
  <c r="T235" i="2"/>
  <c r="U235" i="2" s="1"/>
  <c r="T290" i="2"/>
  <c r="U290" i="2" s="1"/>
  <c r="T50" i="2"/>
  <c r="T244" i="2"/>
  <c r="T314" i="2"/>
  <c r="T24" i="2"/>
  <c r="T306" i="2"/>
  <c r="T287" i="2"/>
  <c r="U287" i="2" s="1"/>
  <c r="T273" i="2"/>
  <c r="U273" i="2" s="1"/>
  <c r="T21" i="2"/>
  <c r="T30" i="2"/>
  <c r="T37" i="2"/>
  <c r="T62" i="2"/>
  <c r="T66" i="2"/>
  <c r="U66" i="2" s="1"/>
  <c r="T82" i="2"/>
  <c r="U82" i="2" s="1"/>
  <c r="T254" i="2"/>
  <c r="U254" i="2" s="1"/>
  <c r="T279" i="2"/>
  <c r="G25" i="8"/>
  <c r="F25" i="8"/>
  <c r="E25" i="8"/>
  <c r="D25" i="8"/>
  <c r="C25" i="8"/>
  <c r="B25" i="8"/>
  <c r="G24" i="8"/>
  <c r="F24" i="8"/>
  <c r="E24" i="8"/>
  <c r="D24" i="8"/>
  <c r="C24" i="8"/>
  <c r="B24" i="8"/>
  <c r="G7" i="8"/>
  <c r="H6" i="8"/>
  <c r="I6" i="8" s="1"/>
  <c r="G62" i="7"/>
  <c r="F62" i="7"/>
  <c r="E62" i="7"/>
  <c r="D62" i="7"/>
  <c r="C62" i="7"/>
  <c r="B62" i="7"/>
  <c r="M55" i="7"/>
  <c r="G39" i="7"/>
  <c r="F39" i="7"/>
  <c r="E39" i="7"/>
  <c r="E43" i="7" s="1"/>
  <c r="D39" i="7"/>
  <c r="D43" i="7" s="1"/>
  <c r="C39" i="7"/>
  <c r="C43" i="7" s="1"/>
  <c r="B39" i="7"/>
  <c r="C45" i="7" s="1"/>
  <c r="M32" i="7"/>
  <c r="G17" i="7"/>
  <c r="F17" i="7"/>
  <c r="E17" i="7"/>
  <c r="D17" i="7"/>
  <c r="C17" i="7"/>
  <c r="B17" i="7"/>
  <c r="H71" i="6"/>
  <c r="G71" i="6"/>
  <c r="H33" i="6"/>
  <c r="G33" i="6"/>
  <c r="F31" i="6"/>
  <c r="E31" i="6"/>
  <c r="D31" i="6"/>
  <c r="C31" i="6"/>
  <c r="F15" i="6"/>
  <c r="E15" i="6"/>
  <c r="E32" i="6" s="1"/>
  <c r="D15" i="6"/>
  <c r="D32" i="6" s="1"/>
  <c r="C15" i="6"/>
  <c r="H169" i="5"/>
  <c r="G169" i="5"/>
  <c r="F169" i="5"/>
  <c r="E169" i="5"/>
  <c r="D169" i="5"/>
  <c r="H168" i="5"/>
  <c r="G168" i="5"/>
  <c r="F168" i="5"/>
  <c r="E168" i="5"/>
  <c r="D168" i="5"/>
  <c r="H143" i="5"/>
  <c r="G143" i="5"/>
  <c r="E143" i="5"/>
  <c r="D143" i="5"/>
  <c r="C143" i="5"/>
  <c r="H142" i="5"/>
  <c r="G142" i="5"/>
  <c r="E142" i="5"/>
  <c r="D142" i="5"/>
  <c r="C142" i="5"/>
  <c r="H111" i="5"/>
  <c r="G111" i="5"/>
  <c r="F111" i="5"/>
  <c r="E111" i="5"/>
  <c r="D111" i="5"/>
  <c r="H110" i="5"/>
  <c r="G110" i="5"/>
  <c r="F110" i="5"/>
  <c r="E110" i="5"/>
  <c r="D110" i="5"/>
  <c r="H85" i="5"/>
  <c r="G85" i="5"/>
  <c r="E85" i="5"/>
  <c r="D85" i="5"/>
  <c r="C85" i="5"/>
  <c r="H84" i="5"/>
  <c r="G84" i="5"/>
  <c r="E84" i="5"/>
  <c r="D84" i="5"/>
  <c r="C84" i="5"/>
  <c r="F84" i="5"/>
  <c r="H52" i="5"/>
  <c r="G52" i="5"/>
  <c r="F52" i="5"/>
  <c r="E52" i="5"/>
  <c r="D52" i="5"/>
  <c r="H51" i="5"/>
  <c r="G51" i="5"/>
  <c r="F51" i="5"/>
  <c r="E51" i="5"/>
  <c r="D51" i="5"/>
  <c r="H26" i="5"/>
  <c r="G26" i="5"/>
  <c r="E26" i="5"/>
  <c r="D26" i="5"/>
  <c r="C26" i="5"/>
  <c r="H25" i="5"/>
  <c r="G25" i="5"/>
  <c r="E25" i="5"/>
  <c r="D25" i="5"/>
  <c r="C25" i="5"/>
  <c r="F25" i="5"/>
  <c r="H86" i="4"/>
  <c r="G86" i="4"/>
  <c r="C86" i="4"/>
  <c r="F86" i="4"/>
  <c r="E86" i="4"/>
  <c r="H55" i="4"/>
  <c r="G55" i="4"/>
  <c r="C55" i="4"/>
  <c r="F55" i="4"/>
  <c r="E55" i="4"/>
  <c r="H25" i="4"/>
  <c r="G25" i="4"/>
  <c r="C25" i="4"/>
  <c r="F25" i="4"/>
  <c r="D25" i="4"/>
  <c r="I182" i="3"/>
  <c r="H182" i="3"/>
  <c r="G182" i="3"/>
  <c r="F182" i="3"/>
  <c r="E182" i="3"/>
  <c r="K182" i="3" s="1"/>
  <c r="I147" i="3"/>
  <c r="I151" i="3" s="1"/>
  <c r="I119" i="3" s="1"/>
  <c r="I120" i="3" s="1"/>
  <c r="H147" i="3"/>
  <c r="H151" i="3" s="1"/>
  <c r="H119" i="3" s="1"/>
  <c r="G147" i="3"/>
  <c r="G151" i="3" s="1"/>
  <c r="G119" i="3" s="1"/>
  <c r="E147" i="3"/>
  <c r="E151" i="3" s="1"/>
  <c r="D147" i="3"/>
  <c r="F147" i="3"/>
  <c r="AX126" i="3"/>
  <c r="AX127" i="3" s="1"/>
  <c r="AX128" i="3" s="1"/>
  <c r="AX129" i="3" s="1"/>
  <c r="AX130" i="3" s="1"/>
  <c r="AX131" i="3" s="1"/>
  <c r="AW130" i="3"/>
  <c r="AW131" i="3" s="1"/>
  <c r="BA105" i="3"/>
  <c r="I105" i="3"/>
  <c r="H105" i="3"/>
  <c r="G105" i="3"/>
  <c r="E105" i="3"/>
  <c r="D105" i="3"/>
  <c r="BA104" i="3"/>
  <c r="I104" i="3"/>
  <c r="H104" i="3"/>
  <c r="H108" i="3" s="1"/>
  <c r="H76" i="3" s="1"/>
  <c r="G104" i="3"/>
  <c r="E104" i="3"/>
  <c r="D104" i="3"/>
  <c r="F105" i="3"/>
  <c r="AX83" i="3"/>
  <c r="AX84" i="3" s="1"/>
  <c r="AX85" i="3" s="1"/>
  <c r="AX86" i="3" s="1"/>
  <c r="AX87" i="3" s="1"/>
  <c r="AX88" i="3" s="1"/>
  <c r="AX89" i="3" s="1"/>
  <c r="AX90" i="3" s="1"/>
  <c r="AX91" i="3" s="1"/>
  <c r="AX92" i="3" s="1"/>
  <c r="AX93" i="3" s="1"/>
  <c r="AX94" i="3" s="1"/>
  <c r="AX95" i="3" s="1"/>
  <c r="AX96" i="3" s="1"/>
  <c r="AX97" i="3" s="1"/>
  <c r="AX98" i="3" s="1"/>
  <c r="AX99" i="3" s="1"/>
  <c r="AX100" i="3" s="1"/>
  <c r="AX101" i="3" s="1"/>
  <c r="AX102" i="3" s="1"/>
  <c r="AX103" i="3" s="1"/>
  <c r="BA64" i="3"/>
  <c r="I64" i="3"/>
  <c r="H64" i="3"/>
  <c r="G64" i="3"/>
  <c r="F64" i="3"/>
  <c r="E64" i="3"/>
  <c r="D64" i="3"/>
  <c r="BA63" i="3"/>
  <c r="H63" i="3"/>
  <c r="H67" i="3" s="1"/>
  <c r="H35" i="3" s="1"/>
  <c r="G63" i="3"/>
  <c r="F63" i="3"/>
  <c r="E63" i="3"/>
  <c r="D63" i="3"/>
  <c r="AX42" i="3"/>
  <c r="AX43" i="3" s="1"/>
  <c r="AX44" i="3" s="1"/>
  <c r="AX45" i="3" s="1"/>
  <c r="AX46" i="3" s="1"/>
  <c r="AX47" i="3" s="1"/>
  <c r="AX48" i="3" s="1"/>
  <c r="AX49" i="3" s="1"/>
  <c r="AX50" i="3" s="1"/>
  <c r="AX51" i="3" s="1"/>
  <c r="AX52" i="3" s="1"/>
  <c r="AX53" i="3" s="1"/>
  <c r="AX54" i="3" s="1"/>
  <c r="AX55" i="3" s="1"/>
  <c r="AX56" i="3" s="1"/>
  <c r="AX57" i="3" s="1"/>
  <c r="AX58" i="3" s="1"/>
  <c r="AX59" i="3" s="1"/>
  <c r="AX60" i="3" s="1"/>
  <c r="AX61" i="3" s="1"/>
  <c r="AX62" i="3" s="1"/>
  <c r="G41" i="1"/>
  <c r="I41" i="1" s="1"/>
  <c r="F37" i="1"/>
  <c r="G37" i="1" s="1"/>
  <c r="I37" i="1" s="1"/>
  <c r="F36" i="1"/>
  <c r="G36" i="1" s="1"/>
  <c r="I36" i="1" s="1"/>
  <c r="F35" i="1"/>
  <c r="G35" i="1" s="1"/>
  <c r="I35" i="1" s="1"/>
  <c r="F34" i="1"/>
  <c r="G34" i="1" s="1"/>
  <c r="I34" i="1" s="1"/>
  <c r="F33" i="1"/>
  <c r="G33" i="1" s="1"/>
  <c r="I33" i="1" s="1"/>
  <c r="F32" i="1"/>
  <c r="G32" i="1" s="1"/>
  <c r="I32" i="1" s="1"/>
  <c r="F29" i="1"/>
  <c r="G29" i="1" s="1"/>
  <c r="I29" i="1" s="1"/>
  <c r="F28" i="1"/>
  <c r="G28" i="1" s="1"/>
  <c r="I28" i="1" s="1"/>
  <c r="F27" i="1"/>
  <c r="G27" i="1" s="1"/>
  <c r="I27" i="1" s="1"/>
  <c r="F26" i="1"/>
  <c r="G26" i="1" s="1"/>
  <c r="I26" i="1" s="1"/>
  <c r="F25" i="1"/>
  <c r="G25" i="1" s="1"/>
  <c r="I25" i="1" s="1"/>
  <c r="H23" i="1"/>
  <c r="I23" i="1" s="1"/>
  <c r="F21" i="1"/>
  <c r="G21" i="1" s="1"/>
  <c r="I21" i="1" s="1"/>
  <c r="G20" i="1"/>
  <c r="I20" i="1" s="1"/>
  <c r="F19" i="1"/>
  <c r="G19" i="1" s="1"/>
  <c r="I19" i="1" s="1"/>
  <c r="F18" i="1"/>
  <c r="G18" i="1" s="1"/>
  <c r="I18" i="1" s="1"/>
  <c r="F17" i="1"/>
  <c r="G17" i="1" s="1"/>
  <c r="I17" i="1" s="1"/>
  <c r="F16" i="1"/>
  <c r="G16" i="1" s="1"/>
  <c r="I16" i="1" s="1"/>
  <c r="F15" i="1"/>
  <c r="G15" i="1" s="1"/>
  <c r="I15" i="1" s="1"/>
  <c r="F14" i="1"/>
  <c r="G14" i="1" s="1"/>
  <c r="I14" i="1" s="1"/>
  <c r="F10" i="1"/>
  <c r="G10" i="1" s="1"/>
  <c r="I10" i="1" s="1"/>
  <c r="F9" i="1"/>
  <c r="G9" i="1" s="1"/>
  <c r="I9" i="1" s="1"/>
  <c r="F8" i="1"/>
  <c r="G8" i="1" s="1"/>
  <c r="I8" i="1" s="1"/>
  <c r="F7" i="1"/>
  <c r="G7" i="1" s="1"/>
  <c r="I7" i="1" s="1"/>
  <c r="E21" i="7" l="1"/>
  <c r="V127" i="2"/>
  <c r="F67" i="3"/>
  <c r="F35" i="3" s="1"/>
  <c r="E108" i="3"/>
  <c r="F151" i="3"/>
  <c r="F119" i="3" s="1"/>
  <c r="V178" i="2"/>
  <c r="V124" i="2"/>
  <c r="V190" i="2"/>
  <c r="C31" i="8"/>
  <c r="U243" i="2"/>
  <c r="U266" i="2"/>
  <c r="V266" i="2" s="1"/>
  <c r="V196" i="2"/>
  <c r="V139" i="2"/>
  <c r="V144" i="2"/>
  <c r="V164" i="2"/>
  <c r="U189" i="2"/>
  <c r="V194" i="2"/>
  <c r="V174" i="2"/>
  <c r="E119" i="3"/>
  <c r="F152" i="3"/>
  <c r="K119" i="3" s="1"/>
  <c r="K120" i="3" s="1"/>
  <c r="V168" i="2"/>
  <c r="V153" i="2"/>
  <c r="V187" i="2"/>
  <c r="U162" i="2"/>
  <c r="U154" i="2"/>
  <c r="V143" i="2"/>
  <c r="V142" i="2"/>
  <c r="V202" i="2"/>
  <c r="F23" i="7"/>
  <c r="I108" i="3"/>
  <c r="I76" i="3" s="1"/>
  <c r="I77" i="3" s="1"/>
  <c r="U45" i="2"/>
  <c r="U52" i="2"/>
  <c r="V205" i="2"/>
  <c r="V171" i="2"/>
  <c r="V222" i="2"/>
  <c r="W221" i="2"/>
  <c r="V114" i="2"/>
  <c r="V188" i="2" s="1"/>
  <c r="W113" i="2"/>
  <c r="U163" i="2"/>
  <c r="V163" i="2" s="1"/>
  <c r="U204" i="2"/>
  <c r="V204" i="2" s="1"/>
  <c r="V201" i="2"/>
  <c r="V181" i="2"/>
  <c r="V184" i="2"/>
  <c r="V122" i="2"/>
  <c r="V152" i="2"/>
  <c r="D23" i="7"/>
  <c r="D9" i="7" s="1"/>
  <c r="D10" i="7" s="1"/>
  <c r="U239" i="2"/>
  <c r="U25" i="2"/>
  <c r="U264" i="2"/>
  <c r="V185" i="2"/>
  <c r="V146" i="2"/>
  <c r="V155" i="2"/>
  <c r="V149" i="2"/>
  <c r="V148" i="2"/>
  <c r="U138" i="2"/>
  <c r="V138" i="2" s="1"/>
  <c r="U169" i="2"/>
  <c r="V169" i="2" s="1"/>
  <c r="U133" i="2"/>
  <c r="U157" i="2"/>
  <c r="U140" i="2"/>
  <c r="G67" i="3"/>
  <c r="G35" i="3" s="1"/>
  <c r="E67" i="3"/>
  <c r="I67" i="3"/>
  <c r="I35" i="3" s="1"/>
  <c r="I36" i="3" s="1"/>
  <c r="V239" i="2"/>
  <c r="V79" i="2"/>
  <c r="V45" i="2"/>
  <c r="V52" i="2"/>
  <c r="U306" i="2"/>
  <c r="V306" i="2" s="1"/>
  <c r="U99" i="2"/>
  <c r="U58" i="2"/>
  <c r="V58" i="2" s="1"/>
  <c r="U288" i="2"/>
  <c r="V288" i="2" s="1"/>
  <c r="U291" i="2"/>
  <c r="V291" i="2" s="1"/>
  <c r="U276" i="2"/>
  <c r="U24" i="2"/>
  <c r="U33" i="2"/>
  <c r="U234" i="2"/>
  <c r="U293" i="2"/>
  <c r="V293" i="2" s="1"/>
  <c r="U299" i="2"/>
  <c r="V299" i="2" s="1"/>
  <c r="U283" i="2"/>
  <c r="U40" i="2"/>
  <c r="U269" i="2"/>
  <c r="V269" i="2" s="1"/>
  <c r="U61" i="2"/>
  <c r="V61" i="2" s="1"/>
  <c r="U308" i="2"/>
  <c r="T316" i="2"/>
  <c r="U229" i="2"/>
  <c r="U91" i="2"/>
  <c r="U292" i="2"/>
  <c r="U59" i="2"/>
  <c r="V59" i="2" s="1"/>
  <c r="U28" i="2"/>
  <c r="V28" i="2" s="1"/>
  <c r="U251" i="2"/>
  <c r="V251" i="2" s="1"/>
  <c r="U303" i="2"/>
  <c r="U279" i="2"/>
  <c r="U314" i="2"/>
  <c r="U15" i="2"/>
  <c r="U87" i="2"/>
  <c r="U263" i="2"/>
  <c r="V263" i="2" s="1"/>
  <c r="U42" i="2"/>
  <c r="U97" i="2"/>
  <c r="U302" i="2"/>
  <c r="U244" i="2"/>
  <c r="U19" i="2"/>
  <c r="U247" i="2"/>
  <c r="U301" i="2"/>
  <c r="V301" i="2" s="1"/>
  <c r="U257" i="2"/>
  <c r="U77" i="2"/>
  <c r="V77" i="2" s="1"/>
  <c r="U268" i="2"/>
  <c r="V268" i="2" s="1"/>
  <c r="U55" i="2"/>
  <c r="V55" i="2" s="1"/>
  <c r="U46" i="2"/>
  <c r="V46" i="2" s="1"/>
  <c r="U278" i="2"/>
  <c r="V278" i="2" s="1"/>
  <c r="T100" i="2"/>
  <c r="U13" i="2"/>
  <c r="U252" i="2"/>
  <c r="U50" i="2"/>
  <c r="U265" i="2"/>
  <c r="U16" i="2"/>
  <c r="U41" i="2"/>
  <c r="U70" i="2"/>
  <c r="V70" i="2" s="1"/>
  <c r="U38" i="2"/>
  <c r="U75" i="2"/>
  <c r="U310" i="2"/>
  <c r="V254" i="2"/>
  <c r="V290" i="2"/>
  <c r="V27" i="2"/>
  <c r="V243" i="2"/>
  <c r="V95" i="2"/>
  <c r="V66" i="2"/>
  <c r="U233" i="2"/>
  <c r="U232" i="2"/>
  <c r="U236" i="2"/>
  <c r="U96" i="2"/>
  <c r="U274" i="2"/>
  <c r="V274" i="2" s="1"/>
  <c r="U255" i="2"/>
  <c r="U85" i="2"/>
  <c r="U68" i="2"/>
  <c r="U62" i="2"/>
  <c r="U26" i="2"/>
  <c r="W5" i="2"/>
  <c r="V6" i="2"/>
  <c r="V88" i="2" s="1"/>
  <c r="U14" i="2"/>
  <c r="U35" i="2"/>
  <c r="U43" i="2"/>
  <c r="U81" i="2"/>
  <c r="V81" i="2" s="1"/>
  <c r="U56" i="2"/>
  <c r="V56" i="2" s="1"/>
  <c r="U92" i="2"/>
  <c r="U47" i="2"/>
  <c r="U89" i="2"/>
  <c r="V89" i="2" s="1"/>
  <c r="U311" i="2"/>
  <c r="T208" i="2"/>
  <c r="U121" i="2"/>
  <c r="U259" i="2"/>
  <c r="U60" i="2"/>
  <c r="V60" i="2" s="1"/>
  <c r="U281" i="2"/>
  <c r="U285" i="2"/>
  <c r="U250" i="2"/>
  <c r="U72" i="2"/>
  <c r="U231" i="2"/>
  <c r="U238" i="2"/>
  <c r="U86" i="2"/>
  <c r="U272" i="2"/>
  <c r="V272" i="2" s="1"/>
  <c r="U83" i="2"/>
  <c r="V83" i="2" s="1"/>
  <c r="U74" i="2"/>
  <c r="V74" i="2" s="1"/>
  <c r="U249" i="2"/>
  <c r="U31" i="2"/>
  <c r="U309" i="2"/>
  <c r="V309" i="2" s="1"/>
  <c r="U253" i="2"/>
  <c r="V253" i="2" s="1"/>
  <c r="U298" i="2"/>
  <c r="V298" i="2" s="1"/>
  <c r="U44" i="2"/>
  <c r="U71" i="2"/>
  <c r="U261" i="2"/>
  <c r="V261" i="2" s="1"/>
  <c r="U245" i="2"/>
  <c r="V245" i="2" s="1"/>
  <c r="U37" i="2"/>
  <c r="V37" i="2" s="1"/>
  <c r="U248" i="2"/>
  <c r="V248" i="2" s="1"/>
  <c r="U67" i="2"/>
  <c r="U246" i="2"/>
  <c r="U29" i="2"/>
  <c r="U312" i="2"/>
  <c r="U53" i="2"/>
  <c r="U84" i="2"/>
  <c r="U23" i="2"/>
  <c r="U270" i="2"/>
  <c r="U30" i="2"/>
  <c r="U313" i="2"/>
  <c r="V313" i="2" s="1"/>
  <c r="U90" i="2"/>
  <c r="U307" i="2"/>
  <c r="U22" i="2"/>
  <c r="V22" i="2" s="1"/>
  <c r="U32" i="2"/>
  <c r="V32" i="2" s="1"/>
  <c r="U241" i="2"/>
  <c r="V241" i="2" s="1"/>
  <c r="U69" i="2"/>
  <c r="U34" i="2"/>
  <c r="U64" i="2"/>
  <c r="U284" i="2"/>
  <c r="V284" i="2" s="1"/>
  <c r="U304" i="2"/>
  <c r="V304" i="2" s="1"/>
  <c r="U277" i="2"/>
  <c r="V277" i="2" s="1"/>
  <c r="U21" i="2"/>
  <c r="V21" i="2" s="1"/>
  <c r="U296" i="2"/>
  <c r="U286" i="2"/>
  <c r="U230" i="2"/>
  <c r="U282" i="2"/>
  <c r="U65" i="2"/>
  <c r="V65" i="2" s="1"/>
  <c r="U63" i="2"/>
  <c r="V63" i="2" s="1"/>
  <c r="U260" i="2"/>
  <c r="V260" i="2" s="1"/>
  <c r="U305" i="2"/>
  <c r="V305" i="2" s="1"/>
  <c r="U93" i="2"/>
  <c r="V93" i="2" s="1"/>
  <c r="U39" i="2"/>
  <c r="U20" i="2"/>
  <c r="I7" i="8"/>
  <c r="J6" i="8"/>
  <c r="J7" i="8" s="1"/>
  <c r="H7" i="8"/>
  <c r="H18" i="8" s="1"/>
  <c r="D45" i="7"/>
  <c r="D31" i="7" s="1"/>
  <c r="D32" i="7" s="1"/>
  <c r="F68" i="7"/>
  <c r="F21" i="7"/>
  <c r="E23" i="7"/>
  <c r="E9" i="7" s="1"/>
  <c r="E10" i="7" s="1"/>
  <c r="H30" i="1"/>
  <c r="H39" i="1" s="1"/>
  <c r="I39" i="1" s="1"/>
  <c r="AX132" i="3"/>
  <c r="AX133" i="3" s="1"/>
  <c r="AX134" i="3" s="1"/>
  <c r="AX135" i="3" s="1"/>
  <c r="AX136" i="3" s="1"/>
  <c r="AX137" i="3" s="1"/>
  <c r="AX138" i="3" s="1"/>
  <c r="AX139" i="3" s="1"/>
  <c r="AX140" i="3" s="1"/>
  <c r="AX141" i="3" s="1"/>
  <c r="AX142" i="3" s="1"/>
  <c r="AX143" i="3" s="1"/>
  <c r="AX144" i="3" s="1"/>
  <c r="AX145" i="3" s="1"/>
  <c r="AX146" i="3" s="1"/>
  <c r="AW132" i="3"/>
  <c r="AW133" i="3" s="1"/>
  <c r="AW134" i="3" s="1"/>
  <c r="AW135" i="3" s="1"/>
  <c r="AW136" i="3" s="1"/>
  <c r="AW137" i="3" s="1"/>
  <c r="AW138" i="3" s="1"/>
  <c r="AW139" i="3" s="1"/>
  <c r="AW140" i="3" s="1"/>
  <c r="AW141" i="3" s="1"/>
  <c r="AW142" i="3" s="1"/>
  <c r="AW143" i="3" s="1"/>
  <c r="AW144" i="3" s="1"/>
  <c r="AW145" i="3" s="1"/>
  <c r="AW146" i="3" s="1"/>
  <c r="F66" i="7"/>
  <c r="G66" i="7"/>
  <c r="G68" i="7"/>
  <c r="F32" i="6"/>
  <c r="C32" i="6"/>
  <c r="H175" i="5"/>
  <c r="G175" i="5"/>
  <c r="H56" i="5"/>
  <c r="H27" i="5"/>
  <c r="N29" i="5" s="1"/>
  <c r="D27" i="5"/>
  <c r="D8" i="5" s="1"/>
  <c r="H58" i="5"/>
  <c r="H117" i="5"/>
  <c r="C52" i="5"/>
  <c r="D56" i="5" s="1"/>
  <c r="D144" i="5"/>
  <c r="D125" i="5" s="1"/>
  <c r="F26" i="5"/>
  <c r="E86" i="5"/>
  <c r="E67" i="5" s="1"/>
  <c r="E68" i="5" s="1"/>
  <c r="E144" i="5"/>
  <c r="E125" i="5" s="1"/>
  <c r="E126" i="5" s="1"/>
  <c r="H115" i="5"/>
  <c r="H144" i="5"/>
  <c r="H173" i="5"/>
  <c r="H86" i="5"/>
  <c r="H90" i="4"/>
  <c r="G90" i="4"/>
  <c r="G21" i="7"/>
  <c r="D29" i="4"/>
  <c r="H59" i="4"/>
  <c r="H61" i="4"/>
  <c r="H92" i="4"/>
  <c r="E25" i="4"/>
  <c r="F29" i="4" s="1"/>
  <c r="G31" i="4"/>
  <c r="D31" i="4"/>
  <c r="D9" i="4" s="1"/>
  <c r="E71" i="6"/>
  <c r="H77" i="6"/>
  <c r="H115" i="6"/>
  <c r="H39" i="6"/>
  <c r="H37" i="6"/>
  <c r="H113" i="6"/>
  <c r="K140" i="3"/>
  <c r="K141" i="3"/>
  <c r="F36" i="3"/>
  <c r="K129" i="3"/>
  <c r="K143" i="3"/>
  <c r="K126" i="3"/>
  <c r="K144" i="3"/>
  <c r="G36" i="3"/>
  <c r="K145" i="3"/>
  <c r="K135" i="3"/>
  <c r="K146" i="3"/>
  <c r="K128" i="3"/>
  <c r="K142" i="3"/>
  <c r="K127" i="3"/>
  <c r="K136" i="3"/>
  <c r="F104" i="3"/>
  <c r="F108" i="3" s="1"/>
  <c r="F76" i="3" s="1"/>
  <c r="F77" i="3" s="1"/>
  <c r="L119" i="3"/>
  <c r="F61" i="4"/>
  <c r="F39" i="4" s="1"/>
  <c r="F40" i="4" s="1"/>
  <c r="G59" i="4"/>
  <c r="F59" i="4"/>
  <c r="F90" i="4"/>
  <c r="D55" i="4"/>
  <c r="E59" i="4" s="1"/>
  <c r="F92" i="4"/>
  <c r="F70" i="4" s="1"/>
  <c r="F71" i="4" s="1"/>
  <c r="K139" i="3"/>
  <c r="K138" i="3"/>
  <c r="K137" i="3"/>
  <c r="K130" i="3"/>
  <c r="H29" i="4"/>
  <c r="H31" i="4"/>
  <c r="G29" i="4"/>
  <c r="G58" i="5"/>
  <c r="G56" i="5"/>
  <c r="F56" i="5"/>
  <c r="F58" i="5"/>
  <c r="F34" i="5" s="1"/>
  <c r="F35" i="5" s="1"/>
  <c r="G92" i="4"/>
  <c r="G61" i="4"/>
  <c r="D86" i="4"/>
  <c r="E90" i="4" s="1"/>
  <c r="E58" i="5"/>
  <c r="E34" i="5" s="1"/>
  <c r="E35" i="5" s="1"/>
  <c r="E56" i="5"/>
  <c r="F85" i="5"/>
  <c r="F86" i="5" s="1"/>
  <c r="F67" i="5" s="1"/>
  <c r="F68" i="5" s="1"/>
  <c r="G117" i="5"/>
  <c r="F117" i="5"/>
  <c r="F93" i="5" s="1"/>
  <c r="F94" i="5" s="1"/>
  <c r="F115" i="5"/>
  <c r="G115" i="5"/>
  <c r="E27" i="5"/>
  <c r="C51" i="5"/>
  <c r="E117" i="5"/>
  <c r="E93" i="5" s="1"/>
  <c r="E94" i="5" s="1"/>
  <c r="F143" i="5"/>
  <c r="F144" i="5" s="1"/>
  <c r="F125" i="5" s="1"/>
  <c r="F126" i="5" s="1"/>
  <c r="F142" i="5"/>
  <c r="C169" i="5"/>
  <c r="C168" i="5"/>
  <c r="E115" i="5"/>
  <c r="C110" i="5"/>
  <c r="C111" i="5"/>
  <c r="D115" i="5" s="1"/>
  <c r="E175" i="5"/>
  <c r="E151" i="5" s="1"/>
  <c r="E152" i="5" s="1"/>
  <c r="E173" i="5"/>
  <c r="D86" i="5"/>
  <c r="F173" i="5"/>
  <c r="D33" i="6"/>
  <c r="G173" i="5"/>
  <c r="F175" i="5"/>
  <c r="F151" i="5" s="1"/>
  <c r="F152" i="5" s="1"/>
  <c r="E33" i="6"/>
  <c r="C71" i="6"/>
  <c r="D71" i="6"/>
  <c r="F33" i="6"/>
  <c r="G39" i="6" s="1"/>
  <c r="H75" i="6"/>
  <c r="C33" i="6"/>
  <c r="F71" i="6"/>
  <c r="G75" i="6" s="1"/>
  <c r="C6" i="8"/>
  <c r="C66" i="7"/>
  <c r="C68" i="7"/>
  <c r="D68" i="7"/>
  <c r="D54" i="7" s="1"/>
  <c r="D55" i="7" s="1"/>
  <c r="C23" i="7"/>
  <c r="D21" i="7"/>
  <c r="C21" i="7"/>
  <c r="G43" i="7"/>
  <c r="G45" i="7"/>
  <c r="D44" i="7"/>
  <c r="E31" i="8"/>
  <c r="E6" i="8" s="1"/>
  <c r="E7" i="8" s="1"/>
  <c r="E29" i="8"/>
  <c r="D29" i="8"/>
  <c r="D31" i="8"/>
  <c r="D6" i="8" s="1"/>
  <c r="D7" i="8" s="1"/>
  <c r="C31" i="7"/>
  <c r="G23" i="7"/>
  <c r="E66" i="7"/>
  <c r="D66" i="7"/>
  <c r="F29" i="8"/>
  <c r="F31" i="8"/>
  <c r="G29" i="8"/>
  <c r="E45" i="7"/>
  <c r="E31" i="7" s="1"/>
  <c r="E32" i="7" s="1"/>
  <c r="E68" i="7"/>
  <c r="E54" i="7" s="1"/>
  <c r="E55" i="7" s="1"/>
  <c r="H20" i="8"/>
  <c r="I20" i="8" s="1"/>
  <c r="J20" i="8" s="1"/>
  <c r="G31" i="8"/>
  <c r="F43" i="7"/>
  <c r="F45" i="7"/>
  <c r="C29" i="8"/>
  <c r="W144" i="2" l="1"/>
  <c r="W185" i="2"/>
  <c r="W184" i="2"/>
  <c r="W163" i="2"/>
  <c r="W194" i="2"/>
  <c r="W178" i="2"/>
  <c r="W127" i="2"/>
  <c r="W169" i="2"/>
  <c r="W124" i="2"/>
  <c r="H23" i="8"/>
  <c r="I23" i="8" s="1"/>
  <c r="J23" i="8" s="1"/>
  <c r="V99" i="2"/>
  <c r="W99" i="2" s="1"/>
  <c r="V271" i="2"/>
  <c r="V315" i="2"/>
  <c r="W315" i="2" s="1"/>
  <c r="V199" i="2"/>
  <c r="V128" i="2"/>
  <c r="W114" i="2"/>
  <c r="W188" i="2" s="1"/>
  <c r="X113" i="2"/>
  <c r="V167" i="2"/>
  <c r="W167" i="2" s="1"/>
  <c r="V154" i="2"/>
  <c r="W154" i="2" s="1"/>
  <c r="V193" i="2"/>
  <c r="W193" i="2" s="1"/>
  <c r="V203" i="2"/>
  <c r="W203" i="2" s="1"/>
  <c r="V183" i="2"/>
  <c r="V159" i="2"/>
  <c r="W159" i="2" s="1"/>
  <c r="V186" i="2"/>
  <c r="W186" i="2" s="1"/>
  <c r="W187" i="2"/>
  <c r="K6" i="8"/>
  <c r="H12" i="8"/>
  <c r="I12" i="8" s="1"/>
  <c r="V307" i="2"/>
  <c r="W307" i="2" s="1"/>
  <c r="V43" i="2"/>
  <c r="W43" i="2" s="1"/>
  <c r="V62" i="2"/>
  <c r="V294" i="2"/>
  <c r="V234" i="2"/>
  <c r="V267" i="2"/>
  <c r="V80" i="2"/>
  <c r="W149" i="2"/>
  <c r="W181" i="2"/>
  <c r="V176" i="2"/>
  <c r="W176" i="2" s="1"/>
  <c r="V125" i="2"/>
  <c r="V162" i="2"/>
  <c r="W162" i="2" s="1"/>
  <c r="V166" i="2"/>
  <c r="W166" i="2" s="1"/>
  <c r="V135" i="2"/>
  <c r="W135" i="2" s="1"/>
  <c r="V195" i="2"/>
  <c r="W195" i="2" s="1"/>
  <c r="G108" i="3"/>
  <c r="G76" i="3" s="1"/>
  <c r="G77" i="3" s="1"/>
  <c r="V156" i="2"/>
  <c r="W156" i="2" s="1"/>
  <c r="W155" i="2"/>
  <c r="W174" i="2"/>
  <c r="H21" i="8"/>
  <c r="I21" i="8" s="1"/>
  <c r="J21" i="8" s="1"/>
  <c r="H14" i="8"/>
  <c r="I14" i="8" s="1"/>
  <c r="J14" i="8" s="1"/>
  <c r="V39" i="2"/>
  <c r="V90" i="2"/>
  <c r="V53" i="2"/>
  <c r="W53" i="2" s="1"/>
  <c r="V67" i="2"/>
  <c r="W67" i="2" s="1"/>
  <c r="V86" i="2"/>
  <c r="V259" i="2"/>
  <c r="V35" i="2"/>
  <c r="V68" i="2"/>
  <c r="W68" i="2" s="1"/>
  <c r="V300" i="2"/>
  <c r="V18" i="2"/>
  <c r="V310" i="2"/>
  <c r="W310" i="2" s="1"/>
  <c r="V41" i="2"/>
  <c r="W41" i="2" s="1"/>
  <c r="V252" i="2"/>
  <c r="V287" i="2"/>
  <c r="V140" i="2"/>
  <c r="W140" i="2" s="1"/>
  <c r="V141" i="2"/>
  <c r="W141" i="2" s="1"/>
  <c r="V206" i="2"/>
  <c r="W206" i="2" s="1"/>
  <c r="V158" i="2"/>
  <c r="W158" i="2" s="1"/>
  <c r="V179" i="2"/>
  <c r="W179" i="2" s="1"/>
  <c r="V182" i="2"/>
  <c r="W182" i="2" s="1"/>
  <c r="V161" i="2"/>
  <c r="W161" i="2" s="1"/>
  <c r="V207" i="2"/>
  <c r="W207" i="2" s="1"/>
  <c r="V172" i="2"/>
  <c r="W172" i="2" s="1"/>
  <c r="V130" i="2"/>
  <c r="W130" i="2" s="1"/>
  <c r="V123" i="2"/>
  <c r="W123" i="2" s="1"/>
  <c r="V173" i="2"/>
  <c r="W173" i="2" s="1"/>
  <c r="W152" i="2"/>
  <c r="W201" i="2"/>
  <c r="X221" i="2"/>
  <c r="W222" i="2"/>
  <c r="W205" i="2"/>
  <c r="W202" i="2"/>
  <c r="W164" i="2"/>
  <c r="H16" i="8"/>
  <c r="I16" i="8" s="1"/>
  <c r="G125" i="5"/>
  <c r="H125" i="5" s="1"/>
  <c r="I125" i="5" s="1"/>
  <c r="J125" i="5" s="1"/>
  <c r="K125" i="5" s="1"/>
  <c r="L125" i="5" s="1"/>
  <c r="M125" i="5" s="1"/>
  <c r="V14" i="2"/>
  <c r="V85" i="2"/>
  <c r="V49" i="2"/>
  <c r="V16" i="2"/>
  <c r="V244" i="2"/>
  <c r="V280" i="2"/>
  <c r="F68" i="3"/>
  <c r="K35" i="3" s="1"/>
  <c r="V157" i="2"/>
  <c r="W157" i="2" s="1"/>
  <c r="V137" i="2"/>
  <c r="W137" i="2" s="1"/>
  <c r="V197" i="2"/>
  <c r="W197" i="2" s="1"/>
  <c r="V160" i="2"/>
  <c r="W160" i="2" s="1"/>
  <c r="V175" i="2"/>
  <c r="W175" i="2" s="1"/>
  <c r="V191" i="2"/>
  <c r="W191" i="2" s="1"/>
  <c r="V180" i="2"/>
  <c r="W180" i="2" s="1"/>
  <c r="V126" i="2"/>
  <c r="W126" i="2" s="1"/>
  <c r="V189" i="2"/>
  <c r="W189" i="2" s="1"/>
  <c r="V131" i="2"/>
  <c r="W131" i="2" s="1"/>
  <c r="V192" i="2"/>
  <c r="W192" i="2" s="1"/>
  <c r="V198" i="2"/>
  <c r="W198" i="2" s="1"/>
  <c r="V165" i="2"/>
  <c r="W165" i="2" s="1"/>
  <c r="E76" i="3"/>
  <c r="H22" i="8"/>
  <c r="I22" i="8" s="1"/>
  <c r="J22" i="8" s="1"/>
  <c r="W153" i="2"/>
  <c r="V255" i="2"/>
  <c r="V265" i="2"/>
  <c r="V42" i="2"/>
  <c r="V303" i="2"/>
  <c r="V17" i="2"/>
  <c r="W17" i="2" s="1"/>
  <c r="V133" i="2"/>
  <c r="W133" i="2" s="1"/>
  <c r="V145" i="2"/>
  <c r="W145" i="2" s="1"/>
  <c r="V177" i="2"/>
  <c r="W177" i="2" s="1"/>
  <c r="V147" i="2"/>
  <c r="W147" i="2" s="1"/>
  <c r="V150" i="2"/>
  <c r="W150" i="2" s="1"/>
  <c r="V200" i="2"/>
  <c r="W200" i="2" s="1"/>
  <c r="V170" i="2"/>
  <c r="W170" i="2" s="1"/>
  <c r="V129" i="2"/>
  <c r="W129" i="2" s="1"/>
  <c r="V136" i="2"/>
  <c r="W136" i="2" s="1"/>
  <c r="V134" i="2"/>
  <c r="W134" i="2" s="1"/>
  <c r="V151" i="2"/>
  <c r="W151" i="2" s="1"/>
  <c r="V132" i="2"/>
  <c r="W132" i="2" s="1"/>
  <c r="E35" i="3"/>
  <c r="W95" i="2"/>
  <c r="U100" i="2"/>
  <c r="V13" i="2"/>
  <c r="W304" i="2"/>
  <c r="W309" i="2"/>
  <c r="W269" i="2"/>
  <c r="W267" i="2"/>
  <c r="W284" i="2"/>
  <c r="W58" i="2"/>
  <c r="W287" i="2"/>
  <c r="W278" i="2"/>
  <c r="V64" i="2"/>
  <c r="V312" i="2"/>
  <c r="V96" i="2"/>
  <c r="W96" i="2" s="1"/>
  <c r="V87" i="2"/>
  <c r="V40" i="2"/>
  <c r="V289" i="2"/>
  <c r="V51" i="2"/>
  <c r="V29" i="2"/>
  <c r="W29" i="2" s="1"/>
  <c r="V72" i="2"/>
  <c r="W72" i="2" s="1"/>
  <c r="V236" i="2"/>
  <c r="V75" i="2"/>
  <c r="W75" i="2" s="1"/>
  <c r="V283" i="2"/>
  <c r="V246" i="2"/>
  <c r="W246" i="2" s="1"/>
  <c r="V250" i="2"/>
  <c r="W250" i="2" s="1"/>
  <c r="V47" i="2"/>
  <c r="W47" i="2" s="1"/>
  <c r="V297" i="2"/>
  <c r="V38" i="2"/>
  <c r="V247" i="2"/>
  <c r="V15" i="2"/>
  <c r="W15" i="2" s="1"/>
  <c r="V34" i="2"/>
  <c r="W34" i="2" s="1"/>
  <c r="V31" i="2"/>
  <c r="W31" i="2" s="1"/>
  <c r="V285" i="2"/>
  <c r="V92" i="2"/>
  <c r="V232" i="2"/>
  <c r="V235" i="2"/>
  <c r="V19" i="2"/>
  <c r="W19" i="2" s="1"/>
  <c r="V314" i="2"/>
  <c r="W314" i="2" s="1"/>
  <c r="V54" i="2"/>
  <c r="V25" i="2"/>
  <c r="V20" i="2"/>
  <c r="W20" i="2" s="1"/>
  <c r="V69" i="2"/>
  <c r="V249" i="2"/>
  <c r="W249" i="2" s="1"/>
  <c r="V281" i="2"/>
  <c r="W281" i="2" s="1"/>
  <c r="V233" i="2"/>
  <c r="V82" i="2"/>
  <c r="V279" i="2"/>
  <c r="V36" i="2"/>
  <c r="W74" i="2"/>
  <c r="W18" i="2"/>
  <c r="W70" i="2"/>
  <c r="W306" i="2"/>
  <c r="W248" i="2"/>
  <c r="W60" i="2"/>
  <c r="W81" i="2"/>
  <c r="W299" i="2"/>
  <c r="W79" i="2"/>
  <c r="W305" i="2"/>
  <c r="W22" i="2"/>
  <c r="W251" i="2"/>
  <c r="W35" i="2"/>
  <c r="W16" i="2"/>
  <c r="W90" i="2"/>
  <c r="W261" i="2"/>
  <c r="W77" i="2"/>
  <c r="W59" i="2"/>
  <c r="W234" i="2"/>
  <c r="W271" i="2"/>
  <c r="W86" i="2"/>
  <c r="V295" i="2"/>
  <c r="W295" i="2" s="1"/>
  <c r="V292" i="2"/>
  <c r="V33" i="2"/>
  <c r="V258" i="2"/>
  <c r="V98" i="2"/>
  <c r="W98" i="2" s="1"/>
  <c r="V57" i="2"/>
  <c r="V282" i="2"/>
  <c r="W282" i="2" s="1"/>
  <c r="V30" i="2"/>
  <c r="W30" i="2" s="1"/>
  <c r="V71" i="2"/>
  <c r="W71" i="2" s="1"/>
  <c r="V238" i="2"/>
  <c r="W238" i="2" s="1"/>
  <c r="U208" i="2"/>
  <c r="V121" i="2"/>
  <c r="X5" i="2"/>
  <c r="W6" i="2"/>
  <c r="W88" i="2" s="1"/>
  <c r="V240" i="2"/>
  <c r="W240" i="2" s="1"/>
  <c r="V242" i="2"/>
  <c r="W242" i="2" s="1"/>
  <c r="V91" i="2"/>
  <c r="W91" i="2" s="1"/>
  <c r="V24" i="2"/>
  <c r="W24" i="2" s="1"/>
  <c r="V237" i="2"/>
  <c r="W237" i="2" s="1"/>
  <c r="V256" i="2"/>
  <c r="V230" i="2"/>
  <c r="V270" i="2"/>
  <c r="W270" i="2" s="1"/>
  <c r="V44" i="2"/>
  <c r="W44" i="2" s="1"/>
  <c r="V94" i="2"/>
  <c r="W94" i="2" s="1"/>
  <c r="V262" i="2"/>
  <c r="W262" i="2" s="1"/>
  <c r="V50" i="2"/>
  <c r="W50" i="2" s="1"/>
  <c r="U316" i="2"/>
  <c r="V229" i="2"/>
  <c r="V275" i="2"/>
  <c r="W275" i="2" s="1"/>
  <c r="V273" i="2"/>
  <c r="W273" i="2" s="1"/>
  <c r="V286" i="2"/>
  <c r="W286" i="2" s="1"/>
  <c r="V23" i="2"/>
  <c r="W23" i="2" s="1"/>
  <c r="V311" i="2"/>
  <c r="W311" i="2" s="1"/>
  <c r="V73" i="2"/>
  <c r="W73" i="2" s="1"/>
  <c r="V76" i="2"/>
  <c r="V302" i="2"/>
  <c r="W302" i="2" s="1"/>
  <c r="V276" i="2"/>
  <c r="W276" i="2" s="1"/>
  <c r="V48" i="2"/>
  <c r="W48" i="2" s="1"/>
  <c r="V296" i="2"/>
  <c r="W296" i="2" s="1"/>
  <c r="V84" i="2"/>
  <c r="W84" i="2" s="1"/>
  <c r="V231" i="2"/>
  <c r="W231" i="2" s="1"/>
  <c r="V26" i="2"/>
  <c r="W26" i="2" s="1"/>
  <c r="V264" i="2"/>
  <c r="W264" i="2" s="1"/>
  <c r="V78" i="2"/>
  <c r="W78" i="2" s="1"/>
  <c r="V257" i="2"/>
  <c r="W257" i="2" s="1"/>
  <c r="V97" i="2"/>
  <c r="W97" i="2" s="1"/>
  <c r="V308" i="2"/>
  <c r="W308" i="2" s="1"/>
  <c r="I30" i="1"/>
  <c r="J16" i="8"/>
  <c r="K16" i="8" s="1"/>
  <c r="I18" i="8"/>
  <c r="J18" i="8" s="1"/>
  <c r="H19" i="8"/>
  <c r="I19" i="8" s="1"/>
  <c r="J19" i="8" s="1"/>
  <c r="H17" i="8"/>
  <c r="I17" i="8" s="1"/>
  <c r="J17" i="8" s="1"/>
  <c r="H15" i="8"/>
  <c r="I15" i="8" s="1"/>
  <c r="J15" i="8" s="1"/>
  <c r="H13" i="8"/>
  <c r="I13" i="8" s="1"/>
  <c r="J13" i="8" s="1"/>
  <c r="D32" i="8"/>
  <c r="K131" i="3"/>
  <c r="D46" i="7"/>
  <c r="J29" i="5"/>
  <c r="E178" i="5"/>
  <c r="E145" i="5"/>
  <c r="G144" i="5"/>
  <c r="F27" i="5"/>
  <c r="E28" i="5" s="1"/>
  <c r="G27" i="5"/>
  <c r="M29" i="5" s="1"/>
  <c r="E120" i="5"/>
  <c r="E116" i="5"/>
  <c r="D58" i="5"/>
  <c r="E59" i="5" s="1"/>
  <c r="E57" i="5"/>
  <c r="D22" i="7"/>
  <c r="E29" i="4"/>
  <c r="E30" i="4" s="1"/>
  <c r="F31" i="4"/>
  <c r="F9" i="4" s="1"/>
  <c r="F10" i="4" s="1"/>
  <c r="E31" i="4"/>
  <c r="E92" i="4"/>
  <c r="E70" i="4" s="1"/>
  <c r="E71" i="4" s="1"/>
  <c r="G77" i="6"/>
  <c r="K134" i="3"/>
  <c r="K132" i="3"/>
  <c r="K133" i="3"/>
  <c r="M119" i="3"/>
  <c r="L120" i="3"/>
  <c r="D30" i="8"/>
  <c r="D126" i="5"/>
  <c r="F115" i="6"/>
  <c r="E84" i="6" s="1"/>
  <c r="E85" i="6" s="1"/>
  <c r="G113" i="6"/>
  <c r="F113" i="6"/>
  <c r="F178" i="5"/>
  <c r="D59" i="4"/>
  <c r="E60" i="4" s="1"/>
  <c r="D61" i="4"/>
  <c r="K29" i="5"/>
  <c r="E8" i="5"/>
  <c r="E9" i="5" s="1"/>
  <c r="E61" i="5" s="1"/>
  <c r="D75" i="6"/>
  <c r="D77" i="6"/>
  <c r="K20" i="8"/>
  <c r="D24" i="7"/>
  <c r="C9" i="7"/>
  <c r="K7" i="8"/>
  <c r="L6" i="8"/>
  <c r="C54" i="7"/>
  <c r="D69" i="7"/>
  <c r="E77" i="6"/>
  <c r="D46" i="6" s="1"/>
  <c r="D47" i="6" s="1"/>
  <c r="G37" i="6"/>
  <c r="D39" i="6"/>
  <c r="D37" i="6"/>
  <c r="K125" i="3"/>
  <c r="D175" i="5"/>
  <c r="D173" i="5"/>
  <c r="E174" i="5" s="1"/>
  <c r="E113" i="6"/>
  <c r="E115" i="6"/>
  <c r="D84" i="6" s="1"/>
  <c r="D85" i="6" s="1"/>
  <c r="D92" i="4"/>
  <c r="D90" i="4"/>
  <c r="E91" i="4" s="1"/>
  <c r="C32" i="7"/>
  <c r="F31" i="7"/>
  <c r="G115" i="6"/>
  <c r="D113" i="6"/>
  <c r="D115" i="6"/>
  <c r="D67" i="7"/>
  <c r="F75" i="6"/>
  <c r="F77" i="6"/>
  <c r="E46" i="6" s="1"/>
  <c r="E47" i="6" s="1"/>
  <c r="E75" i="6"/>
  <c r="D117" i="5"/>
  <c r="G86" i="5"/>
  <c r="F120" i="3"/>
  <c r="G120" i="3"/>
  <c r="D10" i="4"/>
  <c r="F37" i="6"/>
  <c r="F39" i="6"/>
  <c r="E8" i="6" s="1"/>
  <c r="E9" i="6" s="1"/>
  <c r="E39" i="6"/>
  <c r="D8" i="6" s="1"/>
  <c r="D9" i="6" s="1"/>
  <c r="E37" i="6"/>
  <c r="E87" i="5"/>
  <c r="D67" i="5"/>
  <c r="G67" i="5" s="1"/>
  <c r="H67" i="5" s="1"/>
  <c r="I67" i="5" s="1"/>
  <c r="J67" i="5" s="1"/>
  <c r="K67" i="5" s="1"/>
  <c r="L67" i="5" s="1"/>
  <c r="M67" i="5" s="1"/>
  <c r="N69" i="5" s="1"/>
  <c r="N67" i="5" s="1"/>
  <c r="F120" i="5"/>
  <c r="C7" i="8"/>
  <c r="F6" i="8"/>
  <c r="F7" i="8" s="1"/>
  <c r="D9" i="5"/>
  <c r="E61" i="4"/>
  <c r="E39" i="4" s="1"/>
  <c r="E40" i="4" s="1"/>
  <c r="O67" i="5" l="1"/>
  <c r="N68" i="5"/>
  <c r="X182" i="2"/>
  <c r="X177" i="2"/>
  <c r="X157" i="2"/>
  <c r="X152" i="2"/>
  <c r="X181" i="2"/>
  <c r="X176" i="2"/>
  <c r="X153" i="2"/>
  <c r="X193" i="2"/>
  <c r="X134" i="2"/>
  <c r="X145" i="2"/>
  <c r="X158" i="2"/>
  <c r="X154" i="2"/>
  <c r="X178" i="2"/>
  <c r="X185" i="2"/>
  <c r="W57" i="2"/>
  <c r="W259" i="2"/>
  <c r="W63" i="2"/>
  <c r="W245" i="2"/>
  <c r="W55" i="2"/>
  <c r="W83" i="2"/>
  <c r="X83" i="2" s="1"/>
  <c r="W56" i="2"/>
  <c r="W312" i="2"/>
  <c r="W263" i="2"/>
  <c r="W288" i="2"/>
  <c r="W290" i="2"/>
  <c r="W291" i="2"/>
  <c r="W298" i="2"/>
  <c r="X133" i="2"/>
  <c r="F109" i="3"/>
  <c r="K76" i="3" s="1"/>
  <c r="X180" i="2"/>
  <c r="X164" i="2"/>
  <c r="X195" i="2"/>
  <c r="W139" i="2"/>
  <c r="X139" i="2" s="1"/>
  <c r="W148" i="2"/>
  <c r="X148" i="2" s="1"/>
  <c r="X137" i="2"/>
  <c r="X155" i="2"/>
  <c r="X141" i="2"/>
  <c r="K14" i="8"/>
  <c r="W265" i="2"/>
  <c r="W45" i="2"/>
  <c r="W260" i="2"/>
  <c r="W49" i="2"/>
  <c r="W32" i="2"/>
  <c r="W241" i="2"/>
  <c r="W82" i="2"/>
  <c r="W25" i="2"/>
  <c r="W247" i="2"/>
  <c r="W40" i="2"/>
  <c r="W294" i="2"/>
  <c r="W42" i="2"/>
  <c r="W280" i="2"/>
  <c r="W301" i="2"/>
  <c r="W21" i="2"/>
  <c r="X170" i="2"/>
  <c r="X165" i="2"/>
  <c r="X175" i="2"/>
  <c r="X205" i="2"/>
  <c r="X166" i="2"/>
  <c r="X188" i="2"/>
  <c r="W142" i="2"/>
  <c r="X142" i="2" s="1"/>
  <c r="W168" i="2"/>
  <c r="X168" i="2" s="1"/>
  <c r="W204" i="2"/>
  <c r="X204" i="2" s="1"/>
  <c r="X189" i="2"/>
  <c r="X191" i="2"/>
  <c r="X130" i="2"/>
  <c r="X135" i="2"/>
  <c r="X187" i="2"/>
  <c r="X114" i="2"/>
  <c r="X136" i="2" s="1"/>
  <c r="Y113" i="2"/>
  <c r="X124" i="2"/>
  <c r="X144" i="2"/>
  <c r="W313" i="2"/>
  <c r="W293" i="2"/>
  <c r="W239" i="2"/>
  <c r="W46" i="2"/>
  <c r="W93" i="2"/>
  <c r="W36" i="2"/>
  <c r="W233" i="2"/>
  <c r="W54" i="2"/>
  <c r="W92" i="2"/>
  <c r="W236" i="2"/>
  <c r="W87" i="2"/>
  <c r="W89" i="2"/>
  <c r="W252" i="2"/>
  <c r="X198" i="2"/>
  <c r="X160" i="2"/>
  <c r="X207" i="2"/>
  <c r="X174" i="2"/>
  <c r="X162" i="2"/>
  <c r="X159" i="2"/>
  <c r="W128" i="2"/>
  <c r="X128" i="2" s="1"/>
  <c r="W122" i="2"/>
  <c r="W143" i="2"/>
  <c r="X143" i="2" s="1"/>
  <c r="W146" i="2"/>
  <c r="X146" i="2" s="1"/>
  <c r="X131" i="2"/>
  <c r="N127" i="5"/>
  <c r="N125" i="5" s="1"/>
  <c r="N126" i="5" s="1"/>
  <c r="X179" i="2"/>
  <c r="X156" i="2"/>
  <c r="W292" i="2"/>
  <c r="W268" i="2"/>
  <c r="W285" i="2"/>
  <c r="W85" i="2"/>
  <c r="W253" i="2"/>
  <c r="W27" i="2"/>
  <c r="W39" i="2"/>
  <c r="X192" i="2"/>
  <c r="X197" i="2"/>
  <c r="X222" i="2"/>
  <c r="Y221" i="2"/>
  <c r="X161" i="2"/>
  <c r="W190" i="2"/>
  <c r="X190" i="2" s="1"/>
  <c r="W125" i="2"/>
  <c r="X125" i="2" s="1"/>
  <c r="W183" i="2"/>
  <c r="W199" i="2"/>
  <c r="X199" i="2" s="1"/>
  <c r="W138" i="2"/>
  <c r="X138" i="2" s="1"/>
  <c r="W171" i="2"/>
  <c r="X171" i="2" s="1"/>
  <c r="W196" i="2"/>
  <c r="X196" i="2" s="1"/>
  <c r="V208" i="2"/>
  <c r="W121" i="2"/>
  <c r="X268" i="2"/>
  <c r="W230" i="2"/>
  <c r="W258" i="2"/>
  <c r="W66" i="2"/>
  <c r="W235" i="2"/>
  <c r="W64" i="2"/>
  <c r="W61" i="2"/>
  <c r="W62" i="2"/>
  <c r="W76" i="2"/>
  <c r="W256" i="2"/>
  <c r="W33" i="2"/>
  <c r="W14" i="2"/>
  <c r="W52" i="2"/>
  <c r="W300" i="2"/>
  <c r="W279" i="2"/>
  <c r="W232" i="2"/>
  <c r="W283" i="2"/>
  <c r="W266" i="2"/>
  <c r="W255" i="2"/>
  <c r="V100" i="2"/>
  <c r="W13" i="2"/>
  <c r="V316" i="2"/>
  <c r="W229" i="2"/>
  <c r="W65" i="2"/>
  <c r="W28" i="2"/>
  <c r="W272" i="2"/>
  <c r="W303" i="2"/>
  <c r="W38" i="2"/>
  <c r="W51" i="2"/>
  <c r="W274" i="2"/>
  <c r="W254" i="2"/>
  <c r="X6" i="2"/>
  <c r="X88" i="2" s="1"/>
  <c r="Y5" i="2"/>
  <c r="W80" i="2"/>
  <c r="W244" i="2"/>
  <c r="W37" i="2"/>
  <c r="W69" i="2"/>
  <c r="W297" i="2"/>
  <c r="W289" i="2"/>
  <c r="W243" i="2"/>
  <c r="X243" i="2" s="1"/>
  <c r="W277" i="2"/>
  <c r="X277" i="2" s="1"/>
  <c r="H24" i="8"/>
  <c r="L131" i="3"/>
  <c r="D34" i="5"/>
  <c r="G34" i="5" s="1"/>
  <c r="H34" i="5" s="1"/>
  <c r="I34" i="5" s="1"/>
  <c r="J34" i="5" s="1"/>
  <c r="K34" i="5" s="1"/>
  <c r="L34" i="5" s="1"/>
  <c r="M34" i="5" s="1"/>
  <c r="F8" i="5"/>
  <c r="F9" i="5" s="1"/>
  <c r="F61" i="5" s="1"/>
  <c r="L29" i="5"/>
  <c r="K30" i="5" s="1"/>
  <c r="E9" i="4"/>
  <c r="E32" i="4"/>
  <c r="J147" i="3"/>
  <c r="J151" i="3" s="1"/>
  <c r="J119" i="3" s="1"/>
  <c r="J120" i="3" s="1"/>
  <c r="L132" i="3"/>
  <c r="L129" i="3"/>
  <c r="L128" i="3"/>
  <c r="L139" i="3"/>
  <c r="J63" i="3"/>
  <c r="J67" i="3" s="1"/>
  <c r="J64" i="3"/>
  <c r="E116" i="6"/>
  <c r="C84" i="6"/>
  <c r="L146" i="3"/>
  <c r="L142" i="3"/>
  <c r="L135" i="3"/>
  <c r="L126" i="3"/>
  <c r="L127" i="3"/>
  <c r="L143" i="3"/>
  <c r="L140" i="3"/>
  <c r="L130" i="3"/>
  <c r="E176" i="5"/>
  <c r="D151" i="5"/>
  <c r="G151" i="5" s="1"/>
  <c r="H151" i="5" s="1"/>
  <c r="I151" i="5" s="1"/>
  <c r="J151" i="5" s="1"/>
  <c r="K151" i="5" s="1"/>
  <c r="L151" i="5" s="1"/>
  <c r="M151" i="5" s="1"/>
  <c r="L145" i="3"/>
  <c r="L125" i="3"/>
  <c r="K147" i="3"/>
  <c r="E40" i="6"/>
  <c r="C8" i="6"/>
  <c r="D39" i="4"/>
  <c r="E62" i="4"/>
  <c r="J104" i="3"/>
  <c r="J108" i="3" s="1"/>
  <c r="J76" i="3" s="1"/>
  <c r="J77" i="3" s="1"/>
  <c r="J105" i="3"/>
  <c r="G126" i="5"/>
  <c r="E78" i="6"/>
  <c r="C46" i="6"/>
  <c r="E76" i="6"/>
  <c r="L133" i="3"/>
  <c r="N119" i="3"/>
  <c r="O119" i="3" s="1"/>
  <c r="M120" i="3"/>
  <c r="D93" i="5"/>
  <c r="G93" i="5" s="1"/>
  <c r="H93" i="5" s="1"/>
  <c r="I93" i="5" s="1"/>
  <c r="J93" i="5" s="1"/>
  <c r="K93" i="5" s="1"/>
  <c r="L93" i="5" s="1"/>
  <c r="M93" i="5" s="1"/>
  <c r="N95" i="5" s="1"/>
  <c r="N93" i="5" s="1"/>
  <c r="E118" i="5"/>
  <c r="H36" i="3"/>
  <c r="E36" i="3"/>
  <c r="K18" i="8"/>
  <c r="L7" i="8"/>
  <c r="L14" i="8" s="1"/>
  <c r="M6" i="8"/>
  <c r="H77" i="3"/>
  <c r="E77" i="3"/>
  <c r="E114" i="6"/>
  <c r="E38" i="6"/>
  <c r="K23" i="8"/>
  <c r="H120" i="3"/>
  <c r="E120" i="3"/>
  <c r="L138" i="3"/>
  <c r="F32" i="7"/>
  <c r="G31" i="7"/>
  <c r="L137" i="3"/>
  <c r="D68" i="5"/>
  <c r="E93" i="4"/>
  <c r="D70" i="4"/>
  <c r="L141" i="3"/>
  <c r="F9" i="7"/>
  <c r="C10" i="7"/>
  <c r="C55" i="7"/>
  <c r="F54" i="7"/>
  <c r="K15" i="8"/>
  <c r="K17" i="8"/>
  <c r="K19" i="8"/>
  <c r="K13" i="8"/>
  <c r="I24" i="8"/>
  <c r="J12" i="8"/>
  <c r="L134" i="3"/>
  <c r="L144" i="3"/>
  <c r="K21" i="8"/>
  <c r="K22" i="8"/>
  <c r="L136" i="3"/>
  <c r="N34" i="5" l="1"/>
  <c r="O34" i="5" s="1"/>
  <c r="P34" i="5" s="1"/>
  <c r="Q34" i="5" s="1"/>
  <c r="R34" i="5" s="1"/>
  <c r="S34" i="5" s="1"/>
  <c r="T34" i="5" s="1"/>
  <c r="U34" i="5" s="1"/>
  <c r="V34" i="5" s="1"/>
  <c r="W34" i="5" s="1"/>
  <c r="X34" i="5" s="1"/>
  <c r="Y34" i="5" s="1"/>
  <c r="Z34" i="5" s="1"/>
  <c r="AA34" i="5" s="1"/>
  <c r="AB34" i="5" s="1"/>
  <c r="AC34" i="5" s="1"/>
  <c r="AD34" i="5" s="1"/>
  <c r="AE34" i="5" s="1"/>
  <c r="AF34" i="5" s="1"/>
  <c r="AG34" i="5" s="1"/>
  <c r="AH34" i="5" s="1"/>
  <c r="AI34" i="5" s="1"/>
  <c r="AJ34" i="5" s="1"/>
  <c r="AK34" i="5" s="1"/>
  <c r="AL34" i="5" s="1"/>
  <c r="AM34" i="5" s="1"/>
  <c r="AN34" i="5" s="1"/>
  <c r="AO34" i="5" s="1"/>
  <c r="AP34" i="5" s="1"/>
  <c r="AQ34" i="5" s="1"/>
  <c r="AR34" i="5" s="1"/>
  <c r="N36" i="5"/>
  <c r="Y222" i="2"/>
  <c r="Z221" i="2"/>
  <c r="Y165" i="2"/>
  <c r="Y139" i="2"/>
  <c r="Y133" i="2"/>
  <c r="Y154" i="2"/>
  <c r="L13" i="8"/>
  <c r="X311" i="2"/>
  <c r="X283" i="2"/>
  <c r="Y138" i="2"/>
  <c r="Y197" i="2"/>
  <c r="Y146" i="2"/>
  <c r="X129" i="2"/>
  <c r="X186" i="2"/>
  <c r="X194" i="2"/>
  <c r="X167" i="2"/>
  <c r="Y167" i="2" s="1"/>
  <c r="X149" i="2"/>
  <c r="Y149" i="2" s="1"/>
  <c r="X169" i="2"/>
  <c r="Y169" i="2" s="1"/>
  <c r="X203" i="2"/>
  <c r="L76" i="3"/>
  <c r="K77" i="3"/>
  <c r="X28" i="2"/>
  <c r="X89" i="2"/>
  <c r="X93" i="2"/>
  <c r="X308" i="2"/>
  <c r="X232" i="2"/>
  <c r="Y143" i="2"/>
  <c r="Y198" i="2"/>
  <c r="Y124" i="2"/>
  <c r="Y176" i="2"/>
  <c r="Y182" i="2"/>
  <c r="Y135" i="2"/>
  <c r="L17" i="8"/>
  <c r="D35" i="5"/>
  <c r="D61" i="5" s="1"/>
  <c r="O93" i="5"/>
  <c r="N94" i="5"/>
  <c r="X65" i="2"/>
  <c r="X42" i="2"/>
  <c r="X49" i="2"/>
  <c r="X21" i="2"/>
  <c r="X183" i="2"/>
  <c r="X150" i="2"/>
  <c r="X127" i="2"/>
  <c r="Y127" i="2" s="1"/>
  <c r="X122" i="2"/>
  <c r="Y122" i="2" s="1"/>
  <c r="X200" i="2"/>
  <c r="Y200" i="2" s="1"/>
  <c r="Y114" i="2"/>
  <c r="Y136" i="2" s="1"/>
  <c r="Z113" i="2"/>
  <c r="X151" i="2"/>
  <c r="X140" i="2"/>
  <c r="X202" i="2"/>
  <c r="X206" i="2"/>
  <c r="Y206" i="2" s="1"/>
  <c r="X173" i="2"/>
  <c r="Y173" i="2" s="1"/>
  <c r="X201" i="2"/>
  <c r="Y201" i="2" s="1"/>
  <c r="X132" i="2"/>
  <c r="Y132" i="2" s="1"/>
  <c r="O151" i="5"/>
  <c r="N153" i="5"/>
  <c r="N151" i="5" s="1"/>
  <c r="N152" i="5" s="1"/>
  <c r="Y130" i="2"/>
  <c r="Y178" i="2"/>
  <c r="Y171" i="2"/>
  <c r="L22" i="8"/>
  <c r="X48" i="2"/>
  <c r="X147" i="2"/>
  <c r="Y147" i="2" s="1"/>
  <c r="X172" i="2"/>
  <c r="Y172" i="2" s="1"/>
  <c r="X163" i="2"/>
  <c r="Y163" i="2" s="1"/>
  <c r="X123" i="2"/>
  <c r="Y123" i="2" s="1"/>
  <c r="X126" i="2"/>
  <c r="X184" i="2"/>
  <c r="Y161" i="2"/>
  <c r="L18" i="8"/>
  <c r="O125" i="5"/>
  <c r="Y148" i="2"/>
  <c r="Y157" i="2"/>
  <c r="X230" i="2"/>
  <c r="Y179" i="2"/>
  <c r="Y187" i="2"/>
  <c r="Y204" i="2"/>
  <c r="Y205" i="2"/>
  <c r="Y155" i="2"/>
  <c r="Y181" i="2"/>
  <c r="P67" i="5"/>
  <c r="O68" i="5"/>
  <c r="P119" i="3"/>
  <c r="Q119" i="3" s="1"/>
  <c r="R119" i="3" s="1"/>
  <c r="S119" i="3" s="1"/>
  <c r="T119" i="3" s="1"/>
  <c r="U119" i="3" s="1"/>
  <c r="V119" i="3" s="1"/>
  <c r="W119" i="3" s="1"/>
  <c r="X119" i="3" s="1"/>
  <c r="Y119" i="3" s="1"/>
  <c r="Z119" i="3" s="1"/>
  <c r="AA119" i="3" s="1"/>
  <c r="AB119" i="3" s="1"/>
  <c r="AC119" i="3" s="1"/>
  <c r="AD119" i="3" s="1"/>
  <c r="AE119" i="3" s="1"/>
  <c r="AF119" i="3" s="1"/>
  <c r="AG119" i="3" s="1"/>
  <c r="AH119" i="3" s="1"/>
  <c r="AI119" i="3" s="1"/>
  <c r="AJ119" i="3" s="1"/>
  <c r="AK119" i="3" s="1"/>
  <c r="AL119" i="3" s="1"/>
  <c r="AM119" i="3" s="1"/>
  <c r="AN119" i="3" s="1"/>
  <c r="AO119" i="3" s="1"/>
  <c r="AP119" i="3" s="1"/>
  <c r="AQ119" i="3" s="1"/>
  <c r="AR119" i="3" s="1"/>
  <c r="AS119" i="3" s="1"/>
  <c r="O120" i="3"/>
  <c r="J35" i="3"/>
  <c r="J36" i="3" s="1"/>
  <c r="X247" i="2"/>
  <c r="X242" i="2"/>
  <c r="X90" i="2"/>
  <c r="X81" i="2"/>
  <c r="X61" i="2"/>
  <c r="X239" i="2"/>
  <c r="X263" i="2"/>
  <c r="X87" i="2"/>
  <c r="X50" i="2"/>
  <c r="X249" i="2"/>
  <c r="X275" i="2"/>
  <c r="X236" i="2"/>
  <c r="X284" i="2"/>
  <c r="X96" i="2"/>
  <c r="X30" i="2"/>
  <c r="X250" i="2"/>
  <c r="X84" i="2"/>
  <c r="X306" i="2"/>
  <c r="X264" i="2"/>
  <c r="X91" i="2"/>
  <c r="X99" i="2"/>
  <c r="X64" i="2"/>
  <c r="Y64" i="2" s="1"/>
  <c r="X98" i="2"/>
  <c r="Y98" i="2" s="1"/>
  <c r="X54" i="2"/>
  <c r="X254" i="2"/>
  <c r="X233" i="2"/>
  <c r="X23" i="2"/>
  <c r="X237" i="2"/>
  <c r="X270" i="2"/>
  <c r="X19" i="2"/>
  <c r="X56" i="2"/>
  <c r="X85" i="2"/>
  <c r="X274" i="2"/>
  <c r="X293" i="2"/>
  <c r="X68" i="2"/>
  <c r="X32" i="2"/>
  <c r="X257" i="2"/>
  <c r="X285" i="2"/>
  <c r="X73" i="2"/>
  <c r="X235" i="2"/>
  <c r="X302" i="2"/>
  <c r="X241" i="2"/>
  <c r="X79" i="2"/>
  <c r="X51" i="2"/>
  <c r="X313" i="2"/>
  <c r="X269" i="2"/>
  <c r="X41" i="2"/>
  <c r="X60" i="2"/>
  <c r="X27" i="2"/>
  <c r="X309" i="2"/>
  <c r="X38" i="2"/>
  <c r="X240" i="2"/>
  <c r="X278" i="2"/>
  <c r="X63" i="2"/>
  <c r="X267" i="2"/>
  <c r="X251" i="2"/>
  <c r="X280" i="2"/>
  <c r="X307" i="2"/>
  <c r="X287" i="2"/>
  <c r="X234" i="2"/>
  <c r="X259" i="2"/>
  <c r="Y259" i="2" s="1"/>
  <c r="X77" i="2"/>
  <c r="X238" i="2"/>
  <c r="X20" i="2"/>
  <c r="X303" i="2"/>
  <c r="X26" i="2"/>
  <c r="X75" i="2"/>
  <c r="X255" i="2"/>
  <c r="X66" i="2"/>
  <c r="X282" i="2"/>
  <c r="Y282" i="2" s="1"/>
  <c r="X262" i="2"/>
  <c r="Y262" i="2" s="1"/>
  <c r="X70" i="2"/>
  <c r="X272" i="2"/>
  <c r="X67" i="2"/>
  <c r="X286" i="2"/>
  <c r="X31" i="2"/>
  <c r="X266" i="2"/>
  <c r="X258" i="2"/>
  <c r="X296" i="2"/>
  <c r="X22" i="2"/>
  <c r="Y311" i="2"/>
  <c r="Y230" i="2"/>
  <c r="Y83" i="2"/>
  <c r="X36" i="2"/>
  <c r="X301" i="2"/>
  <c r="X17" i="2"/>
  <c r="W316" i="2"/>
  <c r="X229" i="2"/>
  <c r="X310" i="2"/>
  <c r="X315" i="2"/>
  <c r="X290" i="2"/>
  <c r="X279" i="2"/>
  <c r="X95" i="2"/>
  <c r="X46" i="2"/>
  <c r="X53" i="2"/>
  <c r="X35" i="2"/>
  <c r="Y35" i="2" s="1"/>
  <c r="X121" i="2"/>
  <c r="W208" i="2"/>
  <c r="X289" i="2"/>
  <c r="X72" i="2"/>
  <c r="X86" i="2"/>
  <c r="X261" i="2"/>
  <c r="X300" i="2"/>
  <c r="X260" i="2"/>
  <c r="X58" i="2"/>
  <c r="X59" i="2"/>
  <c r="X40" i="2"/>
  <c r="X297" i="2"/>
  <c r="X231" i="2"/>
  <c r="X15" i="2"/>
  <c r="X295" i="2"/>
  <c r="X52" i="2"/>
  <c r="X294" i="2"/>
  <c r="X265" i="2"/>
  <c r="X71" i="2"/>
  <c r="X47" i="2"/>
  <c r="X69" i="2"/>
  <c r="X39" i="2"/>
  <c r="X281" i="2"/>
  <c r="X273" i="2"/>
  <c r="X24" i="2"/>
  <c r="X14" i="2"/>
  <c r="X312" i="2"/>
  <c r="X57" i="2"/>
  <c r="X246" i="2"/>
  <c r="X94" i="2"/>
  <c r="X25" i="2"/>
  <c r="X37" i="2"/>
  <c r="X253" i="2"/>
  <c r="X78" i="2"/>
  <c r="X34" i="2"/>
  <c r="X33" i="2"/>
  <c r="X44" i="2"/>
  <c r="X314" i="2"/>
  <c r="X18" i="2"/>
  <c r="X244" i="2"/>
  <c r="X43" i="2"/>
  <c r="Y43" i="2" s="1"/>
  <c r="X82" i="2"/>
  <c r="X97" i="2"/>
  <c r="X92" i="2"/>
  <c r="X256" i="2"/>
  <c r="X276" i="2"/>
  <c r="X74" i="2"/>
  <c r="Y74" i="2" s="1"/>
  <c r="X291" i="2"/>
  <c r="Y291" i="2" s="1"/>
  <c r="X305" i="2"/>
  <c r="Y305" i="2" s="1"/>
  <c r="X292" i="2"/>
  <c r="X80" i="2"/>
  <c r="X45" i="2"/>
  <c r="X248" i="2"/>
  <c r="X298" i="2"/>
  <c r="X76" i="2"/>
  <c r="Y76" i="2" s="1"/>
  <c r="X252" i="2"/>
  <c r="X299" i="2"/>
  <c r="X16" i="2"/>
  <c r="Y6" i="2"/>
  <c r="Y48" i="2" s="1"/>
  <c r="Z5" i="2"/>
  <c r="X29" i="2"/>
  <c r="Y29" i="2" s="1"/>
  <c r="X288" i="2"/>
  <c r="X55" i="2"/>
  <c r="X13" i="2"/>
  <c r="W100" i="2"/>
  <c r="X62" i="2"/>
  <c r="X304" i="2"/>
  <c r="X245" i="2"/>
  <c r="X271" i="2"/>
  <c r="Y271" i="2" s="1"/>
  <c r="L15" i="8"/>
  <c r="M131" i="3"/>
  <c r="G8" i="5"/>
  <c r="H8" i="5" s="1"/>
  <c r="I8" i="5" s="1"/>
  <c r="J8" i="5" s="1"/>
  <c r="K8" i="5" s="1"/>
  <c r="L8" i="5" s="1"/>
  <c r="M8" i="5" s="1"/>
  <c r="N8" i="5" s="1"/>
  <c r="O8" i="5" s="1"/>
  <c r="P8" i="5" s="1"/>
  <c r="Q8" i="5" s="1"/>
  <c r="R8" i="5" s="1"/>
  <c r="S8" i="5" s="1"/>
  <c r="T8" i="5" s="1"/>
  <c r="U8" i="5" s="1"/>
  <c r="V8" i="5" s="1"/>
  <c r="W8" i="5" s="1"/>
  <c r="X8" i="5" s="1"/>
  <c r="Y8" i="5" s="1"/>
  <c r="Z8" i="5" s="1"/>
  <c r="AA8" i="5" s="1"/>
  <c r="AB8" i="5" s="1"/>
  <c r="AC8" i="5" s="1"/>
  <c r="AD8" i="5" s="1"/>
  <c r="AE8" i="5" s="1"/>
  <c r="AF8" i="5" s="1"/>
  <c r="AG8" i="5" s="1"/>
  <c r="AH8" i="5" s="1"/>
  <c r="AI8" i="5" s="1"/>
  <c r="AJ8" i="5" s="1"/>
  <c r="AK8" i="5" s="1"/>
  <c r="AL8" i="5" s="1"/>
  <c r="AM8" i="5" s="1"/>
  <c r="AN8" i="5" s="1"/>
  <c r="AO8" i="5" s="1"/>
  <c r="AP8" i="5" s="1"/>
  <c r="AQ8" i="5" s="1"/>
  <c r="AR8" i="5" s="1"/>
  <c r="E10" i="4"/>
  <c r="G9" i="4"/>
  <c r="M139" i="3"/>
  <c r="M137" i="3"/>
  <c r="M140" i="3"/>
  <c r="M146" i="3"/>
  <c r="M134" i="3"/>
  <c r="M129" i="3"/>
  <c r="M141" i="3"/>
  <c r="M136" i="3"/>
  <c r="M128" i="3"/>
  <c r="M144" i="3"/>
  <c r="M132" i="3"/>
  <c r="M138" i="3"/>
  <c r="M133" i="3"/>
  <c r="M125" i="3"/>
  <c r="L147" i="3"/>
  <c r="M135" i="3"/>
  <c r="C85" i="6"/>
  <c r="F84" i="6"/>
  <c r="F10" i="7"/>
  <c r="G9" i="7"/>
  <c r="D40" i="4"/>
  <c r="G39" i="4"/>
  <c r="H39" i="4" s="1"/>
  <c r="I39" i="4" s="1"/>
  <c r="J39" i="4" s="1"/>
  <c r="K39" i="4" s="1"/>
  <c r="L21" i="8"/>
  <c r="K12" i="8"/>
  <c r="J24" i="8"/>
  <c r="L19" i="8"/>
  <c r="G68" i="5"/>
  <c r="L23" i="8"/>
  <c r="D94" i="5"/>
  <c r="D120" i="5" s="1"/>
  <c r="H126" i="5"/>
  <c r="M145" i="3"/>
  <c r="M142" i="3"/>
  <c r="G70" i="4"/>
  <c r="H70" i="4" s="1"/>
  <c r="I70" i="4" s="1"/>
  <c r="J70" i="4" s="1"/>
  <c r="K70" i="4" s="1"/>
  <c r="D71" i="4"/>
  <c r="N120" i="3"/>
  <c r="D152" i="5"/>
  <c r="D178" i="5" s="1"/>
  <c r="G35" i="5"/>
  <c r="M7" i="8"/>
  <c r="M22" i="8" s="1"/>
  <c r="N6" i="8"/>
  <c r="C9" i="6"/>
  <c r="F8" i="6"/>
  <c r="M130" i="3"/>
  <c r="M143" i="3"/>
  <c r="L16" i="8"/>
  <c r="F46" i="6"/>
  <c r="G46" i="6" s="1"/>
  <c r="C47" i="6"/>
  <c r="M127" i="3"/>
  <c r="H31" i="7"/>
  <c r="G32" i="7"/>
  <c r="L20" i="8"/>
  <c r="M126" i="3"/>
  <c r="F55" i="7"/>
  <c r="G54" i="7"/>
  <c r="Z182" i="2" l="1"/>
  <c r="Z222" i="2"/>
  <c r="AA221" i="2"/>
  <c r="Z127" i="2"/>
  <c r="Y300" i="2"/>
  <c r="Y53" i="2"/>
  <c r="Y51" i="2"/>
  <c r="Y32" i="2"/>
  <c r="Y237" i="2"/>
  <c r="Q67" i="5"/>
  <c r="P68" i="5"/>
  <c r="Y159" i="2"/>
  <c r="Y185" i="2"/>
  <c r="Y128" i="2"/>
  <c r="Z128" i="2" s="1"/>
  <c r="Y202" i="2"/>
  <c r="Y150" i="2"/>
  <c r="Z150" i="2" s="1"/>
  <c r="Y158" i="2"/>
  <c r="Z158" i="2" s="1"/>
  <c r="Y192" i="2"/>
  <c r="Z192" i="2" s="1"/>
  <c r="M76" i="3"/>
  <c r="L77" i="3"/>
  <c r="Y194" i="2"/>
  <c r="Y170" i="2"/>
  <c r="Z170" i="2" s="1"/>
  <c r="Y152" i="2"/>
  <c r="Z163" i="2"/>
  <c r="Z204" i="2"/>
  <c r="Z173" i="2"/>
  <c r="P93" i="5"/>
  <c r="O94" i="5"/>
  <c r="L39" i="4"/>
  <c r="K40" i="4"/>
  <c r="G10" i="4"/>
  <c r="H9" i="4"/>
  <c r="Y261" i="2"/>
  <c r="Y68" i="2"/>
  <c r="Y275" i="2"/>
  <c r="Z275" i="2" s="1"/>
  <c r="Y90" i="2"/>
  <c r="Z181" i="2"/>
  <c r="Z179" i="2"/>
  <c r="Z161" i="2"/>
  <c r="Y156" i="2"/>
  <c r="P151" i="5"/>
  <c r="O152" i="5"/>
  <c r="Y140" i="2"/>
  <c r="Z140" i="2" s="1"/>
  <c r="Y183" i="2"/>
  <c r="Y195" i="2"/>
  <c r="Z195" i="2" s="1"/>
  <c r="Y199" i="2"/>
  <c r="Z199" i="2" s="1"/>
  <c r="Y174" i="2"/>
  <c r="Z174" i="2" s="1"/>
  <c r="Y186" i="2"/>
  <c r="Y188" i="2"/>
  <c r="Y137" i="2"/>
  <c r="Z137" i="2" s="1"/>
  <c r="Z148" i="2"/>
  <c r="L70" i="4"/>
  <c r="K71" i="4"/>
  <c r="Z122" i="2"/>
  <c r="Z206" i="2"/>
  <c r="Z176" i="2"/>
  <c r="Y34" i="2"/>
  <c r="Y246" i="2"/>
  <c r="Y69" i="2"/>
  <c r="Y26" i="2"/>
  <c r="Y309" i="2"/>
  <c r="Y293" i="2"/>
  <c r="Y249" i="2"/>
  <c r="Y145" i="2"/>
  <c r="Z145" i="2" s="1"/>
  <c r="Y190" i="2"/>
  <c r="Y184" i="2"/>
  <c r="Z184" i="2" s="1"/>
  <c r="Y125" i="2"/>
  <c r="Z125" i="2" s="1"/>
  <c r="Y180" i="2"/>
  <c r="Z180" i="2" s="1"/>
  <c r="Y151" i="2"/>
  <c r="Y193" i="2"/>
  <c r="Z193" i="2" s="1"/>
  <c r="Y141" i="2"/>
  <c r="Z141" i="2" s="1"/>
  <c r="Y134" i="2"/>
  <c r="Z134" i="2" s="1"/>
  <c r="Y129" i="2"/>
  <c r="Y191" i="2"/>
  <c r="Z191" i="2" s="1"/>
  <c r="Y162" i="2"/>
  <c r="Z162" i="2" s="1"/>
  <c r="Z201" i="2"/>
  <c r="Z146" i="2"/>
  <c r="Z172" i="2"/>
  <c r="Z133" i="2"/>
  <c r="Z139" i="2"/>
  <c r="Y78" i="2"/>
  <c r="Y57" i="2"/>
  <c r="Y47" i="2"/>
  <c r="Y303" i="2"/>
  <c r="Y27" i="2"/>
  <c r="Y84" i="2"/>
  <c r="Y164" i="2"/>
  <c r="Y126" i="2"/>
  <c r="Z126" i="2" s="1"/>
  <c r="Y175" i="2"/>
  <c r="Z175" i="2" s="1"/>
  <c r="AA113" i="2"/>
  <c r="Z114" i="2"/>
  <c r="Z136" i="2" s="1"/>
  <c r="BA136" i="2" s="1"/>
  <c r="BB136" i="2" s="1"/>
  <c r="Y142" i="2"/>
  <c r="Z142" i="2" s="1"/>
  <c r="Y166" i="2"/>
  <c r="Z166" i="2" s="1"/>
  <c r="Y168" i="2"/>
  <c r="Z168" i="2" s="1"/>
  <c r="Y144" i="2"/>
  <c r="Z144" i="2" s="1"/>
  <c r="Y177" i="2"/>
  <c r="Z177" i="2" s="1"/>
  <c r="Y207" i="2"/>
  <c r="Z207" i="2" s="1"/>
  <c r="Z205" i="2"/>
  <c r="Z171" i="2"/>
  <c r="Z124" i="2"/>
  <c r="Z165" i="2"/>
  <c r="P125" i="5"/>
  <c r="O126" i="5"/>
  <c r="Y308" i="2"/>
  <c r="Z308" i="2" s="1"/>
  <c r="Y250" i="2"/>
  <c r="Z250" i="2" s="1"/>
  <c r="Z155" i="2"/>
  <c r="Z157" i="2"/>
  <c r="Z123" i="2"/>
  <c r="Z132" i="2"/>
  <c r="Y196" i="2"/>
  <c r="Z196" i="2" s="1"/>
  <c r="Y189" i="2"/>
  <c r="Z189" i="2" s="1"/>
  <c r="Y203" i="2"/>
  <c r="Z203" i="2" s="1"/>
  <c r="Y160" i="2"/>
  <c r="Z160" i="2" s="1"/>
  <c r="Y153" i="2"/>
  <c r="Z153" i="2" s="1"/>
  <c r="Y131" i="2"/>
  <c r="Z131" i="2" s="1"/>
  <c r="L35" i="3"/>
  <c r="K36" i="3"/>
  <c r="K41" i="3" s="1"/>
  <c r="Z29" i="2"/>
  <c r="Z34" i="2"/>
  <c r="Z6" i="2"/>
  <c r="Z293" i="2" s="1"/>
  <c r="AA5" i="2"/>
  <c r="Z74" i="2"/>
  <c r="Z27" i="2"/>
  <c r="Z64" i="2"/>
  <c r="Y276" i="2"/>
  <c r="Y71" i="2"/>
  <c r="Y17" i="2"/>
  <c r="Y274" i="2"/>
  <c r="Y50" i="2"/>
  <c r="Y253" i="2"/>
  <c r="Y86" i="2"/>
  <c r="Z86" i="2" s="1"/>
  <c r="Y93" i="2"/>
  <c r="Z93" i="2" s="1"/>
  <c r="Y66" i="2"/>
  <c r="Y85" i="2"/>
  <c r="Y99" i="2"/>
  <c r="Y87" i="2"/>
  <c r="Y16" i="2"/>
  <c r="Y256" i="2"/>
  <c r="Z256" i="2" s="1"/>
  <c r="Y37" i="2"/>
  <c r="Z37" i="2" s="1"/>
  <c r="Y265" i="2"/>
  <c r="Z265" i="2" s="1"/>
  <c r="Y72" i="2"/>
  <c r="Y89" i="2"/>
  <c r="Y255" i="2"/>
  <c r="Y60" i="2"/>
  <c r="Y56" i="2"/>
  <c r="Y91" i="2"/>
  <c r="Z91" i="2" s="1"/>
  <c r="Y92" i="2"/>
  <c r="Y294" i="2"/>
  <c r="Y289" i="2"/>
  <c r="Y301" i="2"/>
  <c r="Y277" i="2"/>
  <c r="Y234" i="2"/>
  <c r="Y263" i="2"/>
  <c r="Y299" i="2"/>
  <c r="Y97" i="2"/>
  <c r="Y52" i="2"/>
  <c r="Y36" i="2"/>
  <c r="Y22" i="2"/>
  <c r="Z22" i="2" s="1"/>
  <c r="Y75" i="2"/>
  <c r="Z75" i="2" s="1"/>
  <c r="Y287" i="2"/>
  <c r="Z287" i="2" s="1"/>
  <c r="Y41" i="2"/>
  <c r="Y19" i="2"/>
  <c r="Y264" i="2"/>
  <c r="Y239" i="2"/>
  <c r="Y252" i="2"/>
  <c r="Y82" i="2"/>
  <c r="Y25" i="2"/>
  <c r="X208" i="2"/>
  <c r="Y121" i="2"/>
  <c r="Y296" i="2"/>
  <c r="Y307" i="2"/>
  <c r="Y269" i="2"/>
  <c r="Y270" i="2"/>
  <c r="Y306" i="2"/>
  <c r="Y61" i="2"/>
  <c r="Z61" i="2" s="1"/>
  <c r="Y94" i="2"/>
  <c r="Y295" i="2"/>
  <c r="Y232" i="2"/>
  <c r="Y280" i="2"/>
  <c r="Y313" i="2"/>
  <c r="Z313" i="2" s="1"/>
  <c r="Y81" i="2"/>
  <c r="Y229" i="2"/>
  <c r="X316" i="2"/>
  <c r="Z32" i="2"/>
  <c r="Z291" i="2"/>
  <c r="Z35" i="2"/>
  <c r="Y245" i="2"/>
  <c r="Y244" i="2"/>
  <c r="Y312" i="2"/>
  <c r="Y15" i="2"/>
  <c r="Y46" i="2"/>
  <c r="Y21" i="2"/>
  <c r="Y258" i="2"/>
  <c r="Z258" i="2" s="1"/>
  <c r="Y20" i="2"/>
  <c r="Z20" i="2" s="1"/>
  <c r="Y251" i="2"/>
  <c r="Z251" i="2" s="1"/>
  <c r="Y79" i="2"/>
  <c r="Y23" i="2"/>
  <c r="Y30" i="2"/>
  <c r="Y242" i="2"/>
  <c r="Y304" i="2"/>
  <c r="Y298" i="2"/>
  <c r="Y18" i="2"/>
  <c r="Y14" i="2"/>
  <c r="Z14" i="2" s="1"/>
  <c r="Y231" i="2"/>
  <c r="Z231" i="2" s="1"/>
  <c r="Y95" i="2"/>
  <c r="Z95" i="2" s="1"/>
  <c r="Y49" i="2"/>
  <c r="Y266" i="2"/>
  <c r="Y238" i="2"/>
  <c r="Y267" i="2"/>
  <c r="Y233" i="2"/>
  <c r="Y96" i="2"/>
  <c r="Y247" i="2"/>
  <c r="Z247" i="2" s="1"/>
  <c r="Y248" i="2"/>
  <c r="Z248" i="2" s="1"/>
  <c r="Y297" i="2"/>
  <c r="Y279" i="2"/>
  <c r="Y42" i="2"/>
  <c r="Y31" i="2"/>
  <c r="Y63" i="2"/>
  <c r="Z63" i="2" s="1"/>
  <c r="Y241" i="2"/>
  <c r="Z241" i="2" s="1"/>
  <c r="Y268" i="2"/>
  <c r="Y62" i="2"/>
  <c r="Y314" i="2"/>
  <c r="Y24" i="2"/>
  <c r="Y40" i="2"/>
  <c r="Y65" i="2"/>
  <c r="Z65" i="2" s="1"/>
  <c r="Y286" i="2"/>
  <c r="Z286" i="2" s="1"/>
  <c r="Y77" i="2"/>
  <c r="Y278" i="2"/>
  <c r="Y302" i="2"/>
  <c r="Y283" i="2"/>
  <c r="Y45" i="2"/>
  <c r="Y44" i="2"/>
  <c r="Z44" i="2" s="1"/>
  <c r="Y59" i="2"/>
  <c r="Z59" i="2" s="1"/>
  <c r="Y243" i="2"/>
  <c r="Y240" i="2"/>
  <c r="Y235" i="2"/>
  <c r="Y254" i="2"/>
  <c r="X100" i="2"/>
  <c r="Y13" i="2"/>
  <c r="Y273" i="2"/>
  <c r="Y58" i="2"/>
  <c r="Y290" i="2"/>
  <c r="Y67" i="2"/>
  <c r="Z67" i="2" s="1"/>
  <c r="Y38" i="2"/>
  <c r="Z38" i="2" s="1"/>
  <c r="Y73" i="2"/>
  <c r="Y284" i="2"/>
  <c r="Y28" i="2"/>
  <c r="Y55" i="2"/>
  <c r="Y80" i="2"/>
  <c r="Y33" i="2"/>
  <c r="Y281" i="2"/>
  <c r="Z281" i="2" s="1"/>
  <c r="Y260" i="2"/>
  <c r="Z260" i="2" s="1"/>
  <c r="Y315" i="2"/>
  <c r="Z315" i="2" s="1"/>
  <c r="Y272" i="2"/>
  <c r="Y285" i="2"/>
  <c r="Y54" i="2"/>
  <c r="Y88" i="2"/>
  <c r="Z88" i="2" s="1"/>
  <c r="Y288" i="2"/>
  <c r="Z288" i="2" s="1"/>
  <c r="Y292" i="2"/>
  <c r="Z292" i="2" s="1"/>
  <c r="Y39" i="2"/>
  <c r="Y310" i="2"/>
  <c r="Y70" i="2"/>
  <c r="Y257" i="2"/>
  <c r="Z257" i="2" s="1"/>
  <c r="Y236" i="2"/>
  <c r="Z236" i="2" s="1"/>
  <c r="N131" i="3"/>
  <c r="O131" i="3" s="1"/>
  <c r="G9" i="5"/>
  <c r="G61" i="5" s="1"/>
  <c r="N130" i="3"/>
  <c r="O130" i="3" s="1"/>
  <c r="N139" i="3"/>
  <c r="O139" i="3" s="1"/>
  <c r="N137" i="3"/>
  <c r="O137" i="3" s="1"/>
  <c r="N133" i="3"/>
  <c r="O133" i="3" s="1"/>
  <c r="N126" i="3"/>
  <c r="O126" i="3" s="1"/>
  <c r="N127" i="3"/>
  <c r="O127" i="3" s="1"/>
  <c r="N138" i="3"/>
  <c r="O138" i="3" s="1"/>
  <c r="N128" i="3"/>
  <c r="O128" i="3" s="1"/>
  <c r="N142" i="3"/>
  <c r="O142" i="3" s="1"/>
  <c r="N136" i="3"/>
  <c r="O136" i="3" s="1"/>
  <c r="N141" i="3"/>
  <c r="O141" i="3" s="1"/>
  <c r="N143" i="3"/>
  <c r="O143" i="3" s="1"/>
  <c r="M17" i="8"/>
  <c r="M21" i="8"/>
  <c r="G10" i="7"/>
  <c r="H9" i="7"/>
  <c r="M147" i="3"/>
  <c r="N125" i="3"/>
  <c r="M13" i="8"/>
  <c r="F9" i="6"/>
  <c r="G8" i="6"/>
  <c r="H68" i="5"/>
  <c r="M19" i="8"/>
  <c r="G40" i="4"/>
  <c r="F85" i="6"/>
  <c r="G84" i="6"/>
  <c r="I126" i="5"/>
  <c r="N144" i="3"/>
  <c r="O144" i="3" s="1"/>
  <c r="N134" i="3"/>
  <c r="O134" i="3" s="1"/>
  <c r="N135" i="3"/>
  <c r="O135" i="3" s="1"/>
  <c r="M14" i="8"/>
  <c r="H35" i="5"/>
  <c r="K24" i="8"/>
  <c r="L12" i="8"/>
  <c r="M18" i="8"/>
  <c r="G55" i="7"/>
  <c r="H54" i="7"/>
  <c r="I31" i="7"/>
  <c r="H32" i="7"/>
  <c r="M20" i="8"/>
  <c r="G152" i="5"/>
  <c r="G178" i="5" s="1"/>
  <c r="G71" i="4"/>
  <c r="N132" i="3"/>
  <c r="O132" i="3" s="1"/>
  <c r="F47" i="6"/>
  <c r="M16" i="8"/>
  <c r="N146" i="3"/>
  <c r="O146" i="3" s="1"/>
  <c r="P120" i="3"/>
  <c r="N129" i="3"/>
  <c r="O129" i="3" s="1"/>
  <c r="N7" i="8"/>
  <c r="N22" i="8" s="1"/>
  <c r="O6" i="8"/>
  <c r="N140" i="3"/>
  <c r="O140" i="3" s="1"/>
  <c r="M15" i="8"/>
  <c r="N145" i="3"/>
  <c r="O145" i="3" s="1"/>
  <c r="G94" i="5"/>
  <c r="G120" i="5" s="1"/>
  <c r="M23" i="8"/>
  <c r="BA205" i="2" l="1"/>
  <c r="BB205" i="2" s="1"/>
  <c r="BA174" i="2"/>
  <c r="BB174" i="2" s="1"/>
  <c r="BA173" i="2"/>
  <c r="BB173" i="2" s="1"/>
  <c r="N18" i="8"/>
  <c r="BA203" i="2"/>
  <c r="BB203" i="2" s="1"/>
  <c r="BA177" i="2"/>
  <c r="BB177" i="2" s="1"/>
  <c r="BA126" i="2"/>
  <c r="BB126" i="2" s="1"/>
  <c r="BA139" i="2"/>
  <c r="BB139" i="2" s="1"/>
  <c r="BA191" i="2"/>
  <c r="BB191" i="2" s="1"/>
  <c r="BA184" i="2"/>
  <c r="BB184" i="2" s="1"/>
  <c r="BA195" i="2"/>
  <c r="BB195" i="2" s="1"/>
  <c r="BA181" i="2"/>
  <c r="BB181" i="2" s="1"/>
  <c r="M39" i="4"/>
  <c r="L40" i="4"/>
  <c r="BA163" i="2"/>
  <c r="BB163" i="2" s="1"/>
  <c r="BA150" i="2"/>
  <c r="BB150" i="2" s="1"/>
  <c r="BA155" i="2"/>
  <c r="BB155" i="2" s="1"/>
  <c r="AA114" i="2"/>
  <c r="AA136" i="2" s="1"/>
  <c r="AB113" i="2"/>
  <c r="BA201" i="2"/>
  <c r="BB201" i="2" s="1"/>
  <c r="BA122" i="2"/>
  <c r="BB122" i="2" s="1"/>
  <c r="R67" i="5"/>
  <c r="Q68" i="5"/>
  <c r="BA160" i="2"/>
  <c r="BB160" i="2" s="1"/>
  <c r="BA125" i="2"/>
  <c r="BB125" i="2" s="1"/>
  <c r="AA222" i="2"/>
  <c r="AB221" i="2"/>
  <c r="M70" i="4"/>
  <c r="L71" i="4"/>
  <c r="BA189" i="2"/>
  <c r="BB189" i="2" s="1"/>
  <c r="BA144" i="2"/>
  <c r="BB144" i="2" s="1"/>
  <c r="Z164" i="2"/>
  <c r="Z147" i="2"/>
  <c r="Z129" i="2"/>
  <c r="Z190" i="2"/>
  <c r="Z169" i="2"/>
  <c r="Z183" i="2"/>
  <c r="Z167" i="2"/>
  <c r="Z152" i="2"/>
  <c r="Z202" i="2"/>
  <c r="Z198" i="2"/>
  <c r="BA170" i="2"/>
  <c r="BB170" i="2" s="1"/>
  <c r="BA153" i="2"/>
  <c r="BB153" i="2" s="1"/>
  <c r="BA180" i="2"/>
  <c r="BB180" i="2" s="1"/>
  <c r="BA161" i="2"/>
  <c r="BB161" i="2" s="1"/>
  <c r="BA162" i="2"/>
  <c r="BB162" i="2" s="1"/>
  <c r="BA196" i="2"/>
  <c r="BB196" i="2" s="1"/>
  <c r="BA140" i="2"/>
  <c r="BB140" i="2" s="1"/>
  <c r="BA182" i="2"/>
  <c r="BB182" i="2" s="1"/>
  <c r="BA132" i="2"/>
  <c r="BB132" i="2" s="1"/>
  <c r="BA165" i="2"/>
  <c r="BB165" i="2" s="1"/>
  <c r="BA166" i="2"/>
  <c r="BB166" i="2" s="1"/>
  <c r="BA172" i="2"/>
  <c r="BB172" i="2" s="1"/>
  <c r="BA141" i="2"/>
  <c r="BB141" i="2" s="1"/>
  <c r="BA206" i="2"/>
  <c r="BB206" i="2" s="1"/>
  <c r="BA137" i="2"/>
  <c r="BB137" i="2" s="1"/>
  <c r="Q93" i="5"/>
  <c r="P94" i="5"/>
  <c r="Z194" i="2"/>
  <c r="Z185" i="2"/>
  <c r="Z178" i="2"/>
  <c r="BA192" i="2"/>
  <c r="BB192" i="2" s="1"/>
  <c r="BA175" i="2"/>
  <c r="BB175" i="2" s="1"/>
  <c r="BA158" i="2"/>
  <c r="BB158" i="2" s="1"/>
  <c r="Q125" i="5"/>
  <c r="P126" i="5"/>
  <c r="BA134" i="2"/>
  <c r="BB134" i="2" s="1"/>
  <c r="N16" i="8"/>
  <c r="BA123" i="2"/>
  <c r="BB123" i="2" s="1"/>
  <c r="BA124" i="2"/>
  <c r="BB124" i="2" s="1"/>
  <c r="BA142" i="2"/>
  <c r="BB142" i="2" s="1"/>
  <c r="BA146" i="2"/>
  <c r="BB146" i="2" s="1"/>
  <c r="BA193" i="2"/>
  <c r="BB193" i="2" s="1"/>
  <c r="Z187" i="2"/>
  <c r="Z188" i="2"/>
  <c r="Q151" i="5"/>
  <c r="P152" i="5"/>
  <c r="Z130" i="2"/>
  <c r="Z159" i="2"/>
  <c r="Z138" i="2"/>
  <c r="Z154" i="2"/>
  <c r="BA127" i="2"/>
  <c r="BB127" i="2" s="1"/>
  <c r="AA207" i="2"/>
  <c r="BA207" i="2"/>
  <c r="BB207" i="2" s="1"/>
  <c r="BA199" i="2"/>
  <c r="BB199" i="2" s="1"/>
  <c r="BA179" i="2"/>
  <c r="BB179" i="2" s="1"/>
  <c r="BA204" i="2"/>
  <c r="BB204" i="2" s="1"/>
  <c r="BA168" i="2"/>
  <c r="BB168" i="2" s="1"/>
  <c r="BA133" i="2"/>
  <c r="BB133" i="2" s="1"/>
  <c r="BA145" i="2"/>
  <c r="BB145" i="2" s="1"/>
  <c r="BA176" i="2"/>
  <c r="BB176" i="2" s="1"/>
  <c r="BA148" i="2"/>
  <c r="BB148" i="2" s="1"/>
  <c r="BA128" i="2"/>
  <c r="BB128" i="2" s="1"/>
  <c r="N15" i="8"/>
  <c r="Z78" i="2"/>
  <c r="BA131" i="2"/>
  <c r="BB131" i="2" s="1"/>
  <c r="AA157" i="2"/>
  <c r="BA157" i="2"/>
  <c r="BB157" i="2" s="1"/>
  <c r="BA171" i="2"/>
  <c r="BB171" i="2" s="1"/>
  <c r="Z135" i="2"/>
  <c r="Z151" i="2"/>
  <c r="Z197" i="2"/>
  <c r="Z186" i="2"/>
  <c r="Z156" i="2"/>
  <c r="I9" i="4"/>
  <c r="H10" i="4"/>
  <c r="Z149" i="2"/>
  <c r="N76" i="3"/>
  <c r="M77" i="3"/>
  <c r="Z143" i="2"/>
  <c r="Z200" i="2"/>
  <c r="K82" i="3"/>
  <c r="L82" i="3" s="1"/>
  <c r="M82" i="3" s="1"/>
  <c r="K44" i="3"/>
  <c r="K47" i="3"/>
  <c r="K49" i="3"/>
  <c r="K52" i="3"/>
  <c r="K59" i="3"/>
  <c r="K62" i="3"/>
  <c r="K58" i="3"/>
  <c r="K61" i="3"/>
  <c r="K56" i="3"/>
  <c r="K51" i="3"/>
  <c r="K54" i="3"/>
  <c r="K46" i="3"/>
  <c r="K53" i="3"/>
  <c r="K48" i="3"/>
  <c r="K45" i="3"/>
  <c r="K60" i="3"/>
  <c r="K57" i="3"/>
  <c r="K50" i="3"/>
  <c r="K43" i="3"/>
  <c r="K55" i="3"/>
  <c r="K42" i="3"/>
  <c r="M35" i="3"/>
  <c r="L36" i="3"/>
  <c r="L41" i="3" s="1"/>
  <c r="AA78" i="2"/>
  <c r="BA78" i="2"/>
  <c r="BB78" i="2" s="1"/>
  <c r="BA292" i="2"/>
  <c r="BB292" i="2" s="1"/>
  <c r="AA38" i="2"/>
  <c r="BA38" i="2"/>
  <c r="BB38" i="2" s="1"/>
  <c r="BA59" i="2"/>
  <c r="BB59" i="2" s="1"/>
  <c r="AA59" i="2"/>
  <c r="BA95" i="2"/>
  <c r="BB95" i="2" s="1"/>
  <c r="AA95" i="2"/>
  <c r="BA250" i="2"/>
  <c r="BB250" i="2" s="1"/>
  <c r="Z121" i="2"/>
  <c r="Y208" i="2"/>
  <c r="AA265" i="2"/>
  <c r="BA265" i="2"/>
  <c r="BB265" i="2" s="1"/>
  <c r="BA74" i="2"/>
  <c r="BB74" i="2" s="1"/>
  <c r="AA74" i="2"/>
  <c r="BA288" i="2"/>
  <c r="BB288" i="2" s="1"/>
  <c r="AA241" i="2"/>
  <c r="BA241" i="2"/>
  <c r="BB241" i="2" s="1"/>
  <c r="BA231" i="2"/>
  <c r="BB231" i="2" s="1"/>
  <c r="AA231" i="2"/>
  <c r="BA308" i="2"/>
  <c r="BB308" i="2" s="1"/>
  <c r="AA308" i="2"/>
  <c r="BA37" i="2"/>
  <c r="BB37" i="2" s="1"/>
  <c r="AA37" i="2"/>
  <c r="AA6" i="2"/>
  <c r="AA292" i="2" s="1"/>
  <c r="AB5" i="2"/>
  <c r="BA88" i="2"/>
  <c r="BB88" i="2" s="1"/>
  <c r="AA88" i="2"/>
  <c r="BA67" i="2"/>
  <c r="BB67" i="2" s="1"/>
  <c r="AA67" i="2"/>
  <c r="BA44" i="2"/>
  <c r="BB44" i="2" s="1"/>
  <c r="AA44" i="2"/>
  <c r="BA63" i="2"/>
  <c r="BB63" i="2" s="1"/>
  <c r="AA63" i="2"/>
  <c r="AA14" i="2"/>
  <c r="BA14" i="2"/>
  <c r="BB14" i="2" s="1"/>
  <c r="AA35" i="2"/>
  <c r="BA35" i="2"/>
  <c r="BB35" i="2" s="1"/>
  <c r="BA313" i="2"/>
  <c r="BB313" i="2" s="1"/>
  <c r="AA313" i="2"/>
  <c r="AA256" i="2"/>
  <c r="BA256" i="2"/>
  <c r="BB256" i="2" s="1"/>
  <c r="Z45" i="2"/>
  <c r="Z18" i="2"/>
  <c r="Z280" i="2"/>
  <c r="Z25" i="2"/>
  <c r="Z234" i="2"/>
  <c r="Z16" i="2"/>
  <c r="Z98" i="2"/>
  <c r="Z54" i="2"/>
  <c r="Z290" i="2"/>
  <c r="Z283" i="2"/>
  <c r="Z31" i="2"/>
  <c r="Z298" i="2"/>
  <c r="Z303" i="2"/>
  <c r="Z246" i="2"/>
  <c r="Z82" i="2"/>
  <c r="Z87" i="2"/>
  <c r="Z17" i="2"/>
  <c r="Z68" i="2"/>
  <c r="Z285" i="2"/>
  <c r="Z58" i="2"/>
  <c r="Z42" i="2"/>
  <c r="Z304" i="2"/>
  <c r="Z43" i="2"/>
  <c r="Z252" i="2"/>
  <c r="Z277" i="2"/>
  <c r="Z99" i="2"/>
  <c r="Z273" i="2"/>
  <c r="Z279" i="2"/>
  <c r="Z242" i="2"/>
  <c r="Z83" i="2"/>
  <c r="Z76" i="2"/>
  <c r="Z232" i="2"/>
  <c r="Z239" i="2"/>
  <c r="Z301" i="2"/>
  <c r="Z85" i="2"/>
  <c r="Z71" i="2"/>
  <c r="Z259" i="2"/>
  <c r="Z302" i="2"/>
  <c r="Z297" i="2"/>
  <c r="Z30" i="2"/>
  <c r="Z53" i="2"/>
  <c r="Z271" i="2"/>
  <c r="Z264" i="2"/>
  <c r="Z289" i="2"/>
  <c r="Z230" i="2"/>
  <c r="BA230" i="2" s="1"/>
  <c r="Z272" i="2"/>
  <c r="Z278" i="2"/>
  <c r="Z23" i="2"/>
  <c r="Z249" i="2"/>
  <c r="Z295" i="2"/>
  <c r="Z19" i="2"/>
  <c r="Z294" i="2"/>
  <c r="Z276" i="2"/>
  <c r="Y100" i="2"/>
  <c r="Z13" i="2"/>
  <c r="Z77" i="2"/>
  <c r="Z79" i="2"/>
  <c r="Z57" i="2"/>
  <c r="Z94" i="2"/>
  <c r="Z41" i="2"/>
  <c r="Z92" i="2"/>
  <c r="Z66" i="2"/>
  <c r="AA236" i="2"/>
  <c r="BA236" i="2"/>
  <c r="BB236" i="2" s="1"/>
  <c r="AA315" i="2"/>
  <c r="BA315" i="2"/>
  <c r="BB315" i="2" s="1"/>
  <c r="AA286" i="2"/>
  <c r="BA286" i="2"/>
  <c r="BB286" i="2" s="1"/>
  <c r="AA248" i="2"/>
  <c r="BA248" i="2"/>
  <c r="BB248" i="2" s="1"/>
  <c r="AA251" i="2"/>
  <c r="BA251" i="2"/>
  <c r="BB251" i="2" s="1"/>
  <c r="AA291" i="2"/>
  <c r="BA291" i="2"/>
  <c r="BB291" i="2" s="1"/>
  <c r="AA287" i="2"/>
  <c r="BA287" i="2"/>
  <c r="BB287" i="2" s="1"/>
  <c r="AA93" i="2"/>
  <c r="BA93" i="2"/>
  <c r="BB93" i="2" s="1"/>
  <c r="BA64" i="2"/>
  <c r="BB64" i="2" s="1"/>
  <c r="AA64" i="2"/>
  <c r="BA34" i="2"/>
  <c r="BB34" i="2" s="1"/>
  <c r="AA34" i="2"/>
  <c r="BA260" i="2"/>
  <c r="BB260" i="2" s="1"/>
  <c r="AA260" i="2"/>
  <c r="AA65" i="2"/>
  <c r="BA65" i="2"/>
  <c r="BB65" i="2" s="1"/>
  <c r="AA20" i="2"/>
  <c r="BA20" i="2"/>
  <c r="BB20" i="2" s="1"/>
  <c r="BA75" i="2"/>
  <c r="BB75" i="2" s="1"/>
  <c r="AA75" i="2"/>
  <c r="BA293" i="2"/>
  <c r="BB293" i="2" s="1"/>
  <c r="AA293" i="2"/>
  <c r="BA29" i="2"/>
  <c r="BB29" i="2" s="1"/>
  <c r="AA29" i="2"/>
  <c r="AA257" i="2"/>
  <c r="BA257" i="2"/>
  <c r="BB257" i="2" s="1"/>
  <c r="BA281" i="2"/>
  <c r="BB281" i="2" s="1"/>
  <c r="AA281" i="2"/>
  <c r="AA247" i="2"/>
  <c r="BA247" i="2"/>
  <c r="BB247" i="2" s="1"/>
  <c r="AA258" i="2"/>
  <c r="BA258" i="2"/>
  <c r="BB258" i="2" s="1"/>
  <c r="AA32" i="2"/>
  <c r="BA32" i="2"/>
  <c r="BB32" i="2" s="1"/>
  <c r="BA61" i="2"/>
  <c r="BB61" i="2" s="1"/>
  <c r="AA61" i="2"/>
  <c r="BA22" i="2"/>
  <c r="BB22" i="2" s="1"/>
  <c r="AA22" i="2"/>
  <c r="BA91" i="2"/>
  <c r="BB91" i="2" s="1"/>
  <c r="AA91" i="2"/>
  <c r="AA86" i="2"/>
  <c r="BA86" i="2"/>
  <c r="BB86" i="2" s="1"/>
  <c r="BA27" i="2"/>
  <c r="BB27" i="2" s="1"/>
  <c r="AA27" i="2"/>
  <c r="BA275" i="2"/>
  <c r="BB275" i="2" s="1"/>
  <c r="AA275" i="2"/>
  <c r="Z33" i="2"/>
  <c r="Z254" i="2"/>
  <c r="Z40" i="2"/>
  <c r="Z96" i="2"/>
  <c r="Z21" i="2"/>
  <c r="Z306" i="2"/>
  <c r="Z36" i="2"/>
  <c r="Z56" i="2"/>
  <c r="Z309" i="2"/>
  <c r="Z80" i="2"/>
  <c r="Z235" i="2"/>
  <c r="Z24" i="2"/>
  <c r="Z233" i="2"/>
  <c r="Z46" i="2"/>
  <c r="Z90" i="2"/>
  <c r="Z270" i="2"/>
  <c r="Z52" i="2"/>
  <c r="Z60" i="2"/>
  <c r="Z253" i="2"/>
  <c r="Z282" i="2"/>
  <c r="Z262" i="2"/>
  <c r="Z70" i="2"/>
  <c r="Z55" i="2"/>
  <c r="Z240" i="2"/>
  <c r="Z314" i="2"/>
  <c r="Z15" i="2"/>
  <c r="Z84" i="2"/>
  <c r="Z269" i="2"/>
  <c r="Z311" i="2"/>
  <c r="Z300" i="2"/>
  <c r="Z310" i="2"/>
  <c r="Z28" i="2"/>
  <c r="Z267" i="2"/>
  <c r="Z312" i="2"/>
  <c r="Z237" i="2"/>
  <c r="Y316" i="2"/>
  <c r="Z229" i="2"/>
  <c r="Z307" i="2"/>
  <c r="Z255" i="2"/>
  <c r="Z284" i="2"/>
  <c r="Z62" i="2"/>
  <c r="Z238" i="2"/>
  <c r="Z244" i="2"/>
  <c r="Z51" i="2"/>
  <c r="Z69" i="2"/>
  <c r="Z97" i="2"/>
  <c r="Z89" i="2"/>
  <c r="Z50" i="2"/>
  <c r="Z261" i="2"/>
  <c r="Z39" i="2"/>
  <c r="Z243" i="2"/>
  <c r="Z268" i="2"/>
  <c r="Z266" i="2"/>
  <c r="Z245" i="2"/>
  <c r="Z305" i="2"/>
  <c r="Z296" i="2"/>
  <c r="Z299" i="2"/>
  <c r="Z47" i="2"/>
  <c r="Z48" i="2"/>
  <c r="Z73" i="2"/>
  <c r="Z49" i="2"/>
  <c r="Z26" i="2"/>
  <c r="Z81" i="2"/>
  <c r="Z263" i="2"/>
  <c r="Z72" i="2"/>
  <c r="Z274" i="2"/>
  <c r="P131" i="3"/>
  <c r="H9" i="5"/>
  <c r="H61" i="5" s="1"/>
  <c r="P145" i="3"/>
  <c r="P140" i="3"/>
  <c r="P129" i="3"/>
  <c r="P128" i="3"/>
  <c r="J126" i="5"/>
  <c r="O7" i="8"/>
  <c r="O22" i="8" s="1"/>
  <c r="P6" i="8"/>
  <c r="L24" i="8"/>
  <c r="M12" i="8"/>
  <c r="P127" i="3"/>
  <c r="N17" i="8"/>
  <c r="O17" i="8" s="1"/>
  <c r="P137" i="3"/>
  <c r="I32" i="7"/>
  <c r="J31" i="7"/>
  <c r="G47" i="6"/>
  <c r="H46" i="6"/>
  <c r="N23" i="8"/>
  <c r="H152" i="5"/>
  <c r="H178" i="5" s="1"/>
  <c r="N19" i="8"/>
  <c r="P139" i="3"/>
  <c r="P133" i="3"/>
  <c r="P138" i="3"/>
  <c r="I35" i="5"/>
  <c r="P144" i="3"/>
  <c r="H71" i="4"/>
  <c r="P146" i="3"/>
  <c r="H94" i="5"/>
  <c r="H120" i="5" s="1"/>
  <c r="N20" i="8"/>
  <c r="P142" i="3"/>
  <c r="P135" i="3"/>
  <c r="I68" i="5"/>
  <c r="G9" i="6"/>
  <c r="H8" i="6"/>
  <c r="P130" i="3"/>
  <c r="P143" i="3"/>
  <c r="P132" i="3"/>
  <c r="I54" i="7"/>
  <c r="H55" i="7"/>
  <c r="P136" i="3"/>
  <c r="P126" i="3"/>
  <c r="P134" i="3"/>
  <c r="H40" i="4"/>
  <c r="N147" i="3"/>
  <c r="O125" i="3"/>
  <c r="N21" i="8"/>
  <c r="P141" i="3"/>
  <c r="H10" i="7"/>
  <c r="I9" i="7"/>
  <c r="Q120" i="3"/>
  <c r="N14" i="8"/>
  <c r="H84" i="6"/>
  <c r="G85" i="6"/>
  <c r="N13" i="8"/>
  <c r="R151" i="5" l="1"/>
  <c r="Q152" i="5"/>
  <c r="AA124" i="2"/>
  <c r="AA141" i="2"/>
  <c r="AA132" i="2"/>
  <c r="AB132" i="2" s="1"/>
  <c r="AA170" i="2"/>
  <c r="AB170" i="2" s="1"/>
  <c r="BA190" i="2"/>
  <c r="BB190" i="2" s="1"/>
  <c r="AA190" i="2"/>
  <c r="BA151" i="2"/>
  <c r="BB151" i="2" s="1"/>
  <c r="AA151" i="2"/>
  <c r="AA145" i="2"/>
  <c r="BA154" i="2"/>
  <c r="BB154" i="2" s="1"/>
  <c r="AA154" i="2"/>
  <c r="AB154" i="2" s="1"/>
  <c r="AA123" i="2"/>
  <c r="AB123" i="2" s="1"/>
  <c r="AA172" i="2"/>
  <c r="AB172" i="2" s="1"/>
  <c r="BA198" i="2"/>
  <c r="BB198" i="2" s="1"/>
  <c r="AA198" i="2"/>
  <c r="BA147" i="2"/>
  <c r="BB147" i="2" s="1"/>
  <c r="AA147" i="2"/>
  <c r="AC221" i="2"/>
  <c r="AB222" i="2"/>
  <c r="AA195" i="2"/>
  <c r="AB195" i="2" s="1"/>
  <c r="AA126" i="2"/>
  <c r="AB126" i="2" s="1"/>
  <c r="BA197" i="2"/>
  <c r="BB197" i="2" s="1"/>
  <c r="AA197" i="2"/>
  <c r="AA181" i="2"/>
  <c r="O76" i="3"/>
  <c r="N77" i="3"/>
  <c r="N82" i="3" s="1"/>
  <c r="BA135" i="2"/>
  <c r="BB135" i="2" s="1"/>
  <c r="AA135" i="2"/>
  <c r="AA179" i="2"/>
  <c r="BA138" i="2"/>
  <c r="BB138" i="2" s="1"/>
  <c r="AA138" i="2"/>
  <c r="AA193" i="2"/>
  <c r="AA175" i="2"/>
  <c r="AB175" i="2" s="1"/>
  <c r="R93" i="5"/>
  <c r="Q94" i="5"/>
  <c r="AA182" i="2"/>
  <c r="AA161" i="2"/>
  <c r="BA202" i="2"/>
  <c r="BB202" i="2" s="1"/>
  <c r="AA202" i="2"/>
  <c r="BA164" i="2"/>
  <c r="BB164" i="2" s="1"/>
  <c r="AA164" i="2"/>
  <c r="AB164" i="2" s="1"/>
  <c r="AA122" i="2"/>
  <c r="AB122" i="2" s="1"/>
  <c r="AA150" i="2"/>
  <c r="AB150" i="2" s="1"/>
  <c r="AA176" i="2"/>
  <c r="BA185" i="2"/>
  <c r="BB185" i="2" s="1"/>
  <c r="AA185" i="2"/>
  <c r="AA139" i="2"/>
  <c r="AA155" i="2"/>
  <c r="BA149" i="2"/>
  <c r="BB149" i="2" s="1"/>
  <c r="AA149" i="2"/>
  <c r="AB149" i="2" s="1"/>
  <c r="AA171" i="2"/>
  <c r="AB171" i="2" s="1"/>
  <c r="AA128" i="2"/>
  <c r="AA133" i="2"/>
  <c r="BA159" i="2"/>
  <c r="BB159" i="2" s="1"/>
  <c r="AA159" i="2"/>
  <c r="AA146" i="2"/>
  <c r="AA137" i="2"/>
  <c r="AB137" i="2" s="1"/>
  <c r="AA166" i="2"/>
  <c r="AB166" i="2" s="1"/>
  <c r="AA180" i="2"/>
  <c r="AB180" i="2" s="1"/>
  <c r="BA152" i="2"/>
  <c r="BB152" i="2" s="1"/>
  <c r="AA152" i="2"/>
  <c r="AA201" i="2"/>
  <c r="AA163" i="2"/>
  <c r="AA184" i="2"/>
  <c r="AA174" i="2"/>
  <c r="AB174" i="2" s="1"/>
  <c r="BA156" i="2"/>
  <c r="BB156" i="2" s="1"/>
  <c r="AA156" i="2"/>
  <c r="AB156" i="2" s="1"/>
  <c r="AA178" i="2"/>
  <c r="BA178" i="2"/>
  <c r="BB178" i="2" s="1"/>
  <c r="AA169" i="2"/>
  <c r="BA169" i="2"/>
  <c r="BB169" i="2" s="1"/>
  <c r="BA186" i="2"/>
  <c r="BB186" i="2" s="1"/>
  <c r="AA186" i="2"/>
  <c r="AB186" i="2" s="1"/>
  <c r="AA131" i="2"/>
  <c r="AB131" i="2" s="1"/>
  <c r="AA188" i="2"/>
  <c r="BA188" i="2"/>
  <c r="BB188" i="2" s="1"/>
  <c r="BA194" i="2"/>
  <c r="BB194" i="2" s="1"/>
  <c r="AA194" i="2"/>
  <c r="BA129" i="2"/>
  <c r="BB129" i="2" s="1"/>
  <c r="AA129" i="2"/>
  <c r="AB129" i="2" s="1"/>
  <c r="N72" i="4"/>
  <c r="N70" i="4" s="1"/>
  <c r="M71" i="4"/>
  <c r="S67" i="5"/>
  <c r="R68" i="5"/>
  <c r="AA173" i="2"/>
  <c r="AB173" i="2" s="1"/>
  <c r="AA250" i="2"/>
  <c r="AA199" i="2"/>
  <c r="BA130" i="2"/>
  <c r="BB130" i="2" s="1"/>
  <c r="AA130" i="2"/>
  <c r="AB130" i="2" s="1"/>
  <c r="AA134" i="2"/>
  <c r="AB134" i="2" s="1"/>
  <c r="AA192" i="2"/>
  <c r="AA140" i="2"/>
  <c r="BA167" i="2"/>
  <c r="BB167" i="2" s="1"/>
  <c r="AA167" i="2"/>
  <c r="AA144" i="2"/>
  <c r="AA125" i="2"/>
  <c r="AB125" i="2" s="1"/>
  <c r="AA177" i="2"/>
  <c r="AB177" i="2" s="1"/>
  <c r="AA205" i="2"/>
  <c r="AB205" i="2" s="1"/>
  <c r="N41" i="4"/>
  <c r="N39" i="4" s="1"/>
  <c r="M40" i="4"/>
  <c r="BA200" i="2"/>
  <c r="BB200" i="2" s="1"/>
  <c r="AA200" i="2"/>
  <c r="AA204" i="2"/>
  <c r="R125" i="5"/>
  <c r="Q126" i="5"/>
  <c r="AA162" i="2"/>
  <c r="AB162" i="2" s="1"/>
  <c r="AA143" i="2"/>
  <c r="BA143" i="2"/>
  <c r="BB143" i="2" s="1"/>
  <c r="AA127" i="2"/>
  <c r="AB127" i="2" s="1"/>
  <c r="AA187" i="2"/>
  <c r="BA187" i="2"/>
  <c r="BB187" i="2" s="1"/>
  <c r="AA158" i="2"/>
  <c r="AB158" i="2" s="1"/>
  <c r="AA288" i="2"/>
  <c r="J9" i="4"/>
  <c r="I10" i="4"/>
  <c r="AA148" i="2"/>
  <c r="AA168" i="2"/>
  <c r="AB168" i="2" s="1"/>
  <c r="AA142" i="2"/>
  <c r="AB142" i="2" s="1"/>
  <c r="AA206" i="2"/>
  <c r="AA165" i="2"/>
  <c r="AB165" i="2" s="1"/>
  <c r="AA196" i="2"/>
  <c r="AB196" i="2" s="1"/>
  <c r="AA153" i="2"/>
  <c r="AB153" i="2" s="1"/>
  <c r="BA183" i="2"/>
  <c r="BB183" i="2" s="1"/>
  <c r="AA183" i="2"/>
  <c r="AB183" i="2" s="1"/>
  <c r="AA189" i="2"/>
  <c r="AB189" i="2" s="1"/>
  <c r="AA160" i="2"/>
  <c r="AB160" i="2" s="1"/>
  <c r="AB114" i="2"/>
  <c r="AB157" i="2" s="1"/>
  <c r="AC113" i="2"/>
  <c r="AA191" i="2"/>
  <c r="AB191" i="2" s="1"/>
  <c r="AA203" i="2"/>
  <c r="AB203" i="2" s="1"/>
  <c r="K96" i="3"/>
  <c r="L96" i="3" s="1"/>
  <c r="M96" i="3" s="1"/>
  <c r="L55" i="3"/>
  <c r="K91" i="3"/>
  <c r="L91" i="3" s="1"/>
  <c r="M91" i="3" s="1"/>
  <c r="N91" i="3" s="1"/>
  <c r="L50" i="3"/>
  <c r="K98" i="3"/>
  <c r="L98" i="3" s="1"/>
  <c r="M98" i="3" s="1"/>
  <c r="L57" i="3"/>
  <c r="K86" i="3"/>
  <c r="L86" i="3" s="1"/>
  <c r="M86" i="3" s="1"/>
  <c r="L45" i="3"/>
  <c r="K89" i="3"/>
  <c r="L89" i="3" s="1"/>
  <c r="M89" i="3" s="1"/>
  <c r="L48" i="3"/>
  <c r="K94" i="3"/>
  <c r="L94" i="3" s="1"/>
  <c r="M94" i="3" s="1"/>
  <c r="N94" i="3" s="1"/>
  <c r="L53" i="3"/>
  <c r="K87" i="3"/>
  <c r="L87" i="3" s="1"/>
  <c r="M87" i="3" s="1"/>
  <c r="L46" i="3"/>
  <c r="K95" i="3"/>
  <c r="L95" i="3" s="1"/>
  <c r="M95" i="3" s="1"/>
  <c r="L54" i="3"/>
  <c r="K92" i="3"/>
  <c r="L92" i="3" s="1"/>
  <c r="M92" i="3" s="1"/>
  <c r="L51" i="3"/>
  <c r="K97" i="3"/>
  <c r="L97" i="3" s="1"/>
  <c r="M97" i="3" s="1"/>
  <c r="N97" i="3" s="1"/>
  <c r="L56" i="3"/>
  <c r="K102" i="3"/>
  <c r="L102" i="3" s="1"/>
  <c r="M102" i="3" s="1"/>
  <c r="L61" i="3"/>
  <c r="K84" i="3"/>
  <c r="L84" i="3" s="1"/>
  <c r="M84" i="3" s="1"/>
  <c r="L43" i="3"/>
  <c r="K99" i="3"/>
  <c r="L99" i="3" s="1"/>
  <c r="M99" i="3" s="1"/>
  <c r="L58" i="3"/>
  <c r="K103" i="3"/>
  <c r="L103" i="3" s="1"/>
  <c r="M103" i="3" s="1"/>
  <c r="N103" i="3" s="1"/>
  <c r="L62" i="3"/>
  <c r="K100" i="3"/>
  <c r="L100" i="3" s="1"/>
  <c r="M100" i="3" s="1"/>
  <c r="L59" i="3"/>
  <c r="K93" i="3"/>
  <c r="L93" i="3" s="1"/>
  <c r="M93" i="3" s="1"/>
  <c r="L52" i="3"/>
  <c r="K90" i="3"/>
  <c r="L90" i="3" s="1"/>
  <c r="M90" i="3" s="1"/>
  <c r="L49" i="3"/>
  <c r="K101" i="3"/>
  <c r="L101" i="3" s="1"/>
  <c r="M101" i="3" s="1"/>
  <c r="N101" i="3" s="1"/>
  <c r="L60" i="3"/>
  <c r="N35" i="3"/>
  <c r="M36" i="3"/>
  <c r="M41" i="3" s="1"/>
  <c r="K88" i="3"/>
  <c r="L88" i="3" s="1"/>
  <c r="M88" i="3" s="1"/>
  <c r="L47" i="3"/>
  <c r="K83" i="3"/>
  <c r="K63" i="3"/>
  <c r="L42" i="3"/>
  <c r="K64" i="3"/>
  <c r="K85" i="3"/>
  <c r="L85" i="3" s="1"/>
  <c r="M85" i="3" s="1"/>
  <c r="L44" i="3"/>
  <c r="BA305" i="2"/>
  <c r="BB305" i="2" s="1"/>
  <c r="AA305" i="2"/>
  <c r="BA284" i="2"/>
  <c r="BB284" i="2" s="1"/>
  <c r="AA284" i="2"/>
  <c r="BA24" i="2"/>
  <c r="BB24" i="2" s="1"/>
  <c r="AA24" i="2"/>
  <c r="AA298" i="2"/>
  <c r="BA298" i="2"/>
  <c r="BB298" i="2" s="1"/>
  <c r="BA235" i="2"/>
  <c r="BB235" i="2" s="1"/>
  <c r="AA235" i="2"/>
  <c r="AA276" i="2"/>
  <c r="BA276" i="2"/>
  <c r="BB276" i="2" s="1"/>
  <c r="BA30" i="2"/>
  <c r="BB30" i="2" s="1"/>
  <c r="AA30" i="2"/>
  <c r="AA99" i="2"/>
  <c r="BA99" i="2"/>
  <c r="BB99" i="2" s="1"/>
  <c r="BA31" i="2"/>
  <c r="BB31" i="2" s="1"/>
  <c r="AA31" i="2"/>
  <c r="BA274" i="2"/>
  <c r="BB274" i="2" s="1"/>
  <c r="AA274" i="2"/>
  <c r="AA245" i="2"/>
  <c r="BA245" i="2"/>
  <c r="BB245" i="2" s="1"/>
  <c r="AA269" i="2"/>
  <c r="BA269" i="2"/>
  <c r="BB269" i="2" s="1"/>
  <c r="AA80" i="2"/>
  <c r="BA80" i="2"/>
  <c r="BB80" i="2" s="1"/>
  <c r="AA297" i="2"/>
  <c r="BA297" i="2"/>
  <c r="BB297" i="2" s="1"/>
  <c r="AA277" i="2"/>
  <c r="BA277" i="2"/>
  <c r="BB277" i="2" s="1"/>
  <c r="AA283" i="2"/>
  <c r="BA283" i="2"/>
  <c r="BB283" i="2" s="1"/>
  <c r="AA72" i="2"/>
  <c r="BA72" i="2"/>
  <c r="BB72" i="2" s="1"/>
  <c r="BA266" i="2"/>
  <c r="BB266" i="2" s="1"/>
  <c r="AA266" i="2"/>
  <c r="AA84" i="2"/>
  <c r="BA84" i="2"/>
  <c r="BB84" i="2" s="1"/>
  <c r="AA294" i="2"/>
  <c r="BA294" i="2"/>
  <c r="BB294" i="2" s="1"/>
  <c r="BA302" i="2"/>
  <c r="BB302" i="2" s="1"/>
  <c r="AA302" i="2"/>
  <c r="BA252" i="2"/>
  <c r="BB252" i="2" s="1"/>
  <c r="AA252" i="2"/>
  <c r="BA290" i="2"/>
  <c r="BB290" i="2" s="1"/>
  <c r="AA290" i="2"/>
  <c r="AA121" i="2"/>
  <c r="BA121" i="2"/>
  <c r="Z208" i="2"/>
  <c r="BA263" i="2"/>
  <c r="BB263" i="2" s="1"/>
  <c r="AA263" i="2"/>
  <c r="BA268" i="2"/>
  <c r="BB268" i="2" s="1"/>
  <c r="AA268" i="2"/>
  <c r="BA15" i="2"/>
  <c r="BB15" i="2" s="1"/>
  <c r="AA15" i="2"/>
  <c r="BA309" i="2"/>
  <c r="BB309" i="2" s="1"/>
  <c r="AA309" i="2"/>
  <c r="BA19" i="2"/>
  <c r="BB19" i="2" s="1"/>
  <c r="AA19" i="2"/>
  <c r="AB19" i="2" s="1"/>
  <c r="AA54" i="2"/>
  <c r="BA54" i="2"/>
  <c r="BB54" i="2" s="1"/>
  <c r="AA243" i="2"/>
  <c r="BA243" i="2"/>
  <c r="BB243" i="2" s="1"/>
  <c r="BA255" i="2"/>
  <c r="BB255" i="2" s="1"/>
  <c r="AA255" i="2"/>
  <c r="AA295" i="2"/>
  <c r="BA295" i="2"/>
  <c r="BB295" i="2" s="1"/>
  <c r="BA43" i="2"/>
  <c r="BB43" i="2" s="1"/>
  <c r="AA43" i="2"/>
  <c r="AB43" i="2" s="1"/>
  <c r="BA98" i="2"/>
  <c r="BB98" i="2" s="1"/>
  <c r="AA98" i="2"/>
  <c r="AA81" i="2"/>
  <c r="BA81" i="2"/>
  <c r="BB81" i="2" s="1"/>
  <c r="BA314" i="2"/>
  <c r="BB314" i="2" s="1"/>
  <c r="AA314" i="2"/>
  <c r="AA249" i="2"/>
  <c r="BA249" i="2"/>
  <c r="BB249" i="2" s="1"/>
  <c r="BA259" i="2"/>
  <c r="BB259" i="2" s="1"/>
  <c r="AA259" i="2"/>
  <c r="AB259" i="2" s="1"/>
  <c r="AA26" i="2"/>
  <c r="BA26" i="2"/>
  <c r="BB26" i="2" s="1"/>
  <c r="BA39" i="2"/>
  <c r="BB39" i="2" s="1"/>
  <c r="AA39" i="2"/>
  <c r="BA240" i="2"/>
  <c r="BB240" i="2" s="1"/>
  <c r="AA240" i="2"/>
  <c r="AB240" i="2" s="1"/>
  <c r="BA56" i="2"/>
  <c r="BB56" i="2" s="1"/>
  <c r="AA56" i="2"/>
  <c r="AA71" i="2"/>
  <c r="BA71" i="2"/>
  <c r="BB71" i="2" s="1"/>
  <c r="BA304" i="2"/>
  <c r="BB304" i="2" s="1"/>
  <c r="AA304" i="2"/>
  <c r="BA16" i="2"/>
  <c r="BB16" i="2" s="1"/>
  <c r="AA16" i="2"/>
  <c r="AA307" i="2"/>
  <c r="BA307" i="2"/>
  <c r="BB307" i="2" s="1"/>
  <c r="AA55" i="2"/>
  <c r="BA55" i="2"/>
  <c r="BB55" i="2" s="1"/>
  <c r="BA36" i="2"/>
  <c r="BB36" i="2" s="1"/>
  <c r="AA36" i="2"/>
  <c r="AA66" i="2"/>
  <c r="BA66" i="2"/>
  <c r="BB66" i="2" s="1"/>
  <c r="AA23" i="2"/>
  <c r="BA23" i="2"/>
  <c r="BB23" i="2" s="1"/>
  <c r="AA85" i="2"/>
  <c r="BA85" i="2"/>
  <c r="BB85" i="2" s="1"/>
  <c r="BA42" i="2"/>
  <c r="BB42" i="2" s="1"/>
  <c r="AA42" i="2"/>
  <c r="AB42" i="2" s="1"/>
  <c r="AA234" i="2"/>
  <c r="BA234" i="2"/>
  <c r="BB234" i="2" s="1"/>
  <c r="BA49" i="2"/>
  <c r="BB49" i="2" s="1"/>
  <c r="AA49" i="2"/>
  <c r="BA261" i="2"/>
  <c r="BB261" i="2" s="1"/>
  <c r="AA261" i="2"/>
  <c r="Z316" i="2"/>
  <c r="BA229" i="2"/>
  <c r="AA229" i="2"/>
  <c r="BA70" i="2"/>
  <c r="BB70" i="2" s="1"/>
  <c r="AA70" i="2"/>
  <c r="AA306" i="2"/>
  <c r="BA306" i="2"/>
  <c r="BB306" i="2" s="1"/>
  <c r="BA92" i="2"/>
  <c r="BB92" i="2" s="1"/>
  <c r="AA92" i="2"/>
  <c r="AB92" i="2" s="1"/>
  <c r="AA301" i="2"/>
  <c r="BA301" i="2"/>
  <c r="BB301" i="2" s="1"/>
  <c r="BA25" i="2"/>
  <c r="BB25" i="2" s="1"/>
  <c r="AA25" i="2"/>
  <c r="AA53" i="2"/>
  <c r="BA53" i="2"/>
  <c r="BB53" i="2" s="1"/>
  <c r="BA50" i="2"/>
  <c r="BB50" i="2" s="1"/>
  <c r="AA50" i="2"/>
  <c r="AA262" i="2"/>
  <c r="BA262" i="2"/>
  <c r="BB262" i="2" s="1"/>
  <c r="BA41" i="2"/>
  <c r="BB41" i="2" s="1"/>
  <c r="AA41" i="2"/>
  <c r="BA278" i="2"/>
  <c r="BB278" i="2" s="1"/>
  <c r="AA278" i="2"/>
  <c r="AB278" i="2" s="1"/>
  <c r="AA239" i="2"/>
  <c r="BA239" i="2"/>
  <c r="BB239" i="2" s="1"/>
  <c r="BA58" i="2"/>
  <c r="BB58" i="2" s="1"/>
  <c r="AA58" i="2"/>
  <c r="BA280" i="2"/>
  <c r="BB280" i="2" s="1"/>
  <c r="AA280" i="2"/>
  <c r="AA89" i="2"/>
  <c r="AB89" i="2" s="1"/>
  <c r="BA89" i="2"/>
  <c r="BB89" i="2" s="1"/>
  <c r="AA237" i="2"/>
  <c r="BA237" i="2"/>
  <c r="BB237" i="2" s="1"/>
  <c r="AA282" i="2"/>
  <c r="BA282" i="2"/>
  <c r="BB282" i="2" s="1"/>
  <c r="AA94" i="2"/>
  <c r="BA94" i="2"/>
  <c r="BB94" i="2" s="1"/>
  <c r="BA232" i="2"/>
  <c r="BB232" i="2" s="1"/>
  <c r="AA232" i="2"/>
  <c r="AA285" i="2"/>
  <c r="BA285" i="2"/>
  <c r="BB285" i="2" s="1"/>
  <c r="BA73" i="2"/>
  <c r="BB73" i="2" s="1"/>
  <c r="AA73" i="2"/>
  <c r="BA97" i="2"/>
  <c r="BB97" i="2" s="1"/>
  <c r="AA97" i="2"/>
  <c r="AA312" i="2"/>
  <c r="BA312" i="2"/>
  <c r="BB312" i="2" s="1"/>
  <c r="AA253" i="2"/>
  <c r="BA253" i="2"/>
  <c r="BB253" i="2" s="1"/>
  <c r="BA21" i="2"/>
  <c r="BB21" i="2" s="1"/>
  <c r="AA21" i="2"/>
  <c r="BA272" i="2"/>
  <c r="BB272" i="2" s="1"/>
  <c r="AA272" i="2"/>
  <c r="AA76" i="2"/>
  <c r="BA76" i="2"/>
  <c r="BB76" i="2" s="1"/>
  <c r="BA68" i="2"/>
  <c r="BB68" i="2" s="1"/>
  <c r="AA68" i="2"/>
  <c r="AB44" i="2"/>
  <c r="AA267" i="2"/>
  <c r="BA267" i="2"/>
  <c r="BB267" i="2" s="1"/>
  <c r="AA60" i="2"/>
  <c r="BA60" i="2"/>
  <c r="BB60" i="2" s="1"/>
  <c r="AA96" i="2"/>
  <c r="BA96" i="2"/>
  <c r="BB96" i="2" s="1"/>
  <c r="BA57" i="2"/>
  <c r="BB57" i="2" s="1"/>
  <c r="AA57" i="2"/>
  <c r="AA230" i="2"/>
  <c r="BB230" i="2"/>
  <c r="AA83" i="2"/>
  <c r="BA83" i="2"/>
  <c r="BB83" i="2" s="1"/>
  <c r="AA17" i="2"/>
  <c r="BA17" i="2"/>
  <c r="BB17" i="2" s="1"/>
  <c r="BA18" i="2"/>
  <c r="BB18" i="2" s="1"/>
  <c r="AA18" i="2"/>
  <c r="BA48" i="2"/>
  <c r="BB48" i="2" s="1"/>
  <c r="AA48" i="2"/>
  <c r="AA69" i="2"/>
  <c r="BA69" i="2"/>
  <c r="BB69" i="2" s="1"/>
  <c r="AA52" i="2"/>
  <c r="BA52" i="2"/>
  <c r="BB52" i="2" s="1"/>
  <c r="BA40" i="2"/>
  <c r="BB40" i="2" s="1"/>
  <c r="AA40" i="2"/>
  <c r="AA79" i="2"/>
  <c r="BA79" i="2"/>
  <c r="BB79" i="2" s="1"/>
  <c r="AA242" i="2"/>
  <c r="BA242" i="2"/>
  <c r="BB242" i="2" s="1"/>
  <c r="AA87" i="2"/>
  <c r="BA87" i="2"/>
  <c r="BB87" i="2" s="1"/>
  <c r="AA47" i="2"/>
  <c r="BA47" i="2"/>
  <c r="BB47" i="2" s="1"/>
  <c r="BA51" i="2"/>
  <c r="BB51" i="2" s="1"/>
  <c r="AA51" i="2"/>
  <c r="AA270" i="2"/>
  <c r="BA270" i="2"/>
  <c r="BB270" i="2" s="1"/>
  <c r="AA254" i="2"/>
  <c r="AB254" i="2" s="1"/>
  <c r="BA254" i="2"/>
  <c r="BB254" i="2" s="1"/>
  <c r="BA279" i="2"/>
  <c r="BB279" i="2" s="1"/>
  <c r="AA279" i="2"/>
  <c r="AA45" i="2"/>
  <c r="AB45" i="2" s="1"/>
  <c r="BA45" i="2"/>
  <c r="BB45" i="2" s="1"/>
  <c r="AA244" i="2"/>
  <c r="BA244" i="2"/>
  <c r="BB244" i="2" s="1"/>
  <c r="BA28" i="2"/>
  <c r="BB28" i="2" s="1"/>
  <c r="AA28" i="2"/>
  <c r="BA33" i="2"/>
  <c r="BB33" i="2" s="1"/>
  <c r="AA33" i="2"/>
  <c r="AB33" i="2" s="1"/>
  <c r="AA77" i="2"/>
  <c r="BA77" i="2"/>
  <c r="BB77" i="2" s="1"/>
  <c r="BA289" i="2"/>
  <c r="BB289" i="2" s="1"/>
  <c r="AA289" i="2"/>
  <c r="BA82" i="2"/>
  <c r="BB82" i="2" s="1"/>
  <c r="AA82" i="2"/>
  <c r="AA238" i="2"/>
  <c r="BA238" i="2"/>
  <c r="BB238" i="2" s="1"/>
  <c r="BA310" i="2"/>
  <c r="BB310" i="2" s="1"/>
  <c r="AA310" i="2"/>
  <c r="AA90" i="2"/>
  <c r="AB90" i="2" s="1"/>
  <c r="BA90" i="2"/>
  <c r="BB90" i="2" s="1"/>
  <c r="Z100" i="2"/>
  <c r="BA13" i="2"/>
  <c r="AA13" i="2"/>
  <c r="BA264" i="2"/>
  <c r="BB264" i="2" s="1"/>
  <c r="AA264" i="2"/>
  <c r="AA273" i="2"/>
  <c r="BA273" i="2"/>
  <c r="BB273" i="2" s="1"/>
  <c r="BA299" i="2"/>
  <c r="BB299" i="2" s="1"/>
  <c r="AA299" i="2"/>
  <c r="AA62" i="2"/>
  <c r="BA62" i="2"/>
  <c r="BB62" i="2" s="1"/>
  <c r="AA300" i="2"/>
  <c r="BA300" i="2"/>
  <c r="BB300" i="2" s="1"/>
  <c r="BA46" i="2"/>
  <c r="BB46" i="2" s="1"/>
  <c r="AA46" i="2"/>
  <c r="AA246" i="2"/>
  <c r="BA246" i="2"/>
  <c r="BB246" i="2" s="1"/>
  <c r="AB6" i="2"/>
  <c r="AB86" i="2" s="1"/>
  <c r="AC5" i="2"/>
  <c r="BA296" i="2"/>
  <c r="BB296" i="2" s="1"/>
  <c r="AA296" i="2"/>
  <c r="BA311" i="2"/>
  <c r="BB311" i="2" s="1"/>
  <c r="AA311" i="2"/>
  <c r="BA233" i="2"/>
  <c r="BB233" i="2" s="1"/>
  <c r="AA233" i="2"/>
  <c r="AA271" i="2"/>
  <c r="BA271" i="2"/>
  <c r="BB271" i="2" s="1"/>
  <c r="AA303" i="2"/>
  <c r="BA303" i="2"/>
  <c r="BB303" i="2" s="1"/>
  <c r="Q131" i="3"/>
  <c r="I9" i="5"/>
  <c r="Q146" i="3"/>
  <c r="Q129" i="3"/>
  <c r="Q133" i="3"/>
  <c r="Q134" i="3"/>
  <c r="Q128" i="3"/>
  <c r="Q142" i="3"/>
  <c r="I46" i="6"/>
  <c r="H47" i="6"/>
  <c r="H85" i="6"/>
  <c r="I84" i="6"/>
  <c r="Q143" i="3"/>
  <c r="H9" i="6"/>
  <c r="I8" i="6"/>
  <c r="Q144" i="3"/>
  <c r="O19" i="8"/>
  <c r="P19" i="8" s="1"/>
  <c r="P7" i="8"/>
  <c r="P17" i="8" s="1"/>
  <c r="Q6" i="8"/>
  <c r="J68" i="5"/>
  <c r="O23" i="8"/>
  <c r="P23" i="8" s="1"/>
  <c r="M24" i="8"/>
  <c r="N12" i="8"/>
  <c r="O21" i="8"/>
  <c r="Q130" i="3"/>
  <c r="I94" i="5"/>
  <c r="Q139" i="3"/>
  <c r="J35" i="5"/>
  <c r="O15" i="8"/>
  <c r="P125" i="3"/>
  <c r="O147" i="3"/>
  <c r="I55" i="7"/>
  <c r="J54" i="7"/>
  <c r="O16" i="8"/>
  <c r="K126" i="5"/>
  <c r="Q145" i="3"/>
  <c r="H38" i="7"/>
  <c r="I38" i="7" s="1"/>
  <c r="H61" i="7"/>
  <c r="H16" i="7"/>
  <c r="Q135" i="3"/>
  <c r="Q127" i="3"/>
  <c r="I71" i="4"/>
  <c r="J71" i="4"/>
  <c r="O18" i="8"/>
  <c r="I40" i="4"/>
  <c r="J40" i="4"/>
  <c r="O13" i="8"/>
  <c r="P13" i="8" s="1"/>
  <c r="O14" i="8"/>
  <c r="P14" i="8" s="1"/>
  <c r="R120" i="3"/>
  <c r="J9" i="7"/>
  <c r="I10" i="7"/>
  <c r="Q140" i="3"/>
  <c r="Q141" i="3"/>
  <c r="Q126" i="3"/>
  <c r="Q132" i="3"/>
  <c r="I152" i="5"/>
  <c r="Q136" i="3"/>
  <c r="O20" i="8"/>
  <c r="P20" i="8" s="1"/>
  <c r="Q138" i="3"/>
  <c r="K31" i="7"/>
  <c r="J32" i="7"/>
  <c r="Q137" i="3"/>
  <c r="O94" i="3" l="1"/>
  <c r="AC180" i="2"/>
  <c r="O70" i="4"/>
  <c r="N71" i="4"/>
  <c r="AC114" i="2"/>
  <c r="AC153" i="2" s="1"/>
  <c r="AD113" i="2"/>
  <c r="S125" i="5"/>
  <c r="R126" i="5"/>
  <c r="AC129" i="2"/>
  <c r="AC137" i="2"/>
  <c r="P76" i="3"/>
  <c r="O77" i="3"/>
  <c r="O82" i="3" s="1"/>
  <c r="AC154" i="2"/>
  <c r="AC132" i="2"/>
  <c r="AB270" i="2"/>
  <c r="AB94" i="2"/>
  <c r="AC94" i="2" s="1"/>
  <c r="AB41" i="2"/>
  <c r="AC41" i="2" s="1"/>
  <c r="AB61" i="2"/>
  <c r="AB283" i="2"/>
  <c r="AB269" i="2"/>
  <c r="AB99" i="2"/>
  <c r="AB206" i="2"/>
  <c r="AC206" i="2" s="1"/>
  <c r="AB204" i="2"/>
  <c r="AC204" i="2" s="1"/>
  <c r="AB144" i="2"/>
  <c r="AC144" i="2" s="1"/>
  <c r="AB199" i="2"/>
  <c r="AC199" i="2" s="1"/>
  <c r="AB184" i="2"/>
  <c r="AC184" i="2" s="1"/>
  <c r="AB146" i="2"/>
  <c r="AB155" i="2"/>
  <c r="AC155" i="2" s="1"/>
  <c r="AB193" i="2"/>
  <c r="AC193" i="2" s="1"/>
  <c r="AB181" i="2"/>
  <c r="AC181" i="2" s="1"/>
  <c r="AD221" i="2"/>
  <c r="AC222" i="2"/>
  <c r="AB141" i="2"/>
  <c r="AC141" i="2" s="1"/>
  <c r="O101" i="3"/>
  <c r="N99" i="3"/>
  <c r="O99" i="3" s="1"/>
  <c r="AC174" i="2"/>
  <c r="AB233" i="2"/>
  <c r="AB275" i="2"/>
  <c r="AB52" i="2"/>
  <c r="AB21" i="2"/>
  <c r="AB73" i="2"/>
  <c r="AC73" i="2" s="1"/>
  <c r="AB287" i="2"/>
  <c r="AB36" i="2"/>
  <c r="AB29" i="2"/>
  <c r="AB263" i="2"/>
  <c r="AB252" i="2"/>
  <c r="AB260" i="2"/>
  <c r="N88" i="3"/>
  <c r="O88" i="3" s="1"/>
  <c r="N93" i="3"/>
  <c r="O93" i="3" s="1"/>
  <c r="N84" i="3"/>
  <c r="O84" i="3" s="1"/>
  <c r="N95" i="3"/>
  <c r="O95" i="3" s="1"/>
  <c r="N86" i="3"/>
  <c r="O86" i="3" s="1"/>
  <c r="AC160" i="2"/>
  <c r="AC142" i="2"/>
  <c r="AB187" i="2"/>
  <c r="AC187" i="2" s="1"/>
  <c r="AB200" i="2"/>
  <c r="AC200" i="2" s="1"/>
  <c r="AB167" i="2"/>
  <c r="AC167" i="2" s="1"/>
  <c r="AB194" i="2"/>
  <c r="AC194" i="2" s="1"/>
  <c r="AB169" i="2"/>
  <c r="AC169" i="2" s="1"/>
  <c r="AB163" i="2"/>
  <c r="AC163" i="2" s="1"/>
  <c r="AB159" i="2"/>
  <c r="AC159" i="2" s="1"/>
  <c r="AB139" i="2"/>
  <c r="AC139" i="2" s="1"/>
  <c r="AB202" i="2"/>
  <c r="AC202" i="2" s="1"/>
  <c r="AB138" i="2"/>
  <c r="AC138" i="2" s="1"/>
  <c r="AB197" i="2"/>
  <c r="AC197" i="2" s="1"/>
  <c r="AB147" i="2"/>
  <c r="AC147" i="2" s="1"/>
  <c r="AB145" i="2"/>
  <c r="AC145" i="2" s="1"/>
  <c r="AB124" i="2"/>
  <c r="AC124" i="2" s="1"/>
  <c r="O91" i="3"/>
  <c r="K9" i="4"/>
  <c r="J10" i="4"/>
  <c r="AC126" i="2"/>
  <c r="S93" i="5"/>
  <c r="R94" i="5"/>
  <c r="N92" i="3"/>
  <c r="O92" i="3" s="1"/>
  <c r="AC164" i="2"/>
  <c r="AB46" i="2"/>
  <c r="AB277" i="2"/>
  <c r="AB281" i="2"/>
  <c r="AC189" i="2"/>
  <c r="AC168" i="2"/>
  <c r="AC127" i="2"/>
  <c r="AC173" i="2"/>
  <c r="AB201" i="2"/>
  <c r="AC201" i="2" s="1"/>
  <c r="AB185" i="2"/>
  <c r="AC185" i="2" s="1"/>
  <c r="AB151" i="2"/>
  <c r="AC151" i="2" s="1"/>
  <c r="O97" i="3"/>
  <c r="AC134" i="2"/>
  <c r="AC191" i="2"/>
  <c r="AC177" i="2"/>
  <c r="AC166" i="2"/>
  <c r="AC170" i="2"/>
  <c r="N90" i="3"/>
  <c r="O90" i="3" s="1"/>
  <c r="N89" i="3"/>
  <c r="O89" i="3" s="1"/>
  <c r="AC175" i="2"/>
  <c r="J38" i="7"/>
  <c r="P15" i="8"/>
  <c r="P22" i="8"/>
  <c r="AB88" i="2"/>
  <c r="AB16" i="2"/>
  <c r="AB302" i="2"/>
  <c r="AB27" i="2"/>
  <c r="N85" i="3"/>
  <c r="O85" i="3" s="1"/>
  <c r="N100" i="3"/>
  <c r="O100" i="3" s="1"/>
  <c r="N102" i="3"/>
  <c r="O102" i="3" s="1"/>
  <c r="N87" i="3"/>
  <c r="O87" i="3" s="1"/>
  <c r="N98" i="3"/>
  <c r="O98" i="3" s="1"/>
  <c r="AC183" i="2"/>
  <c r="AB148" i="2"/>
  <c r="AC148" i="2" s="1"/>
  <c r="AB140" i="2"/>
  <c r="AC140" i="2" s="1"/>
  <c r="AB178" i="2"/>
  <c r="AC178" i="2" s="1"/>
  <c r="AB152" i="2"/>
  <c r="AC152" i="2" s="1"/>
  <c r="AB133" i="2"/>
  <c r="AC133" i="2" s="1"/>
  <c r="AB161" i="2"/>
  <c r="AC161" i="2" s="1"/>
  <c r="AB179" i="2"/>
  <c r="AC179" i="2" s="1"/>
  <c r="AB136" i="2"/>
  <c r="AC136" i="2" s="1"/>
  <c r="AB198" i="2"/>
  <c r="AC198" i="2" s="1"/>
  <c r="S151" i="5"/>
  <c r="R152" i="5"/>
  <c r="O103" i="3"/>
  <c r="AC203" i="2"/>
  <c r="AC205" i="2"/>
  <c r="AC156" i="2"/>
  <c r="AC171" i="2"/>
  <c r="AC150" i="2"/>
  <c r="AC172" i="2"/>
  <c r="AC130" i="2"/>
  <c r="AC186" i="2"/>
  <c r="AC122" i="2"/>
  <c r="AC195" i="2"/>
  <c r="N96" i="3"/>
  <c r="O96" i="3" s="1"/>
  <c r="AC165" i="2"/>
  <c r="AC158" i="2"/>
  <c r="AC125" i="2"/>
  <c r="I76" i="4"/>
  <c r="I81" i="4"/>
  <c r="I49" i="4"/>
  <c r="I20" i="4"/>
  <c r="I16" i="4"/>
  <c r="I79" i="4"/>
  <c r="I80" i="4"/>
  <c r="I48" i="4"/>
  <c r="I15" i="4"/>
  <c r="I22" i="4"/>
  <c r="I45" i="4"/>
  <c r="I54" i="4" s="1"/>
  <c r="I46" i="4"/>
  <c r="I21" i="4"/>
  <c r="I77" i="4"/>
  <c r="I47" i="4"/>
  <c r="I18" i="4"/>
  <c r="I19" i="4"/>
  <c r="I52" i="4"/>
  <c r="I84" i="4"/>
  <c r="I83" i="4"/>
  <c r="I53" i="4"/>
  <c r="I78" i="4"/>
  <c r="I23" i="4"/>
  <c r="I51" i="4"/>
  <c r="I82" i="4"/>
  <c r="I50" i="4"/>
  <c r="I17" i="4"/>
  <c r="AB143" i="2"/>
  <c r="AC143" i="2" s="1"/>
  <c r="O39" i="4"/>
  <c r="N40" i="4"/>
  <c r="AB192" i="2"/>
  <c r="AC192" i="2" s="1"/>
  <c r="T67" i="5"/>
  <c r="S68" i="5"/>
  <c r="AB188" i="2"/>
  <c r="AC188" i="2" s="1"/>
  <c r="AB207" i="2"/>
  <c r="AC207" i="2" s="1"/>
  <c r="AB128" i="2"/>
  <c r="AC128" i="2" s="1"/>
  <c r="AB176" i="2"/>
  <c r="AC176" i="2" s="1"/>
  <c r="AB182" i="2"/>
  <c r="AC182" i="2" s="1"/>
  <c r="AB135" i="2"/>
  <c r="AC135" i="2" s="1"/>
  <c r="AB190" i="2"/>
  <c r="AC190" i="2" s="1"/>
  <c r="M51" i="3"/>
  <c r="M47" i="3"/>
  <c r="M56" i="3"/>
  <c r="O35" i="3"/>
  <c r="N36" i="3"/>
  <c r="N41" i="3" s="1"/>
  <c r="M60" i="3"/>
  <c r="M54" i="3"/>
  <c r="M49" i="3"/>
  <c r="M46" i="3"/>
  <c r="M52" i="3"/>
  <c r="M53" i="3"/>
  <c r="M59" i="3"/>
  <c r="M48" i="3"/>
  <c r="N48" i="3" s="1"/>
  <c r="M62" i="3"/>
  <c r="M45" i="3"/>
  <c r="M44" i="3"/>
  <c r="M58" i="3"/>
  <c r="N58" i="3" s="1"/>
  <c r="M57" i="3"/>
  <c r="M43" i="3"/>
  <c r="M50" i="3"/>
  <c r="L64" i="3"/>
  <c r="L63" i="3"/>
  <c r="M42" i="3"/>
  <c r="M61" i="3"/>
  <c r="M55" i="3"/>
  <c r="N55" i="3" s="1"/>
  <c r="L83" i="3"/>
  <c r="K105" i="3"/>
  <c r="K104" i="3"/>
  <c r="AC19" i="2"/>
  <c r="AC252" i="2"/>
  <c r="AC89" i="2"/>
  <c r="BB229" i="2"/>
  <c r="BB316" i="2" s="1"/>
  <c r="BA316" i="2"/>
  <c r="E13" i="1" s="1"/>
  <c r="AC6" i="2"/>
  <c r="AC86" i="2" s="1"/>
  <c r="AD5" i="2"/>
  <c r="AC263" i="2"/>
  <c r="AB273" i="2"/>
  <c r="AC273" i="2" s="1"/>
  <c r="AB82" i="2"/>
  <c r="AB279" i="2"/>
  <c r="AB87" i="2"/>
  <c r="AB17" i="2"/>
  <c r="AB59" i="2"/>
  <c r="AB53" i="2"/>
  <c r="AC53" i="2" s="1"/>
  <c r="AB261" i="2"/>
  <c r="AC261" i="2" s="1"/>
  <c r="AB243" i="2"/>
  <c r="AC243" i="2" s="1"/>
  <c r="AB84" i="2"/>
  <c r="AB264" i="2"/>
  <c r="AB68" i="2"/>
  <c r="AB241" i="2"/>
  <c r="AB63" i="2"/>
  <c r="AC63" i="2" s="1"/>
  <c r="AB39" i="2"/>
  <c r="AC39" i="2" s="1"/>
  <c r="AB245" i="2"/>
  <c r="AB265" i="2"/>
  <c r="AB303" i="2"/>
  <c r="AB242" i="2"/>
  <c r="AC242" i="2" s="1"/>
  <c r="AB83" i="2"/>
  <c r="AC83" i="2" s="1"/>
  <c r="AB280" i="2"/>
  <c r="AB14" i="2"/>
  <c r="AB49" i="2"/>
  <c r="AB55" i="2"/>
  <c r="BB121" i="2"/>
  <c r="BB208" i="2" s="1"/>
  <c r="BA208" i="2"/>
  <c r="AB266" i="2"/>
  <c r="AC266" i="2" s="1"/>
  <c r="AB274" i="2"/>
  <c r="AC274" i="2" s="1"/>
  <c r="AB246" i="2"/>
  <c r="AA100" i="2"/>
  <c r="AB13" i="2"/>
  <c r="AB289" i="2"/>
  <c r="AB25" i="2"/>
  <c r="AC25" i="2" s="1"/>
  <c r="AB81" i="2"/>
  <c r="AC81" i="2" s="1"/>
  <c r="AB121" i="2"/>
  <c r="AA208" i="2"/>
  <c r="AB256" i="2"/>
  <c r="BB13" i="2"/>
  <c r="BB100" i="2" s="1"/>
  <c r="BA100" i="2"/>
  <c r="AB230" i="2"/>
  <c r="AC230" i="2" s="1"/>
  <c r="AB76" i="2"/>
  <c r="AC76" i="2" s="1"/>
  <c r="AB285" i="2"/>
  <c r="AC285" i="2" s="1"/>
  <c r="AB58" i="2"/>
  <c r="AB95" i="2"/>
  <c r="AB307" i="2"/>
  <c r="AB26" i="2"/>
  <c r="AB271" i="2"/>
  <c r="AC271" i="2" s="1"/>
  <c r="AB20" i="2"/>
  <c r="AC20" i="2" s="1"/>
  <c r="AB79" i="2"/>
  <c r="AB57" i="2"/>
  <c r="AB272" i="2"/>
  <c r="AB232" i="2"/>
  <c r="AB231" i="2"/>
  <c r="AB250" i="2"/>
  <c r="AC250" i="2" s="1"/>
  <c r="AB308" i="2"/>
  <c r="AC308" i="2" s="1"/>
  <c r="AB54" i="2"/>
  <c r="AC54" i="2" s="1"/>
  <c r="AB313" i="2"/>
  <c r="AB72" i="2"/>
  <c r="AB37" i="2"/>
  <c r="AB298" i="2"/>
  <c r="AB65" i="2"/>
  <c r="AB251" i="2"/>
  <c r="AC251" i="2" s="1"/>
  <c r="AB77" i="2"/>
  <c r="AC77" i="2" s="1"/>
  <c r="AB258" i="2"/>
  <c r="AC258" i="2" s="1"/>
  <c r="AB291" i="2"/>
  <c r="AC291" i="2" s="1"/>
  <c r="AB35" i="2"/>
  <c r="AB98" i="2"/>
  <c r="AB290" i="2"/>
  <c r="AB248" i="2"/>
  <c r="AC248" i="2" s="1"/>
  <c r="AB247" i="2"/>
  <c r="AB40" i="2"/>
  <c r="AB239" i="2"/>
  <c r="AC239" i="2" s="1"/>
  <c r="AB301" i="2"/>
  <c r="AC301" i="2" s="1"/>
  <c r="AB234" i="2"/>
  <c r="AC234" i="2" s="1"/>
  <c r="AB31" i="2"/>
  <c r="AC33" i="2"/>
  <c r="AC254" i="2"/>
  <c r="AC92" i="2"/>
  <c r="AC16" i="2"/>
  <c r="AC259" i="2"/>
  <c r="AC21" i="2"/>
  <c r="AC287" i="2"/>
  <c r="AB310" i="2"/>
  <c r="AB28" i="2"/>
  <c r="AC28" i="2" s="1"/>
  <c r="AB96" i="2"/>
  <c r="AC96" i="2" s="1"/>
  <c r="AB32" i="2"/>
  <c r="AB85" i="2"/>
  <c r="AB304" i="2"/>
  <c r="AB91" i="2"/>
  <c r="AB30" i="2"/>
  <c r="AB24" i="2"/>
  <c r="AC24" i="2" s="1"/>
  <c r="AB311" i="2"/>
  <c r="AC311" i="2" s="1"/>
  <c r="AB300" i="2"/>
  <c r="AC300" i="2" s="1"/>
  <c r="AB51" i="2"/>
  <c r="AC51" i="2" s="1"/>
  <c r="AB75" i="2"/>
  <c r="AB249" i="2"/>
  <c r="AB295" i="2"/>
  <c r="AB309" i="2"/>
  <c r="AB297" i="2"/>
  <c r="AC297" i="2" s="1"/>
  <c r="AB69" i="2"/>
  <c r="AC69" i="2" s="1"/>
  <c r="AB60" i="2"/>
  <c r="AC60" i="2" s="1"/>
  <c r="AB253" i="2"/>
  <c r="AC253" i="2" s="1"/>
  <c r="AB23" i="2"/>
  <c r="AB236" i="2"/>
  <c r="AB294" i="2"/>
  <c r="AB284" i="2"/>
  <c r="AC284" i="2" s="1"/>
  <c r="AB62" i="2"/>
  <c r="AC62" i="2" s="1"/>
  <c r="AB238" i="2"/>
  <c r="AC238" i="2" s="1"/>
  <c r="AB244" i="2"/>
  <c r="AB48" i="2"/>
  <c r="AB282" i="2"/>
  <c r="AB306" i="2"/>
  <c r="AB71" i="2"/>
  <c r="AB293" i="2"/>
  <c r="AB64" i="2"/>
  <c r="AC64" i="2" s="1"/>
  <c r="AB15" i="2"/>
  <c r="AC15" i="2" s="1"/>
  <c r="AB315" i="2"/>
  <c r="AC315" i="2" s="1"/>
  <c r="AB276" i="2"/>
  <c r="AB296" i="2"/>
  <c r="AB299" i="2"/>
  <c r="AB47" i="2"/>
  <c r="AB267" i="2"/>
  <c r="AC267" i="2" s="1"/>
  <c r="AB312" i="2"/>
  <c r="AC312" i="2" s="1"/>
  <c r="AB262" i="2"/>
  <c r="AC262" i="2" s="1"/>
  <c r="AB70" i="2"/>
  <c r="AC70" i="2" s="1"/>
  <c r="AB66" i="2"/>
  <c r="AB22" i="2"/>
  <c r="AB34" i="2"/>
  <c r="AB286" i="2"/>
  <c r="AB305" i="2"/>
  <c r="AC305" i="2" s="1"/>
  <c r="AB292" i="2"/>
  <c r="AC292" i="2" s="1"/>
  <c r="AB288" i="2"/>
  <c r="AC288" i="2" s="1"/>
  <c r="AB38" i="2"/>
  <c r="AC38" i="2" s="1"/>
  <c r="AB97" i="2"/>
  <c r="AB237" i="2"/>
  <c r="AB50" i="2"/>
  <c r="AB93" i="2"/>
  <c r="AB257" i="2"/>
  <c r="AB80" i="2"/>
  <c r="AB235" i="2"/>
  <c r="AB78" i="2"/>
  <c r="AB74" i="2"/>
  <c r="AB67" i="2"/>
  <c r="AC67" i="2" s="1"/>
  <c r="AB18" i="2"/>
  <c r="AC18" i="2" s="1"/>
  <c r="AB229" i="2"/>
  <c r="AA316" i="2"/>
  <c r="AB56" i="2"/>
  <c r="AB314" i="2"/>
  <c r="AB255" i="2"/>
  <c r="AB268" i="2"/>
  <c r="P16" i="8"/>
  <c r="P21" i="8"/>
  <c r="I105" i="5"/>
  <c r="I104" i="5"/>
  <c r="I103" i="5"/>
  <c r="I107" i="5"/>
  <c r="I106" i="5"/>
  <c r="I102" i="5"/>
  <c r="I166" i="5"/>
  <c r="I109" i="5"/>
  <c r="I101" i="5"/>
  <c r="I100" i="5"/>
  <c r="I167" i="5"/>
  <c r="I165" i="5"/>
  <c r="I164" i="5"/>
  <c r="I163" i="5"/>
  <c r="I162" i="5"/>
  <c r="I161" i="5"/>
  <c r="I160" i="5"/>
  <c r="I159" i="5"/>
  <c r="I158" i="5"/>
  <c r="I108" i="5"/>
  <c r="P18" i="8"/>
  <c r="R131" i="3"/>
  <c r="I141" i="5"/>
  <c r="I134" i="5"/>
  <c r="I80" i="5"/>
  <c r="I75" i="5"/>
  <c r="I41" i="5"/>
  <c r="I22" i="5"/>
  <c r="I79" i="5"/>
  <c r="I16" i="5"/>
  <c r="I78" i="5"/>
  <c r="I17" i="5"/>
  <c r="I140" i="5"/>
  <c r="I133" i="5"/>
  <c r="I74" i="5"/>
  <c r="I46" i="5"/>
  <c r="I23" i="5"/>
  <c r="I132" i="5"/>
  <c r="I45" i="5"/>
  <c r="I24" i="5"/>
  <c r="I50" i="5"/>
  <c r="I139" i="5"/>
  <c r="I138" i="5"/>
  <c r="I137" i="5"/>
  <c r="I83" i="5"/>
  <c r="I49" i="5"/>
  <c r="I44" i="5"/>
  <c r="I18" i="5"/>
  <c r="I76" i="5"/>
  <c r="I135" i="5"/>
  <c r="I42" i="5"/>
  <c r="I82" i="5"/>
  <c r="I77" i="5"/>
  <c r="I43" i="5"/>
  <c r="I19" i="5"/>
  <c r="I15" i="5"/>
  <c r="I136" i="5"/>
  <c r="I48" i="5"/>
  <c r="I20" i="5"/>
  <c r="I81" i="5"/>
  <c r="I47" i="5"/>
  <c r="I21" i="5"/>
  <c r="J9" i="5"/>
  <c r="R132" i="3"/>
  <c r="R128" i="3"/>
  <c r="R145" i="3"/>
  <c r="R146" i="3"/>
  <c r="R126" i="3"/>
  <c r="R135" i="3"/>
  <c r="R141" i="3"/>
  <c r="L31" i="7"/>
  <c r="K32" i="7"/>
  <c r="R130" i="3"/>
  <c r="R134" i="3"/>
  <c r="R129" i="3"/>
  <c r="R133" i="3"/>
  <c r="J84" i="6"/>
  <c r="I85" i="6"/>
  <c r="R142" i="3"/>
  <c r="S120" i="3"/>
  <c r="P147" i="3"/>
  <c r="Q125" i="3"/>
  <c r="K68" i="5"/>
  <c r="J152" i="5"/>
  <c r="K35" i="5"/>
  <c r="I61" i="7"/>
  <c r="M126" i="5"/>
  <c r="L126" i="5"/>
  <c r="R137" i="3"/>
  <c r="R136" i="3"/>
  <c r="R127" i="3"/>
  <c r="J94" i="5"/>
  <c r="R144" i="3"/>
  <c r="J46" i="6"/>
  <c r="I47" i="6"/>
  <c r="K54" i="7"/>
  <c r="J55" i="7"/>
  <c r="Q7" i="8"/>
  <c r="Q15" i="8" s="1"/>
  <c r="R6" i="8"/>
  <c r="I9" i="6"/>
  <c r="J8" i="6"/>
  <c r="R143" i="3"/>
  <c r="O12" i="8"/>
  <c r="N24" i="8"/>
  <c r="J10" i="7"/>
  <c r="K9" i="7"/>
  <c r="R139" i="3"/>
  <c r="R138" i="3"/>
  <c r="R140" i="3"/>
  <c r="I16" i="7"/>
  <c r="T93" i="5" l="1"/>
  <c r="S94" i="5"/>
  <c r="P88" i="3"/>
  <c r="AD199" i="2"/>
  <c r="I24" i="4"/>
  <c r="I25" i="4"/>
  <c r="K38" i="7"/>
  <c r="AD190" i="2"/>
  <c r="U67" i="5"/>
  <c r="T68" i="5"/>
  <c r="T151" i="5"/>
  <c r="S152" i="5"/>
  <c r="P89" i="3"/>
  <c r="AD151" i="2"/>
  <c r="L9" i="4"/>
  <c r="K10" i="4"/>
  <c r="AD222" i="2"/>
  <c r="AE221" i="2"/>
  <c r="AD204" i="2"/>
  <c r="T125" i="5"/>
  <c r="S126" i="5"/>
  <c r="AC131" i="2"/>
  <c r="AD131" i="2" s="1"/>
  <c r="AD203" i="2"/>
  <c r="AD137" i="2"/>
  <c r="AD189" i="2"/>
  <c r="AD130" i="2"/>
  <c r="AD192" i="2"/>
  <c r="AD158" i="2"/>
  <c r="AD198" i="2"/>
  <c r="AD148" i="2"/>
  <c r="AD185" i="2"/>
  <c r="P91" i="3"/>
  <c r="AD159" i="2"/>
  <c r="AD160" i="2"/>
  <c r="AD206" i="2"/>
  <c r="AD132" i="2"/>
  <c r="AD114" i="2"/>
  <c r="AD135" i="2" s="1"/>
  <c r="AE113" i="2"/>
  <c r="AC162" i="2"/>
  <c r="AD162" i="2" s="1"/>
  <c r="AD133" i="2"/>
  <c r="AD191" i="2"/>
  <c r="AD188" i="2"/>
  <c r="AD186" i="2"/>
  <c r="AD141" i="2"/>
  <c r="P85" i="3"/>
  <c r="AD180" i="2"/>
  <c r="AD182" i="2"/>
  <c r="AD165" i="2"/>
  <c r="AD136" i="2"/>
  <c r="AD183" i="2"/>
  <c r="AD170" i="2"/>
  <c r="AD201" i="2"/>
  <c r="AD164" i="2"/>
  <c r="AD124" i="2"/>
  <c r="AD163" i="2"/>
  <c r="AD174" i="2"/>
  <c r="AD193" i="2"/>
  <c r="AD154" i="2"/>
  <c r="AD153" i="2"/>
  <c r="P94" i="3"/>
  <c r="P101" i="3"/>
  <c r="AD126" i="2"/>
  <c r="P70" i="4"/>
  <c r="O71" i="4"/>
  <c r="AD175" i="2"/>
  <c r="Q20" i="8"/>
  <c r="AD176" i="2"/>
  <c r="P39" i="4"/>
  <c r="O40" i="4"/>
  <c r="AD156" i="2"/>
  <c r="AD179" i="2"/>
  <c r="AD166" i="2"/>
  <c r="AD173" i="2"/>
  <c r="P92" i="3"/>
  <c r="AD145" i="2"/>
  <c r="AD169" i="2"/>
  <c r="AD155" i="2"/>
  <c r="AC123" i="2"/>
  <c r="AD123" i="2" s="1"/>
  <c r="AC157" i="2"/>
  <c r="AD157" i="2" s="1"/>
  <c r="P102" i="3"/>
  <c r="AD168" i="2"/>
  <c r="AD167" i="2"/>
  <c r="AD152" i="2"/>
  <c r="AD134" i="2"/>
  <c r="AD138" i="2"/>
  <c r="AD200" i="2"/>
  <c r="AD129" i="2"/>
  <c r="I85" i="4"/>
  <c r="AD178" i="2"/>
  <c r="J81" i="4"/>
  <c r="J48" i="4"/>
  <c r="K48" i="4" s="1"/>
  <c r="J52" i="4"/>
  <c r="K52" i="4" s="1"/>
  <c r="J16" i="4"/>
  <c r="K16" i="4" s="1"/>
  <c r="J15" i="4"/>
  <c r="J82" i="4"/>
  <c r="K82" i="4" s="1"/>
  <c r="J83" i="4"/>
  <c r="K83" i="4" s="1"/>
  <c r="J49" i="4"/>
  <c r="J78" i="4"/>
  <c r="K78" i="4" s="1"/>
  <c r="J20" i="4"/>
  <c r="K20" i="4" s="1"/>
  <c r="J18" i="4"/>
  <c r="K18" i="4" s="1"/>
  <c r="J84" i="4"/>
  <c r="K84" i="4" s="1"/>
  <c r="J22" i="4"/>
  <c r="K22" i="4" s="1"/>
  <c r="J46" i="4"/>
  <c r="K46" i="4" s="1"/>
  <c r="J77" i="4"/>
  <c r="K77" i="4" s="1"/>
  <c r="J76" i="4"/>
  <c r="J45" i="4"/>
  <c r="J21" i="4"/>
  <c r="K21" i="4" s="1"/>
  <c r="J53" i="4"/>
  <c r="K53" i="4" s="1"/>
  <c r="J17" i="4"/>
  <c r="J50" i="4"/>
  <c r="K50" i="4" s="1"/>
  <c r="J51" i="4"/>
  <c r="K51" i="4" s="1"/>
  <c r="J23" i="4"/>
  <c r="K23" i="4" s="1"/>
  <c r="J80" i="4"/>
  <c r="K80" i="4" s="1"/>
  <c r="J47" i="4"/>
  <c r="K47" i="4" s="1"/>
  <c r="J79" i="4"/>
  <c r="K79" i="4" s="1"/>
  <c r="J19" i="4"/>
  <c r="K19" i="4" s="1"/>
  <c r="AD202" i="2"/>
  <c r="J16" i="7"/>
  <c r="Q19" i="8"/>
  <c r="AC283" i="2"/>
  <c r="N46" i="3"/>
  <c r="AD128" i="2"/>
  <c r="AD143" i="2"/>
  <c r="AD195" i="2"/>
  <c r="AD205" i="2"/>
  <c r="AD161" i="2"/>
  <c r="P87" i="3"/>
  <c r="AD177" i="2"/>
  <c r="AD127" i="2"/>
  <c r="AD147" i="2"/>
  <c r="AD194" i="2"/>
  <c r="AC196" i="2"/>
  <c r="AD196" i="2" s="1"/>
  <c r="AC146" i="2"/>
  <c r="AD146" i="2" s="1"/>
  <c r="Q76" i="3"/>
  <c r="P77" i="3"/>
  <c r="P82" i="3" s="1"/>
  <c r="AC149" i="2"/>
  <c r="AD149" i="2" s="1"/>
  <c r="N61" i="3"/>
  <c r="N59" i="3"/>
  <c r="N54" i="3"/>
  <c r="N44" i="3"/>
  <c r="N49" i="3"/>
  <c r="N56" i="3"/>
  <c r="N57" i="3"/>
  <c r="N62" i="3"/>
  <c r="N52" i="3"/>
  <c r="N60" i="3"/>
  <c r="N47" i="3"/>
  <c r="N45" i="3"/>
  <c r="N53" i="3"/>
  <c r="N51" i="3"/>
  <c r="N50" i="3"/>
  <c r="N43" i="3"/>
  <c r="L105" i="3"/>
  <c r="L104" i="3"/>
  <c r="M83" i="3"/>
  <c r="M63" i="3"/>
  <c r="N42" i="3"/>
  <c r="M64" i="3"/>
  <c r="P35" i="3"/>
  <c r="O36" i="3"/>
  <c r="O41" i="3" s="1"/>
  <c r="AC268" i="2"/>
  <c r="AC93" i="2"/>
  <c r="AC47" i="2"/>
  <c r="AC30" i="2"/>
  <c r="AC52" i="2"/>
  <c r="AC275" i="2"/>
  <c r="AC231" i="2"/>
  <c r="AC241" i="2"/>
  <c r="AC255" i="2"/>
  <c r="AC50" i="2"/>
  <c r="AC294" i="2"/>
  <c r="AC91" i="2"/>
  <c r="AC270" i="2"/>
  <c r="AC290" i="2"/>
  <c r="AC68" i="2"/>
  <c r="AC45" i="2"/>
  <c r="AC314" i="2"/>
  <c r="AC237" i="2"/>
  <c r="AC236" i="2"/>
  <c r="AC304" i="2"/>
  <c r="AC232" i="2"/>
  <c r="AC55" i="2"/>
  <c r="AC264" i="2"/>
  <c r="AC240" i="2"/>
  <c r="AC88" i="2"/>
  <c r="AC56" i="2"/>
  <c r="AC97" i="2"/>
  <c r="AC299" i="2"/>
  <c r="AC85" i="2"/>
  <c r="AC90" i="2"/>
  <c r="AC31" i="2"/>
  <c r="AC98" i="2"/>
  <c r="AC272" i="2"/>
  <c r="AC256" i="2"/>
  <c r="AC49" i="2"/>
  <c r="AC36" i="2"/>
  <c r="AC296" i="2"/>
  <c r="AC23" i="2"/>
  <c r="AC233" i="2"/>
  <c r="AC35" i="2"/>
  <c r="AC57" i="2"/>
  <c r="AC14" i="2"/>
  <c r="AC276" i="2"/>
  <c r="AC32" i="2"/>
  <c r="AC281" i="2"/>
  <c r="AC79" i="2"/>
  <c r="AC121" i="2"/>
  <c r="AB208" i="2"/>
  <c r="AC280" i="2"/>
  <c r="AC84" i="2"/>
  <c r="AC44" i="2"/>
  <c r="AC260" i="2"/>
  <c r="AB316" i="2"/>
  <c r="AC229" i="2"/>
  <c r="AD38" i="2"/>
  <c r="AD6" i="2"/>
  <c r="AD86" i="2" s="1"/>
  <c r="AE5" i="2"/>
  <c r="AC74" i="2"/>
  <c r="AC286" i="2"/>
  <c r="AC293" i="2"/>
  <c r="AC309" i="2"/>
  <c r="AC310" i="2"/>
  <c r="AC65" i="2"/>
  <c r="AC59" i="2"/>
  <c r="AC42" i="2"/>
  <c r="AC34" i="2"/>
  <c r="AD34" i="2" s="1"/>
  <c r="AC71" i="2"/>
  <c r="AC295" i="2"/>
  <c r="AC27" i="2"/>
  <c r="AC289" i="2"/>
  <c r="AC303" i="2"/>
  <c r="AC269" i="2"/>
  <c r="AC278" i="2"/>
  <c r="AC78" i="2"/>
  <c r="AC306" i="2"/>
  <c r="AC249" i="2"/>
  <c r="AC99" i="2"/>
  <c r="AC298" i="2"/>
  <c r="AC26" i="2"/>
  <c r="AB100" i="2"/>
  <c r="AC13" i="2"/>
  <c r="AC265" i="2"/>
  <c r="AD265" i="2" s="1"/>
  <c r="AC17" i="2"/>
  <c r="AC235" i="2"/>
  <c r="AC22" i="2"/>
  <c r="AC282" i="2"/>
  <c r="AC277" i="2"/>
  <c r="AD277" i="2" s="1"/>
  <c r="AC46" i="2"/>
  <c r="AC40" i="2"/>
  <c r="AC37" i="2"/>
  <c r="AC307" i="2"/>
  <c r="AC245" i="2"/>
  <c r="AC87" i="2"/>
  <c r="AC61" i="2"/>
  <c r="AC80" i="2"/>
  <c r="AC48" i="2"/>
  <c r="AC75" i="2"/>
  <c r="AC302" i="2"/>
  <c r="AC72" i="2"/>
  <c r="AC95" i="2"/>
  <c r="AC246" i="2"/>
  <c r="AC279" i="2"/>
  <c r="AC257" i="2"/>
  <c r="AC66" i="2"/>
  <c r="AC244" i="2"/>
  <c r="AC29" i="2"/>
  <c r="AC43" i="2"/>
  <c r="AC247" i="2"/>
  <c r="AC313" i="2"/>
  <c r="AC58" i="2"/>
  <c r="AC82" i="2"/>
  <c r="AD82" i="2" s="1"/>
  <c r="Q18" i="8"/>
  <c r="Q13" i="8"/>
  <c r="Q22" i="8"/>
  <c r="R22" i="8" s="1"/>
  <c r="Q17" i="8"/>
  <c r="R17" i="8" s="1"/>
  <c r="Q14" i="8"/>
  <c r="Q21" i="8"/>
  <c r="J158" i="5"/>
  <c r="J163" i="5"/>
  <c r="J106" i="5"/>
  <c r="J102" i="5"/>
  <c r="J159" i="5"/>
  <c r="J108" i="5"/>
  <c r="J101" i="5"/>
  <c r="J105" i="5"/>
  <c r="J107" i="5"/>
  <c r="J167" i="5"/>
  <c r="J166" i="5"/>
  <c r="J100" i="5"/>
  <c r="J104" i="5"/>
  <c r="J162" i="5"/>
  <c r="J165" i="5"/>
  <c r="J161" i="5"/>
  <c r="J103" i="5"/>
  <c r="J164" i="5"/>
  <c r="J109" i="5"/>
  <c r="Q23" i="8"/>
  <c r="J160" i="5"/>
  <c r="S131" i="3"/>
  <c r="S132" i="3"/>
  <c r="I106" i="6"/>
  <c r="I90" i="6"/>
  <c r="I92" i="6"/>
  <c r="I94" i="6"/>
  <c r="I101" i="6"/>
  <c r="I96" i="6"/>
  <c r="I102" i="6"/>
  <c r="I98" i="6"/>
  <c r="I104" i="6"/>
  <c r="I100" i="6"/>
  <c r="I103" i="6"/>
  <c r="I99" i="6"/>
  <c r="I95" i="6"/>
  <c r="I105" i="6"/>
  <c r="I93" i="6"/>
  <c r="I107" i="6"/>
  <c r="I91" i="6"/>
  <c r="I97" i="6"/>
  <c r="I16" i="6"/>
  <c r="I24" i="6"/>
  <c r="I66" i="6"/>
  <c r="I26" i="6"/>
  <c r="I68" i="6"/>
  <c r="I18" i="6"/>
  <c r="I60" i="6"/>
  <c r="I58" i="6"/>
  <c r="I64" i="6"/>
  <c r="I22" i="6"/>
  <c r="I62" i="6"/>
  <c r="I56" i="6"/>
  <c r="I54" i="6"/>
  <c r="I52" i="6"/>
  <c r="I20" i="6"/>
  <c r="I28" i="6"/>
  <c r="I30" i="6"/>
  <c r="I14" i="6"/>
  <c r="I55" i="6"/>
  <c r="I67" i="6"/>
  <c r="I65" i="6"/>
  <c r="I61" i="6"/>
  <c r="I59" i="6"/>
  <c r="I57" i="6"/>
  <c r="I53" i="6"/>
  <c r="I63" i="6"/>
  <c r="I69" i="6"/>
  <c r="I17" i="6"/>
  <c r="I23" i="6"/>
  <c r="I27" i="6"/>
  <c r="I21" i="6"/>
  <c r="I25" i="6"/>
  <c r="I19" i="6"/>
  <c r="I29" i="6"/>
  <c r="I15" i="6"/>
  <c r="I31" i="6"/>
  <c r="J47" i="5"/>
  <c r="J21" i="5"/>
  <c r="J43" i="5"/>
  <c r="J49" i="5"/>
  <c r="J132" i="5"/>
  <c r="I142" i="5"/>
  <c r="J16" i="5"/>
  <c r="J79" i="5"/>
  <c r="J22" i="5"/>
  <c r="J42" i="5"/>
  <c r="J41" i="5"/>
  <c r="J48" i="5"/>
  <c r="J135" i="5"/>
  <c r="J139" i="5"/>
  <c r="J133" i="5"/>
  <c r="J75" i="5"/>
  <c r="J23" i="5"/>
  <c r="J81" i="5"/>
  <c r="J137" i="5"/>
  <c r="J74" i="5"/>
  <c r="J136" i="5"/>
  <c r="J140" i="5"/>
  <c r="J77" i="5"/>
  <c r="J82" i="5"/>
  <c r="I84" i="5"/>
  <c r="J20" i="5"/>
  <c r="J83" i="5"/>
  <c r="J46" i="5"/>
  <c r="J138" i="5"/>
  <c r="J76" i="5"/>
  <c r="J50" i="5"/>
  <c r="J80" i="5"/>
  <c r="I51" i="5"/>
  <c r="J15" i="5"/>
  <c r="J18" i="5"/>
  <c r="J24" i="5"/>
  <c r="J17" i="5"/>
  <c r="J134" i="5"/>
  <c r="J19" i="5"/>
  <c r="J44" i="5"/>
  <c r="J45" i="5"/>
  <c r="J78" i="5"/>
  <c r="J141" i="5"/>
  <c r="I25" i="5"/>
  <c r="K9" i="5"/>
  <c r="S139" i="3"/>
  <c r="S135" i="3"/>
  <c r="S140" i="3"/>
  <c r="S143" i="3"/>
  <c r="S146" i="3"/>
  <c r="K94" i="5"/>
  <c r="S129" i="3"/>
  <c r="N31" i="7"/>
  <c r="L32" i="7"/>
  <c r="L38" i="7" s="1"/>
  <c r="M38" i="7" s="1"/>
  <c r="J47" i="6"/>
  <c r="K46" i="6"/>
  <c r="S136" i="3"/>
  <c r="S145" i="3"/>
  <c r="T120" i="3"/>
  <c r="S134" i="3"/>
  <c r="K55" i="7"/>
  <c r="L54" i="7"/>
  <c r="L35" i="5"/>
  <c r="S130" i="3"/>
  <c r="S126" i="3"/>
  <c r="K8" i="6"/>
  <c r="J9" i="6"/>
  <c r="M68" i="5"/>
  <c r="L68" i="5"/>
  <c r="Q147" i="3"/>
  <c r="R125" i="3"/>
  <c r="I86" i="4"/>
  <c r="S138" i="3"/>
  <c r="S128" i="3"/>
  <c r="J61" i="7"/>
  <c r="K84" i="6"/>
  <c r="J85" i="6"/>
  <c r="S127" i="3"/>
  <c r="S137" i="3"/>
  <c r="K10" i="7"/>
  <c r="L9" i="7"/>
  <c r="Q16" i="8"/>
  <c r="S144" i="3"/>
  <c r="R23" i="8"/>
  <c r="I168" i="5"/>
  <c r="S6" i="8"/>
  <c r="R7" i="8"/>
  <c r="R15" i="8" s="1"/>
  <c r="I110" i="5"/>
  <c r="I55" i="4"/>
  <c r="K152" i="5"/>
  <c r="S142" i="3"/>
  <c r="P12" i="8"/>
  <c r="O24" i="8"/>
  <c r="S141" i="3"/>
  <c r="S133" i="3"/>
  <c r="Q82" i="3" l="1"/>
  <c r="R76" i="3"/>
  <c r="Q77" i="3"/>
  <c r="AE129" i="2"/>
  <c r="AE182" i="2"/>
  <c r="M9" i="4"/>
  <c r="L10" i="4"/>
  <c r="L50" i="4" s="1"/>
  <c r="AD61" i="2"/>
  <c r="AD77" i="2"/>
  <c r="AD79" i="2"/>
  <c r="AD314" i="2"/>
  <c r="AD21" i="2"/>
  <c r="AD274" i="2"/>
  <c r="AE146" i="2"/>
  <c r="AE161" i="2"/>
  <c r="J24" i="4"/>
  <c r="J25" i="4"/>
  <c r="Q102" i="3"/>
  <c r="Q92" i="3"/>
  <c r="Q39" i="4"/>
  <c r="P40" i="4"/>
  <c r="Q94" i="3"/>
  <c r="AE180" i="2"/>
  <c r="Q91" i="3"/>
  <c r="U125" i="5"/>
  <c r="T126" i="5"/>
  <c r="AE151" i="2"/>
  <c r="V67" i="5"/>
  <c r="U68" i="5"/>
  <c r="AD81" i="2"/>
  <c r="AD238" i="2"/>
  <c r="AE133" i="2"/>
  <c r="AE192" i="2"/>
  <c r="AD66" i="2"/>
  <c r="AD306" i="2"/>
  <c r="L84" i="4"/>
  <c r="Q85" i="3"/>
  <c r="AE114" i="2"/>
  <c r="AE135" i="2" s="1"/>
  <c r="AF113" i="2"/>
  <c r="AE190" i="2"/>
  <c r="AD58" i="2"/>
  <c r="AD257" i="2"/>
  <c r="AD22" i="2"/>
  <c r="AD26" i="2"/>
  <c r="AD64" i="2"/>
  <c r="AD92" i="2"/>
  <c r="AD283" i="2"/>
  <c r="AE283" i="2" s="1"/>
  <c r="AD296" i="2"/>
  <c r="AD68" i="2"/>
  <c r="AD52" i="2"/>
  <c r="AD266" i="2"/>
  <c r="AD300" i="2"/>
  <c r="P84" i="3"/>
  <c r="Q84" i="3" s="1"/>
  <c r="AE195" i="2"/>
  <c r="AE134" i="2"/>
  <c r="AE123" i="2"/>
  <c r="AE166" i="2"/>
  <c r="AE154" i="2"/>
  <c r="AE170" i="2"/>
  <c r="AE141" i="2"/>
  <c r="P90" i="3"/>
  <c r="Q90" i="3" s="1"/>
  <c r="P100" i="3"/>
  <c r="Q100" i="3" s="1"/>
  <c r="AE222" i="2"/>
  <c r="AF221" i="2"/>
  <c r="AD140" i="2"/>
  <c r="AE140" i="2" s="1"/>
  <c r="AD197" i="2"/>
  <c r="AE197" i="2" s="1"/>
  <c r="AD237" i="2"/>
  <c r="AD33" i="2"/>
  <c r="Q87" i="3"/>
  <c r="AE124" i="2"/>
  <c r="AD41" i="2"/>
  <c r="AE41" i="2" s="1"/>
  <c r="AE176" i="2"/>
  <c r="AE185" i="2"/>
  <c r="Q88" i="3"/>
  <c r="AD313" i="2"/>
  <c r="AD279" i="2"/>
  <c r="AD75" i="2"/>
  <c r="AD298" i="2"/>
  <c r="AD78" i="2"/>
  <c r="AE78" i="2" s="1"/>
  <c r="AD65" i="2"/>
  <c r="AD305" i="2"/>
  <c r="AD69" i="2"/>
  <c r="AD243" i="2"/>
  <c r="AD14" i="2"/>
  <c r="AD98" i="2"/>
  <c r="AD50" i="2"/>
  <c r="AD30" i="2"/>
  <c r="AD230" i="2"/>
  <c r="AD62" i="2"/>
  <c r="AE194" i="2"/>
  <c r="AE143" i="2"/>
  <c r="L48" i="4"/>
  <c r="AE152" i="2"/>
  <c r="AE155" i="2"/>
  <c r="P98" i="3"/>
  <c r="Q98" i="3" s="1"/>
  <c r="AE175" i="2"/>
  <c r="AE193" i="2"/>
  <c r="AE183" i="2"/>
  <c r="AE186" i="2"/>
  <c r="AE132" i="2"/>
  <c r="AE148" i="2"/>
  <c r="AE137" i="2"/>
  <c r="AD144" i="2"/>
  <c r="AE144" i="2" s="1"/>
  <c r="AD258" i="2"/>
  <c r="AD251" i="2"/>
  <c r="AD301" i="2"/>
  <c r="AE301" i="2" s="1"/>
  <c r="AD45" i="2"/>
  <c r="AD24" i="2"/>
  <c r="AE205" i="2"/>
  <c r="Q89" i="3"/>
  <c r="AD247" i="2"/>
  <c r="AD48" i="2"/>
  <c r="AD278" i="2"/>
  <c r="AD27" i="2"/>
  <c r="AD310" i="2"/>
  <c r="AD67" i="2"/>
  <c r="AD15" i="2"/>
  <c r="AD259" i="2"/>
  <c r="AE259" i="2" s="1"/>
  <c r="AD31" i="2"/>
  <c r="AD255" i="2"/>
  <c r="AD47" i="2"/>
  <c r="AD250" i="2"/>
  <c r="AD262" i="2"/>
  <c r="AE147" i="2"/>
  <c r="AE128" i="2"/>
  <c r="J54" i="4"/>
  <c r="P103" i="3"/>
  <c r="Q103" i="3" s="1"/>
  <c r="P99" i="3"/>
  <c r="Q99" i="3" s="1"/>
  <c r="AE179" i="2"/>
  <c r="AE174" i="2"/>
  <c r="AE136" i="2"/>
  <c r="AE188" i="2"/>
  <c r="AE206" i="2"/>
  <c r="AE198" i="2"/>
  <c r="AE203" i="2"/>
  <c r="AD142" i="2"/>
  <c r="AE142" i="2" s="1"/>
  <c r="U151" i="5"/>
  <c r="T152" i="5"/>
  <c r="AD187" i="2"/>
  <c r="AE187" i="2" s="1"/>
  <c r="U93" i="5"/>
  <c r="T94" i="5"/>
  <c r="AD39" i="2"/>
  <c r="AE39" i="2" s="1"/>
  <c r="AE145" i="2"/>
  <c r="AD232" i="2"/>
  <c r="AD87" i="2"/>
  <c r="AD294" i="2"/>
  <c r="AE196" i="2"/>
  <c r="AE202" i="2"/>
  <c r="AE138" i="2"/>
  <c r="AE153" i="2"/>
  <c r="AE189" i="2"/>
  <c r="K16" i="7"/>
  <c r="R20" i="8"/>
  <c r="AD43" i="2"/>
  <c r="AD246" i="2"/>
  <c r="AD40" i="2"/>
  <c r="AD269" i="2"/>
  <c r="AD295" i="2"/>
  <c r="AE295" i="2" s="1"/>
  <c r="AD19" i="2"/>
  <c r="AE19" i="2" s="1"/>
  <c r="AD261" i="2"/>
  <c r="AD96" i="2"/>
  <c r="AD280" i="2"/>
  <c r="AD90" i="2"/>
  <c r="AD264" i="2"/>
  <c r="AD312" i="2"/>
  <c r="AD54" i="2"/>
  <c r="AE54" i="2" s="1"/>
  <c r="AE149" i="2"/>
  <c r="AE127" i="2"/>
  <c r="J85" i="4"/>
  <c r="AE178" i="2"/>
  <c r="P93" i="3"/>
  <c r="Q93" i="3" s="1"/>
  <c r="P95" i="3"/>
  <c r="Q95" i="3" s="1"/>
  <c r="AE156" i="2"/>
  <c r="Q70" i="4"/>
  <c r="P71" i="4"/>
  <c r="P86" i="3"/>
  <c r="Q86" i="3" s="1"/>
  <c r="AD171" i="2"/>
  <c r="AE171" i="2" s="1"/>
  <c r="AD184" i="2"/>
  <c r="AE184" i="2" s="1"/>
  <c r="AD181" i="2"/>
  <c r="AE181" i="2" s="1"/>
  <c r="AD150" i="2"/>
  <c r="AE150" i="2" s="1"/>
  <c r="AD207" i="2"/>
  <c r="AE207" i="2" s="1"/>
  <c r="AD139" i="2"/>
  <c r="AE139" i="2" s="1"/>
  <c r="AD172" i="2"/>
  <c r="AE172" i="2" s="1"/>
  <c r="P97" i="3"/>
  <c r="Q97" i="3" s="1"/>
  <c r="AD122" i="2"/>
  <c r="AE122" i="2" s="1"/>
  <c r="Q101" i="3"/>
  <c r="AD282" i="2"/>
  <c r="AE282" i="2" s="1"/>
  <c r="AD288" i="2"/>
  <c r="AD23" i="2"/>
  <c r="AD275" i="2"/>
  <c r="AE157" i="2"/>
  <c r="AE201" i="2"/>
  <c r="AE204" i="2"/>
  <c r="AD95" i="2"/>
  <c r="AE95" i="2" s="1"/>
  <c r="AD80" i="2"/>
  <c r="AD46" i="2"/>
  <c r="AD71" i="2"/>
  <c r="AD83" i="2"/>
  <c r="AE83" i="2" s="1"/>
  <c r="AD253" i="2"/>
  <c r="AD36" i="2"/>
  <c r="AD85" i="2"/>
  <c r="AD55" i="2"/>
  <c r="AD89" i="2"/>
  <c r="AD51" i="2"/>
  <c r="AE177" i="2"/>
  <c r="AE167" i="2"/>
  <c r="AE169" i="2"/>
  <c r="P96" i="3"/>
  <c r="Q96" i="3" s="1"/>
  <c r="AE126" i="2"/>
  <c r="AE163" i="2"/>
  <c r="AE165" i="2"/>
  <c r="AE191" i="2"/>
  <c r="AE160" i="2"/>
  <c r="AE158" i="2"/>
  <c r="AE131" i="2"/>
  <c r="K81" i="4"/>
  <c r="L81" i="4" s="1"/>
  <c r="K49" i="4"/>
  <c r="L49" i="4" s="1"/>
  <c r="K15" i="4"/>
  <c r="K45" i="4"/>
  <c r="K54" i="4" s="1"/>
  <c r="K76" i="4"/>
  <c r="K85" i="4" s="1"/>
  <c r="K17" i="4"/>
  <c r="AD125" i="2"/>
  <c r="AE125" i="2" s="1"/>
  <c r="K17" i="5"/>
  <c r="O55" i="3"/>
  <c r="O47" i="3"/>
  <c r="O56" i="3"/>
  <c r="O49" i="3"/>
  <c r="O43" i="3"/>
  <c r="O46" i="3"/>
  <c r="O52" i="3"/>
  <c r="O53" i="3"/>
  <c r="O59" i="3"/>
  <c r="M104" i="3"/>
  <c r="N83" i="3"/>
  <c r="M105" i="3"/>
  <c r="O48" i="3"/>
  <c r="Q35" i="3"/>
  <c r="P36" i="3"/>
  <c r="O62" i="3"/>
  <c r="O45" i="3"/>
  <c r="N63" i="3"/>
  <c r="O42" i="3"/>
  <c r="N64" i="3"/>
  <c r="O44" i="3"/>
  <c r="O58" i="3"/>
  <c r="O60" i="3"/>
  <c r="O50" i="3"/>
  <c r="O61" i="3"/>
  <c r="O57" i="3"/>
  <c r="O54" i="3"/>
  <c r="O51" i="3"/>
  <c r="AE86" i="2"/>
  <c r="AE66" i="2"/>
  <c r="AE98" i="2"/>
  <c r="AE275" i="2"/>
  <c r="AE305" i="2"/>
  <c r="AE96" i="2"/>
  <c r="AE300" i="2"/>
  <c r="AE277" i="2"/>
  <c r="AE253" i="2"/>
  <c r="AE90" i="2"/>
  <c r="AE266" i="2"/>
  <c r="AE85" i="2"/>
  <c r="AE68" i="2"/>
  <c r="AE262" i="2"/>
  <c r="AE6" i="2"/>
  <c r="AE237" i="2" s="1"/>
  <c r="AF5" i="2"/>
  <c r="AE258" i="2"/>
  <c r="AE14" i="2"/>
  <c r="AE47" i="2"/>
  <c r="AE22" i="2"/>
  <c r="AE310" i="2"/>
  <c r="AD234" i="2"/>
  <c r="AE234" i="2" s="1"/>
  <c r="AD229" i="2"/>
  <c r="AC316" i="2"/>
  <c r="AD57" i="2"/>
  <c r="AE57" i="2" s="1"/>
  <c r="AD299" i="2"/>
  <c r="AD93" i="2"/>
  <c r="AE93" i="2" s="1"/>
  <c r="AD72" i="2"/>
  <c r="AD235" i="2"/>
  <c r="AE235" i="2" s="1"/>
  <c r="AD303" i="2"/>
  <c r="AE303" i="2" s="1"/>
  <c r="AD309" i="2"/>
  <c r="AD53" i="2"/>
  <c r="AD16" i="2"/>
  <c r="AE16" i="2" s="1"/>
  <c r="AD35" i="2"/>
  <c r="AE35" i="2" s="1"/>
  <c r="AD97" i="2"/>
  <c r="AE97" i="2" s="1"/>
  <c r="AD290" i="2"/>
  <c r="AD268" i="2"/>
  <c r="AE268" i="2" s="1"/>
  <c r="AD254" i="2"/>
  <c r="AE254" i="2" s="1"/>
  <c r="AD273" i="2"/>
  <c r="AD289" i="2"/>
  <c r="AE289" i="2" s="1"/>
  <c r="AD293" i="2"/>
  <c r="AE293" i="2" s="1"/>
  <c r="AD242" i="2"/>
  <c r="AD260" i="2"/>
  <c r="AE260" i="2" s="1"/>
  <c r="AD56" i="2"/>
  <c r="AD287" i="2"/>
  <c r="AE287" i="2" s="1"/>
  <c r="AD286" i="2"/>
  <c r="AD25" i="2"/>
  <c r="AE25" i="2" s="1"/>
  <c r="AD60" i="2"/>
  <c r="AE60" i="2" s="1"/>
  <c r="AD44" i="2"/>
  <c r="AE44" i="2" s="1"/>
  <c r="AD233" i="2"/>
  <c r="AD88" i="2"/>
  <c r="AE88" i="2" s="1"/>
  <c r="AD270" i="2"/>
  <c r="AE270" i="2" s="1"/>
  <c r="AD263" i="2"/>
  <c r="AD311" i="2"/>
  <c r="AD302" i="2"/>
  <c r="AE302" i="2" s="1"/>
  <c r="AD17" i="2"/>
  <c r="AE17" i="2" s="1"/>
  <c r="AD74" i="2"/>
  <c r="AE74" i="2" s="1"/>
  <c r="AD271" i="2"/>
  <c r="AE271" i="2" s="1"/>
  <c r="AD315" i="2"/>
  <c r="AD84" i="2"/>
  <c r="AD240" i="2"/>
  <c r="AE240" i="2" s="1"/>
  <c r="AD91" i="2"/>
  <c r="AE91" i="2" s="1"/>
  <c r="AD63" i="2"/>
  <c r="AD285" i="2"/>
  <c r="AE285" i="2" s="1"/>
  <c r="AE265" i="2"/>
  <c r="AE77" i="2"/>
  <c r="AE288" i="2"/>
  <c r="AE23" i="2"/>
  <c r="AE264" i="2"/>
  <c r="AE48" i="2"/>
  <c r="AC100" i="2"/>
  <c r="AD13" i="2"/>
  <c r="AE296" i="2"/>
  <c r="AE55" i="2"/>
  <c r="AD121" i="2"/>
  <c r="AC208" i="2"/>
  <c r="AE89" i="2"/>
  <c r="AE58" i="2"/>
  <c r="AE71" i="2"/>
  <c r="AE79" i="2"/>
  <c r="AE232" i="2"/>
  <c r="AE33" i="2"/>
  <c r="AE313" i="2"/>
  <c r="AE298" i="2"/>
  <c r="AE69" i="2"/>
  <c r="AE243" i="2"/>
  <c r="AE21" i="2"/>
  <c r="AE51" i="2"/>
  <c r="AE247" i="2"/>
  <c r="AE61" i="2"/>
  <c r="AE15" i="2"/>
  <c r="AE36" i="2"/>
  <c r="AE24" i="2"/>
  <c r="AE274" i="2"/>
  <c r="AE43" i="2"/>
  <c r="AE87" i="2"/>
  <c r="AD42" i="2"/>
  <c r="AE42" i="2" s="1"/>
  <c r="AD239" i="2"/>
  <c r="AD292" i="2"/>
  <c r="AE292" i="2" s="1"/>
  <c r="AD281" i="2"/>
  <c r="AE281" i="2" s="1"/>
  <c r="AD284" i="2"/>
  <c r="AE284" i="2" s="1"/>
  <c r="AD76" i="2"/>
  <c r="AE76" i="2" s="1"/>
  <c r="AD70" i="2"/>
  <c r="AD29" i="2"/>
  <c r="AE29" i="2" s="1"/>
  <c r="AD245" i="2"/>
  <c r="AE245" i="2" s="1"/>
  <c r="AD94" i="2"/>
  <c r="AE94" i="2" s="1"/>
  <c r="AD18" i="2"/>
  <c r="AE18" i="2" s="1"/>
  <c r="AD20" i="2"/>
  <c r="AD32" i="2"/>
  <c r="AE32" i="2" s="1"/>
  <c r="AD49" i="2"/>
  <c r="AE49" i="2" s="1"/>
  <c r="AD304" i="2"/>
  <c r="AE304" i="2" s="1"/>
  <c r="AD241" i="2"/>
  <c r="AD267" i="2"/>
  <c r="AE267" i="2" s="1"/>
  <c r="AD308" i="2"/>
  <c r="AE308" i="2" s="1"/>
  <c r="AD307" i="2"/>
  <c r="AE307" i="2" s="1"/>
  <c r="AD99" i="2"/>
  <c r="AE99" i="2" s="1"/>
  <c r="AD59" i="2"/>
  <c r="AE59" i="2" s="1"/>
  <c r="AD28" i="2"/>
  <c r="AD252" i="2"/>
  <c r="AE252" i="2" s="1"/>
  <c r="AD291" i="2"/>
  <c r="AE291" i="2" s="1"/>
  <c r="AD256" i="2"/>
  <c r="AD236" i="2"/>
  <c r="AE236" i="2" s="1"/>
  <c r="AD231" i="2"/>
  <c r="AE231" i="2" s="1"/>
  <c r="AD248" i="2"/>
  <c r="AD244" i="2"/>
  <c r="AE244" i="2" s="1"/>
  <c r="AD37" i="2"/>
  <c r="AE37" i="2" s="1"/>
  <c r="AD249" i="2"/>
  <c r="AD297" i="2"/>
  <c r="AE297" i="2" s="1"/>
  <c r="AD276" i="2"/>
  <c r="AE276" i="2" s="1"/>
  <c r="AD272" i="2"/>
  <c r="AE272" i="2" s="1"/>
  <c r="AD73" i="2"/>
  <c r="AE73" i="2" s="1"/>
  <c r="R14" i="8"/>
  <c r="K106" i="5"/>
  <c r="K158" i="5"/>
  <c r="K104" i="5"/>
  <c r="K165" i="5"/>
  <c r="K167" i="5"/>
  <c r="K163" i="5"/>
  <c r="K108" i="5"/>
  <c r="K160" i="5"/>
  <c r="K105" i="5"/>
  <c r="K164" i="5"/>
  <c r="K101" i="5"/>
  <c r="K159" i="5"/>
  <c r="K166" i="5"/>
  <c r="K109" i="5"/>
  <c r="K100" i="5"/>
  <c r="K107" i="5"/>
  <c r="K102" i="5"/>
  <c r="K161" i="5"/>
  <c r="K103" i="5"/>
  <c r="K162" i="5"/>
  <c r="I120" i="5"/>
  <c r="T132" i="3"/>
  <c r="T131" i="3"/>
  <c r="T127" i="3"/>
  <c r="J102" i="6"/>
  <c r="J52" i="6"/>
  <c r="J53" i="6" s="1"/>
  <c r="J107" i="6"/>
  <c r="J98" i="6"/>
  <c r="J96" i="6"/>
  <c r="J94" i="6"/>
  <c r="I70" i="6"/>
  <c r="J92" i="6"/>
  <c r="J54" i="6"/>
  <c r="J55" i="6" s="1"/>
  <c r="J56" i="6"/>
  <c r="J57" i="6" s="1"/>
  <c r="J100" i="6"/>
  <c r="J90" i="6"/>
  <c r="J68" i="6"/>
  <c r="J60" i="6"/>
  <c r="J61" i="6" s="1"/>
  <c r="I108" i="6"/>
  <c r="I109" i="6" s="1"/>
  <c r="J104" i="6"/>
  <c r="J106" i="6"/>
  <c r="J58" i="6"/>
  <c r="J69" i="6"/>
  <c r="J62" i="6"/>
  <c r="J66" i="6"/>
  <c r="J64" i="6"/>
  <c r="K75" i="5"/>
  <c r="K138" i="5"/>
  <c r="K46" i="5"/>
  <c r="K48" i="5"/>
  <c r="K135" i="5"/>
  <c r="K132" i="5"/>
  <c r="K78" i="5"/>
  <c r="K45" i="5"/>
  <c r="K79" i="5"/>
  <c r="K43" i="5"/>
  <c r="I178" i="5"/>
  <c r="I61" i="5"/>
  <c r="K134" i="5"/>
  <c r="K82" i="5"/>
  <c r="K23" i="5"/>
  <c r="K76" i="5"/>
  <c r="K141" i="5"/>
  <c r="K74" i="5"/>
  <c r="K15" i="5"/>
  <c r="K139" i="5"/>
  <c r="J142" i="5"/>
  <c r="K20" i="5"/>
  <c r="K136" i="5"/>
  <c r="K81" i="5"/>
  <c r="K41" i="5"/>
  <c r="K22" i="5"/>
  <c r="K16" i="5"/>
  <c r="K18" i="5"/>
  <c r="K83" i="5"/>
  <c r="K140" i="5"/>
  <c r="K137" i="5"/>
  <c r="K133" i="5"/>
  <c r="K47" i="5"/>
  <c r="J84" i="5"/>
  <c r="J51" i="5"/>
  <c r="K50" i="5"/>
  <c r="K77" i="5"/>
  <c r="K44" i="5"/>
  <c r="K19" i="5"/>
  <c r="K24" i="5"/>
  <c r="K80" i="5"/>
  <c r="K42" i="5"/>
  <c r="K49" i="5"/>
  <c r="K21" i="5"/>
  <c r="J25" i="5"/>
  <c r="L9" i="5"/>
  <c r="I32" i="6"/>
  <c r="J18" i="6"/>
  <c r="J19" i="6" s="1"/>
  <c r="J16" i="6"/>
  <c r="J17" i="6" s="1"/>
  <c r="T135" i="3"/>
  <c r="T128" i="3"/>
  <c r="T139" i="3"/>
  <c r="T133" i="3"/>
  <c r="T141" i="3"/>
  <c r="T142" i="3"/>
  <c r="T144" i="3"/>
  <c r="T138" i="3"/>
  <c r="T134" i="3"/>
  <c r="T145" i="3"/>
  <c r="T146" i="3"/>
  <c r="T143" i="3"/>
  <c r="T140" i="3"/>
  <c r="T130" i="3"/>
  <c r="T137" i="3"/>
  <c r="T136" i="3"/>
  <c r="T126" i="3"/>
  <c r="I33" i="6"/>
  <c r="J14" i="6"/>
  <c r="J15" i="6" s="1"/>
  <c r="J110" i="5"/>
  <c r="K61" i="7"/>
  <c r="R21" i="8"/>
  <c r="L46" i="6"/>
  <c r="M48" i="6" s="1"/>
  <c r="M46" i="6" s="1"/>
  <c r="K47" i="6"/>
  <c r="J20" i="6"/>
  <c r="J21" i="6" s="1"/>
  <c r="S7" i="8"/>
  <c r="S22" i="8" s="1"/>
  <c r="T6" i="8"/>
  <c r="L10" i="7"/>
  <c r="L16" i="7" s="1"/>
  <c r="M9" i="7"/>
  <c r="R13" i="8"/>
  <c r="J26" i="6"/>
  <c r="J27" i="6" s="1"/>
  <c r="J31" i="6"/>
  <c r="M94" i="5"/>
  <c r="L94" i="5"/>
  <c r="S20" i="8"/>
  <c r="K85" i="6"/>
  <c r="L84" i="6"/>
  <c r="M86" i="6" s="1"/>
  <c r="M84" i="6" s="1"/>
  <c r="Q12" i="8"/>
  <c r="P24" i="8"/>
  <c r="L8" i="6"/>
  <c r="K9" i="6"/>
  <c r="K68" i="6" s="1"/>
  <c r="U120" i="3"/>
  <c r="J30" i="6"/>
  <c r="T129" i="3"/>
  <c r="S17" i="8"/>
  <c r="N32" i="7"/>
  <c r="N38" i="7" s="1"/>
  <c r="O31" i="7"/>
  <c r="J86" i="4"/>
  <c r="M35" i="5"/>
  <c r="N54" i="7"/>
  <c r="L55" i="7"/>
  <c r="J24" i="6"/>
  <c r="J25" i="6" s="1"/>
  <c r="R16" i="8"/>
  <c r="M152" i="5"/>
  <c r="L152" i="5"/>
  <c r="J55" i="4"/>
  <c r="J168" i="5"/>
  <c r="R18" i="8"/>
  <c r="I71" i="6"/>
  <c r="R147" i="3"/>
  <c r="S125" i="3"/>
  <c r="R19" i="8"/>
  <c r="J22" i="6"/>
  <c r="J23" i="6" s="1"/>
  <c r="J28" i="6"/>
  <c r="J29" i="6" s="1"/>
  <c r="R70" i="4" l="1"/>
  <c r="Q71" i="4"/>
  <c r="R89" i="3"/>
  <c r="AG113" i="2"/>
  <c r="AF114" i="2"/>
  <c r="AF135" i="2" s="1"/>
  <c r="V125" i="5"/>
  <c r="U126" i="5"/>
  <c r="R39" i="4"/>
  <c r="Q40" i="4"/>
  <c r="N9" i="4"/>
  <c r="M10" i="4"/>
  <c r="N46" i="6"/>
  <c r="M47" i="6"/>
  <c r="AE249" i="2"/>
  <c r="AF249" i="2" s="1"/>
  <c r="AE256" i="2"/>
  <c r="AE20" i="2"/>
  <c r="AE70" i="2"/>
  <c r="AE239" i="2"/>
  <c r="AE255" i="2"/>
  <c r="AE50" i="2"/>
  <c r="AE27" i="2"/>
  <c r="AE280" i="2"/>
  <c r="AE63" i="2"/>
  <c r="AE233" i="2"/>
  <c r="AE242" i="2"/>
  <c r="AE290" i="2"/>
  <c r="AE72" i="2"/>
  <c r="AE38" i="2"/>
  <c r="AE230" i="2"/>
  <c r="AE45" i="2"/>
  <c r="AF45" i="2" s="1"/>
  <c r="AE279" i="2"/>
  <c r="AF160" i="2"/>
  <c r="AF156" i="2"/>
  <c r="AF128" i="2"/>
  <c r="AF148" i="2"/>
  <c r="AE130" i="2"/>
  <c r="R92" i="3"/>
  <c r="AE159" i="2"/>
  <c r="AF191" i="2"/>
  <c r="AF202" i="2"/>
  <c r="V93" i="5"/>
  <c r="U94" i="5"/>
  <c r="AF188" i="2"/>
  <c r="AF132" i="2"/>
  <c r="R102" i="3"/>
  <c r="L61" i="7"/>
  <c r="AF196" i="2"/>
  <c r="AF136" i="2"/>
  <c r="L79" i="4"/>
  <c r="AE173" i="2"/>
  <c r="AE199" i="2"/>
  <c r="AF199" i="2" s="1"/>
  <c r="AE162" i="2"/>
  <c r="AF162" i="2" s="1"/>
  <c r="AE200" i="2"/>
  <c r="AE168" i="2"/>
  <c r="AF168" i="2" s="1"/>
  <c r="AE30" i="2"/>
  <c r="AE81" i="2"/>
  <c r="AE52" i="2"/>
  <c r="AE46" i="2"/>
  <c r="AE261" i="2"/>
  <c r="K24" i="4"/>
  <c r="K25" i="4"/>
  <c r="AF163" i="2"/>
  <c r="AF184" i="2"/>
  <c r="AF183" i="2"/>
  <c r="AF143" i="2"/>
  <c r="AF180" i="2"/>
  <c r="N84" i="6"/>
  <c r="M85" i="6"/>
  <c r="AE248" i="2"/>
  <c r="AE28" i="2"/>
  <c r="AE241" i="2"/>
  <c r="AE238" i="2"/>
  <c r="AE251" i="2"/>
  <c r="AF251" i="2" s="1"/>
  <c r="AE34" i="2"/>
  <c r="AE26" i="2"/>
  <c r="AF26" i="2" s="1"/>
  <c r="AE92" i="2"/>
  <c r="AE312" i="2"/>
  <c r="AE75" i="2"/>
  <c r="AE84" i="2"/>
  <c r="AE311" i="2"/>
  <c r="AE286" i="2"/>
  <c r="AF286" i="2" s="1"/>
  <c r="AE56" i="2"/>
  <c r="AE53" i="2"/>
  <c r="AF53" i="2" s="1"/>
  <c r="AE269" i="2"/>
  <c r="AE67" i="2"/>
  <c r="AE314" i="2"/>
  <c r="AE257" i="2"/>
  <c r="AE64" i="2"/>
  <c r="AF126" i="2"/>
  <c r="AF122" i="2"/>
  <c r="V151" i="5"/>
  <c r="U152" i="5"/>
  <c r="AF179" i="2"/>
  <c r="AF194" i="2"/>
  <c r="AF197" i="2"/>
  <c r="W67" i="5"/>
  <c r="V68" i="5"/>
  <c r="AE164" i="2"/>
  <c r="AF164" i="2" s="1"/>
  <c r="AE80" i="2"/>
  <c r="AE294" i="2"/>
  <c r="AF294" i="2" s="1"/>
  <c r="AE82" i="2"/>
  <c r="AE315" i="2"/>
  <c r="AE263" i="2"/>
  <c r="AE273" i="2"/>
  <c r="AE309" i="2"/>
  <c r="AE299" i="2"/>
  <c r="AE250" i="2"/>
  <c r="AE278" i="2"/>
  <c r="AF278" i="2" s="1"/>
  <c r="AE65" i="2"/>
  <c r="AE31" i="2"/>
  <c r="AE306" i="2"/>
  <c r="AF201" i="2"/>
  <c r="AF127" i="2"/>
  <c r="AF185" i="2"/>
  <c r="AF140" i="2"/>
  <c r="AF166" i="2"/>
  <c r="AF151" i="2"/>
  <c r="R94" i="3"/>
  <c r="S76" i="3"/>
  <c r="R77" i="3"/>
  <c r="R82" i="3" s="1"/>
  <c r="AE246" i="2"/>
  <c r="AE62" i="2"/>
  <c r="AE40" i="2"/>
  <c r="AF131" i="2"/>
  <c r="AF169" i="2"/>
  <c r="AF157" i="2"/>
  <c r="AF172" i="2"/>
  <c r="AF189" i="2"/>
  <c r="AF145" i="2"/>
  <c r="AF203" i="2"/>
  <c r="AF144" i="2"/>
  <c r="AF176" i="2"/>
  <c r="AF222" i="2"/>
  <c r="AG221" i="2"/>
  <c r="AF123" i="2"/>
  <c r="AF190" i="2"/>
  <c r="AF192" i="2"/>
  <c r="AF161" i="2"/>
  <c r="L51" i="4"/>
  <c r="L83" i="4"/>
  <c r="L80" i="4"/>
  <c r="L78" i="4"/>
  <c r="M78" i="4" s="1"/>
  <c r="L16" i="4"/>
  <c r="M16" i="4" s="1"/>
  <c r="L22" i="4"/>
  <c r="M22" i="4" s="1"/>
  <c r="L19" i="4"/>
  <c r="M19" i="4" s="1"/>
  <c r="L77" i="4"/>
  <c r="M77" i="4" s="1"/>
  <c r="L47" i="4"/>
  <c r="M47" i="4" s="1"/>
  <c r="L20" i="4"/>
  <c r="M20" i="4" s="1"/>
  <c r="L46" i="4"/>
  <c r="L82" i="4"/>
  <c r="M82" i="4" s="1"/>
  <c r="L18" i="4"/>
  <c r="L52" i="4"/>
  <c r="M52" i="4" s="1"/>
  <c r="L23" i="4"/>
  <c r="M23" i="4" s="1"/>
  <c r="L21" i="4"/>
  <c r="M21" i="4" s="1"/>
  <c r="L53" i="4"/>
  <c r="L76" i="4"/>
  <c r="L45" i="4"/>
  <c r="L17" i="4"/>
  <c r="L15" i="4"/>
  <c r="P49" i="3"/>
  <c r="P55" i="3"/>
  <c r="P45" i="3"/>
  <c r="P62" i="3"/>
  <c r="L103" i="5"/>
  <c r="L100" i="5"/>
  <c r="R35" i="3"/>
  <c r="Q36" i="3"/>
  <c r="P48" i="3"/>
  <c r="P41" i="3"/>
  <c r="O63" i="3"/>
  <c r="O64" i="3"/>
  <c r="P51" i="3"/>
  <c r="P59" i="3"/>
  <c r="P54" i="3"/>
  <c r="P47" i="3"/>
  <c r="P57" i="3"/>
  <c r="Q57" i="3" s="1"/>
  <c r="P53" i="3"/>
  <c r="P61" i="3"/>
  <c r="P52" i="3"/>
  <c r="P50" i="3"/>
  <c r="Q50" i="3" s="1"/>
  <c r="P46" i="3"/>
  <c r="P60" i="3"/>
  <c r="P43" i="3"/>
  <c r="P58" i="3"/>
  <c r="Q58" i="3" s="1"/>
  <c r="P56" i="3"/>
  <c r="P44" i="3"/>
  <c r="O83" i="3"/>
  <c r="N105" i="3"/>
  <c r="N104" i="3"/>
  <c r="P42" i="3"/>
  <c r="AF42" i="2"/>
  <c r="AF244" i="2"/>
  <c r="AF263" i="2"/>
  <c r="AF269" i="2"/>
  <c r="AF270" i="2"/>
  <c r="AF238" i="2"/>
  <c r="AF18" i="2"/>
  <c r="AE229" i="2"/>
  <c r="AD316" i="2"/>
  <c r="AF81" i="2"/>
  <c r="AF44" i="2"/>
  <c r="AF69" i="2"/>
  <c r="AF60" i="2"/>
  <c r="AF98" i="2"/>
  <c r="AF290" i="2"/>
  <c r="AF50" i="2"/>
  <c r="AD100" i="2"/>
  <c r="AE13" i="2"/>
  <c r="AF91" i="2"/>
  <c r="AF259" i="2"/>
  <c r="AF29" i="2"/>
  <c r="AF28" i="2"/>
  <c r="AF250" i="2"/>
  <c r="AF84" i="2"/>
  <c r="AF284" i="2"/>
  <c r="AD208" i="2"/>
  <c r="AE121" i="2"/>
  <c r="AF306" i="2"/>
  <c r="AF271" i="2"/>
  <c r="AF303" i="2"/>
  <c r="AF255" i="2"/>
  <c r="AF281" i="2"/>
  <c r="AF61" i="2"/>
  <c r="AF38" i="2"/>
  <c r="AF301" i="2"/>
  <c r="AF17" i="2"/>
  <c r="AF292" i="2"/>
  <c r="AF79" i="2"/>
  <c r="AF6" i="2"/>
  <c r="AF87" i="2" s="1"/>
  <c r="AG5" i="2"/>
  <c r="AF305" i="2"/>
  <c r="AF288" i="2"/>
  <c r="AF93" i="2"/>
  <c r="L104" i="5"/>
  <c r="L158" i="5"/>
  <c r="L167" i="5"/>
  <c r="L160" i="5"/>
  <c r="L107" i="5"/>
  <c r="L106" i="5"/>
  <c r="L163" i="5"/>
  <c r="L101" i="5"/>
  <c r="L102" i="5"/>
  <c r="L166" i="5"/>
  <c r="L161" i="5"/>
  <c r="L165" i="5"/>
  <c r="L108" i="5"/>
  <c r="L162" i="5"/>
  <c r="L164" i="5"/>
  <c r="L105" i="5"/>
  <c r="L109" i="5"/>
  <c r="L159" i="5"/>
  <c r="U131" i="3"/>
  <c r="J105" i="6"/>
  <c r="K104" i="6"/>
  <c r="J91" i="6"/>
  <c r="K90" i="6"/>
  <c r="J99" i="6"/>
  <c r="K98" i="6"/>
  <c r="J97" i="6"/>
  <c r="K96" i="6"/>
  <c r="K100" i="6"/>
  <c r="J101" i="6"/>
  <c r="K107" i="6"/>
  <c r="J93" i="6"/>
  <c r="K92" i="6"/>
  <c r="J95" i="6"/>
  <c r="K94" i="6"/>
  <c r="K106" i="6"/>
  <c r="K102" i="6"/>
  <c r="J103" i="6"/>
  <c r="K52" i="6"/>
  <c r="K56" i="6"/>
  <c r="J59" i="6"/>
  <c r="K58" i="6"/>
  <c r="K62" i="6"/>
  <c r="J63" i="6"/>
  <c r="K60" i="6"/>
  <c r="K54" i="6"/>
  <c r="J67" i="6"/>
  <c r="J70" i="6" s="1"/>
  <c r="K66" i="6"/>
  <c r="J65" i="6"/>
  <c r="K64" i="6"/>
  <c r="K69" i="6"/>
  <c r="L48" i="5"/>
  <c r="J61" i="5"/>
  <c r="J120" i="5"/>
  <c r="L44" i="5"/>
  <c r="L77" i="5"/>
  <c r="L42" i="5"/>
  <c r="J178" i="5"/>
  <c r="L141" i="5"/>
  <c r="L50" i="5"/>
  <c r="L133" i="5"/>
  <c r="L21" i="5"/>
  <c r="L18" i="5"/>
  <c r="L80" i="5"/>
  <c r="L137" i="5"/>
  <c r="L15" i="5"/>
  <c r="L81" i="5"/>
  <c r="L138" i="5"/>
  <c r="L24" i="5"/>
  <c r="L79" i="5"/>
  <c r="L41" i="5"/>
  <c r="L16" i="5"/>
  <c r="L132" i="5"/>
  <c r="L135" i="5"/>
  <c r="L17" i="5"/>
  <c r="L75" i="5"/>
  <c r="L47" i="5"/>
  <c r="L140" i="5"/>
  <c r="L22" i="5"/>
  <c r="L74" i="5"/>
  <c r="K142" i="5"/>
  <c r="L19" i="5"/>
  <c r="L82" i="5"/>
  <c r="L139" i="5"/>
  <c r="L45" i="5"/>
  <c r="L78" i="5"/>
  <c r="L46" i="5"/>
  <c r="L49" i="5"/>
  <c r="K84" i="5"/>
  <c r="L83" i="5"/>
  <c r="L43" i="5"/>
  <c r="L136" i="5"/>
  <c r="L23" i="5"/>
  <c r="L76" i="5"/>
  <c r="K51" i="5"/>
  <c r="L20" i="5"/>
  <c r="L134" i="5"/>
  <c r="M9" i="5"/>
  <c r="K25" i="5"/>
  <c r="J32" i="6"/>
  <c r="K28" i="6"/>
  <c r="K29" i="6" s="1"/>
  <c r="K30" i="6"/>
  <c r="K31" i="6"/>
  <c r="K22" i="6"/>
  <c r="K23" i="6" s="1"/>
  <c r="K24" i="6"/>
  <c r="K25" i="6" s="1"/>
  <c r="K26" i="6"/>
  <c r="K27" i="6" s="1"/>
  <c r="K20" i="6"/>
  <c r="K21" i="6" s="1"/>
  <c r="U134" i="3"/>
  <c r="U145" i="3"/>
  <c r="U135" i="3"/>
  <c r="L9" i="6"/>
  <c r="L68" i="6" s="1"/>
  <c r="M8" i="6"/>
  <c r="S18" i="8"/>
  <c r="U144" i="3"/>
  <c r="O32" i="7"/>
  <c r="O38" i="7" s="1"/>
  <c r="P31" i="7"/>
  <c r="V120" i="3"/>
  <c r="S14" i="8"/>
  <c r="S13" i="8"/>
  <c r="S21" i="8"/>
  <c r="K110" i="5"/>
  <c r="U132" i="3"/>
  <c r="L47" i="6"/>
  <c r="U126" i="3"/>
  <c r="K16" i="6"/>
  <c r="K17" i="6" s="1"/>
  <c r="S15" i="8"/>
  <c r="N55" i="7"/>
  <c r="O54" i="7"/>
  <c r="U140" i="3"/>
  <c r="U129" i="3"/>
  <c r="U146" i="3"/>
  <c r="U136" i="3"/>
  <c r="S23" i="8"/>
  <c r="S16" i="8"/>
  <c r="U143" i="3"/>
  <c r="U127" i="3"/>
  <c r="U130" i="3"/>
  <c r="Q24" i="8"/>
  <c r="R12" i="8"/>
  <c r="U133" i="3"/>
  <c r="N9" i="7"/>
  <c r="M10" i="7"/>
  <c r="M61" i="7" s="1"/>
  <c r="U142" i="3"/>
  <c r="K18" i="6"/>
  <c r="K19" i="6" s="1"/>
  <c r="K168" i="5"/>
  <c r="L85" i="6"/>
  <c r="U139" i="3"/>
  <c r="S19" i="8"/>
  <c r="N35" i="5"/>
  <c r="T125" i="3"/>
  <c r="S147" i="3"/>
  <c r="K55" i="4"/>
  <c r="K86" i="4"/>
  <c r="U128" i="3"/>
  <c r="U137" i="3"/>
  <c r="U141" i="3"/>
  <c r="U138" i="3"/>
  <c r="T7" i="8"/>
  <c r="T22" i="8" s="1"/>
  <c r="U6" i="8"/>
  <c r="J33" i="6"/>
  <c r="K14" i="6"/>
  <c r="K15" i="6" s="1"/>
  <c r="AF72" i="2" l="1"/>
  <c r="AF16" i="2"/>
  <c r="AF85" i="2"/>
  <c r="AF89" i="2"/>
  <c r="AF234" i="2"/>
  <c r="AF71" i="2"/>
  <c r="R103" i="3"/>
  <c r="R86" i="3"/>
  <c r="S86" i="3" s="1"/>
  <c r="AF193" i="2"/>
  <c r="AF170" i="2"/>
  <c r="AF200" i="2"/>
  <c r="AF187" i="2"/>
  <c r="R91" i="3"/>
  <c r="AF130" i="2"/>
  <c r="AF206" i="2"/>
  <c r="W125" i="5"/>
  <c r="V126" i="5"/>
  <c r="AF198" i="2"/>
  <c r="AF70" i="2"/>
  <c r="AF22" i="2"/>
  <c r="AF273" i="2"/>
  <c r="AF274" i="2"/>
  <c r="AF90" i="2"/>
  <c r="AG90" i="2" s="1"/>
  <c r="AF21" i="2"/>
  <c r="R97" i="3"/>
  <c r="AG143" i="2"/>
  <c r="R85" i="3"/>
  <c r="W93" i="5"/>
  <c r="V94" i="5"/>
  <c r="AF195" i="2"/>
  <c r="AF138" i="2"/>
  <c r="AF133" i="2"/>
  <c r="AG133" i="2" s="1"/>
  <c r="AF153" i="2"/>
  <c r="L25" i="4"/>
  <c r="L24" i="4"/>
  <c r="AG123" i="2"/>
  <c r="R93" i="3"/>
  <c r="R84" i="3"/>
  <c r="AG202" i="2"/>
  <c r="R100" i="3"/>
  <c r="M51" i="4"/>
  <c r="M48" i="4"/>
  <c r="M53" i="4"/>
  <c r="M83" i="4"/>
  <c r="M81" i="4"/>
  <c r="M50" i="4"/>
  <c r="M84" i="4"/>
  <c r="M79" i="4"/>
  <c r="M49" i="4"/>
  <c r="M18" i="4"/>
  <c r="M76" i="4"/>
  <c r="M17" i="4"/>
  <c r="M45" i="4"/>
  <c r="M15" i="4"/>
  <c r="AF23" i="2"/>
  <c r="AF66" i="2"/>
  <c r="AF307" i="2"/>
  <c r="AF47" i="2"/>
  <c r="AF261" i="2"/>
  <c r="AF78" i="2"/>
  <c r="AF82" i="2"/>
  <c r="AF41" i="2"/>
  <c r="AF299" i="2"/>
  <c r="AF304" i="2"/>
  <c r="Q49" i="3"/>
  <c r="AG222" i="2"/>
  <c r="AH221" i="2"/>
  <c r="AG189" i="2"/>
  <c r="R96" i="3"/>
  <c r="X67" i="5"/>
  <c r="W68" i="5"/>
  <c r="W151" i="5"/>
  <c r="V152" i="5"/>
  <c r="AF174" i="2"/>
  <c r="AF173" i="2"/>
  <c r="AG173" i="2" s="1"/>
  <c r="AF181" i="2"/>
  <c r="R90" i="3"/>
  <c r="R95" i="3"/>
  <c r="AF124" i="2"/>
  <c r="AF207" i="2"/>
  <c r="AG207" i="2" s="1"/>
  <c r="O9" i="4"/>
  <c r="N10" i="4"/>
  <c r="AH113" i="2"/>
  <c r="AG114" i="2"/>
  <c r="AG135" i="2" s="1"/>
  <c r="S70" i="4"/>
  <c r="R71" i="4"/>
  <c r="AG126" i="2"/>
  <c r="K178" i="5"/>
  <c r="AF86" i="2"/>
  <c r="AF51" i="2"/>
  <c r="AF295" i="2"/>
  <c r="AF74" i="2"/>
  <c r="AF276" i="2"/>
  <c r="AF63" i="2"/>
  <c r="AF68" i="2"/>
  <c r="AF256" i="2"/>
  <c r="AG256" i="2" s="1"/>
  <c r="AF296" i="2"/>
  <c r="AF293" i="2"/>
  <c r="L54" i="4"/>
  <c r="M46" i="4"/>
  <c r="M80" i="4"/>
  <c r="AF149" i="2"/>
  <c r="AF158" i="2"/>
  <c r="AF175" i="2"/>
  <c r="AG175" i="2" s="1"/>
  <c r="AF154" i="2"/>
  <c r="AG154" i="2" s="1"/>
  <c r="AF171" i="2"/>
  <c r="AF178" i="2"/>
  <c r="AF141" i="2"/>
  <c r="AF165" i="2"/>
  <c r="AG165" i="2" s="1"/>
  <c r="R87" i="3"/>
  <c r="AF150" i="2"/>
  <c r="AF152" i="2"/>
  <c r="AG152" i="2" s="1"/>
  <c r="AF177" i="2"/>
  <c r="AG177" i="2" s="1"/>
  <c r="AF146" i="2"/>
  <c r="AF134" i="2"/>
  <c r="AF139" i="2"/>
  <c r="L85" i="4"/>
  <c r="AG176" i="2"/>
  <c r="R99" i="3"/>
  <c r="S99" i="3" s="1"/>
  <c r="AG197" i="2"/>
  <c r="AG191" i="2"/>
  <c r="AG148" i="2"/>
  <c r="AF155" i="2"/>
  <c r="AG155" i="2" s="1"/>
  <c r="AF167" i="2"/>
  <c r="AG167" i="2" s="1"/>
  <c r="AF266" i="2"/>
  <c r="AF267" i="2"/>
  <c r="AF96" i="2"/>
  <c r="AF92" i="2"/>
  <c r="AF314" i="2"/>
  <c r="AF64" i="2"/>
  <c r="AF73" i="2"/>
  <c r="AF298" i="2"/>
  <c r="AF285" i="2"/>
  <c r="AF262" i="2"/>
  <c r="AF289" i="2"/>
  <c r="AF49" i="2"/>
  <c r="R98" i="3"/>
  <c r="S98" i="3" s="1"/>
  <c r="AG157" i="2"/>
  <c r="T76" i="3"/>
  <c r="S77" i="3"/>
  <c r="S82" i="3" s="1"/>
  <c r="AF142" i="2"/>
  <c r="R88" i="3"/>
  <c r="AF204" i="2"/>
  <c r="AF129" i="2"/>
  <c r="AG129" i="2" s="1"/>
  <c r="R101" i="3"/>
  <c r="S101" i="3" s="1"/>
  <c r="AF186" i="2"/>
  <c r="AG186" i="2" s="1"/>
  <c r="AF182" i="2"/>
  <c r="AG182" i="2" s="1"/>
  <c r="AF147" i="2"/>
  <c r="AG147" i="2" s="1"/>
  <c r="AF159" i="2"/>
  <c r="AF205" i="2"/>
  <c r="S39" i="4"/>
  <c r="R40" i="4"/>
  <c r="AF137" i="2"/>
  <c r="AG137" i="2" s="1"/>
  <c r="AF125" i="2"/>
  <c r="AG125" i="2" s="1"/>
  <c r="Q45" i="3"/>
  <c r="Q55" i="3"/>
  <c r="Q59" i="3"/>
  <c r="Q52" i="3"/>
  <c r="Q51" i="3"/>
  <c r="Q62" i="3"/>
  <c r="Q42" i="3"/>
  <c r="Q44" i="3"/>
  <c r="R44" i="3" s="1"/>
  <c r="Q61" i="3"/>
  <c r="Q47" i="3"/>
  <c r="Q56" i="3"/>
  <c r="Q46" i="3"/>
  <c r="Q53" i="3"/>
  <c r="Q54" i="3"/>
  <c r="Q48" i="3"/>
  <c r="M166" i="5"/>
  <c r="M109" i="5"/>
  <c r="M105" i="5"/>
  <c r="P64" i="3"/>
  <c r="P63" i="3"/>
  <c r="Q41" i="3"/>
  <c r="P83" i="3"/>
  <c r="O104" i="3"/>
  <c r="O105" i="3"/>
  <c r="Q43" i="3"/>
  <c r="S35" i="3"/>
  <c r="R36" i="3"/>
  <c r="Q60" i="3"/>
  <c r="AF121" i="2"/>
  <c r="AE208" i="2"/>
  <c r="AG49" i="2"/>
  <c r="AG18" i="2"/>
  <c r="AH5" i="2"/>
  <c r="AG6" i="2"/>
  <c r="AG87" i="2" s="1"/>
  <c r="AG271" i="2"/>
  <c r="AF99" i="2"/>
  <c r="AF279" i="2"/>
  <c r="AF27" i="2"/>
  <c r="AF237" i="2"/>
  <c r="AF58" i="2"/>
  <c r="AG58" i="2" s="1"/>
  <c r="AF253" i="2"/>
  <c r="AF247" i="2"/>
  <c r="AG247" i="2" s="1"/>
  <c r="AF283" i="2"/>
  <c r="AF272" i="2"/>
  <c r="AG272" i="2" s="1"/>
  <c r="AF65" i="2"/>
  <c r="AF243" i="2"/>
  <c r="AF246" i="2"/>
  <c r="AF43" i="2"/>
  <c r="AF242" i="2"/>
  <c r="AF260" i="2"/>
  <c r="AF14" i="2"/>
  <c r="AF33" i="2"/>
  <c r="AF48" i="2"/>
  <c r="AF95" i="2"/>
  <c r="AF34" i="2"/>
  <c r="AG34" i="2" s="1"/>
  <c r="AF24" i="2"/>
  <c r="AF32" i="2"/>
  <c r="AF311" i="2"/>
  <c r="AF302" i="2"/>
  <c r="AF308" i="2"/>
  <c r="AF235" i="2"/>
  <c r="AF52" i="2"/>
  <c r="AF97" i="2"/>
  <c r="AF310" i="2"/>
  <c r="AF94" i="2"/>
  <c r="AF88" i="2"/>
  <c r="AG88" i="2" s="1"/>
  <c r="AF77" i="2"/>
  <c r="AF280" i="2"/>
  <c r="AF297" i="2"/>
  <c r="AF19" i="2"/>
  <c r="AF313" i="2"/>
  <c r="AG313" i="2" s="1"/>
  <c r="AF254" i="2"/>
  <c r="AF231" i="2"/>
  <c r="AF265" i="2"/>
  <c r="AF46" i="2"/>
  <c r="AG96" i="2"/>
  <c r="AE100" i="2"/>
  <c r="AF13" i="2"/>
  <c r="AG42" i="2"/>
  <c r="AG84" i="2"/>
  <c r="AE316" i="2"/>
  <c r="AF229" i="2"/>
  <c r="AF20" i="2"/>
  <c r="AF37" i="2"/>
  <c r="AG37" i="2" s="1"/>
  <c r="AF56" i="2"/>
  <c r="AF36" i="2"/>
  <c r="AF248" i="2"/>
  <c r="AF54" i="2"/>
  <c r="AF309" i="2"/>
  <c r="AF268" i="2"/>
  <c r="AF233" i="2"/>
  <c r="AG233" i="2" s="1"/>
  <c r="AF257" i="2"/>
  <c r="AG257" i="2" s="1"/>
  <c r="AF264" i="2"/>
  <c r="AG264" i="2" s="1"/>
  <c r="AF35" i="2"/>
  <c r="AF252" i="2"/>
  <c r="AF239" i="2"/>
  <c r="AF62" i="2"/>
  <c r="AF40" i="2"/>
  <c r="AG40" i="2" s="1"/>
  <c r="AF315" i="2"/>
  <c r="AF59" i="2"/>
  <c r="AF67" i="2"/>
  <c r="AF55" i="2"/>
  <c r="AF282" i="2"/>
  <c r="AF30" i="2"/>
  <c r="AG64" i="2"/>
  <c r="AG307" i="2"/>
  <c r="AG304" i="2"/>
  <c r="AG267" i="2"/>
  <c r="AG298" i="2"/>
  <c r="AF300" i="2"/>
  <c r="AF15" i="2"/>
  <c r="AF245" i="2"/>
  <c r="AF236" i="2"/>
  <c r="AF39" i="2"/>
  <c r="AF83" i="2"/>
  <c r="AF287" i="2"/>
  <c r="AG287" i="2" s="1"/>
  <c r="AF76" i="2"/>
  <c r="AG76" i="2" s="1"/>
  <c r="AF291" i="2"/>
  <c r="AF25" i="2"/>
  <c r="AF275" i="2"/>
  <c r="AF75" i="2"/>
  <c r="AG75" i="2" s="1"/>
  <c r="AF241" i="2"/>
  <c r="AG241" i="2" s="1"/>
  <c r="AF258" i="2"/>
  <c r="AF232" i="2"/>
  <c r="AF31" i="2"/>
  <c r="AF312" i="2"/>
  <c r="AF240" i="2"/>
  <c r="AF277" i="2"/>
  <c r="AF230" i="2"/>
  <c r="AF80" i="2"/>
  <c r="AF57" i="2"/>
  <c r="L69" i="6"/>
  <c r="L107" i="6"/>
  <c r="J108" i="6"/>
  <c r="J109" i="6" s="1"/>
  <c r="M158" i="5"/>
  <c r="M165" i="5"/>
  <c r="M106" i="5"/>
  <c r="M104" i="5"/>
  <c r="M167" i="5"/>
  <c r="M107" i="5"/>
  <c r="M100" i="5"/>
  <c r="M108" i="5"/>
  <c r="M102" i="5"/>
  <c r="M161" i="5"/>
  <c r="M160" i="5"/>
  <c r="M103" i="5"/>
  <c r="M163" i="5"/>
  <c r="M101" i="5"/>
  <c r="M164" i="5"/>
  <c r="M159" i="5"/>
  <c r="M162" i="5"/>
  <c r="J71" i="6"/>
  <c r="V131" i="3"/>
  <c r="L94" i="6"/>
  <c r="K95" i="6"/>
  <c r="L92" i="6"/>
  <c r="K93" i="6"/>
  <c r="K99" i="6"/>
  <c r="L98" i="6"/>
  <c r="M107" i="6"/>
  <c r="K91" i="6"/>
  <c r="L90" i="6"/>
  <c r="L102" i="6"/>
  <c r="K103" i="6"/>
  <c r="K101" i="6"/>
  <c r="L100" i="6"/>
  <c r="L104" i="6"/>
  <c r="K105" i="6"/>
  <c r="L106" i="6"/>
  <c r="L96" i="6"/>
  <c r="K97" i="6"/>
  <c r="K61" i="6"/>
  <c r="L60" i="6"/>
  <c r="K63" i="6"/>
  <c r="L62" i="6"/>
  <c r="L64" i="6"/>
  <c r="K65" i="6"/>
  <c r="L58" i="6"/>
  <c r="K59" i="6"/>
  <c r="K57" i="6"/>
  <c r="L56" i="6"/>
  <c r="L66" i="6"/>
  <c r="K67" i="6"/>
  <c r="K53" i="6"/>
  <c r="L52" i="6"/>
  <c r="K55" i="6"/>
  <c r="L54" i="6"/>
  <c r="M42" i="5"/>
  <c r="L84" i="5"/>
  <c r="K61" i="5"/>
  <c r="M136" i="5"/>
  <c r="M41" i="5"/>
  <c r="M81" i="5"/>
  <c r="M19" i="5"/>
  <c r="K120" i="5"/>
  <c r="L51" i="5"/>
  <c r="M141" i="5"/>
  <c r="M76" i="5"/>
  <c r="M43" i="5"/>
  <c r="M49" i="5"/>
  <c r="M74" i="5"/>
  <c r="M75" i="5"/>
  <c r="M138" i="5"/>
  <c r="M137" i="5"/>
  <c r="M17" i="5"/>
  <c r="M21" i="5"/>
  <c r="M133" i="5"/>
  <c r="M140" i="5"/>
  <c r="M46" i="5"/>
  <c r="M47" i="5"/>
  <c r="M135" i="5"/>
  <c r="M48" i="5"/>
  <c r="M23" i="5"/>
  <c r="M78" i="5"/>
  <c r="M22" i="5"/>
  <c r="M79" i="5"/>
  <c r="M15" i="5"/>
  <c r="M45" i="5"/>
  <c r="L142" i="5"/>
  <c r="M132" i="5"/>
  <c r="M80" i="5"/>
  <c r="M83" i="5"/>
  <c r="M18" i="5"/>
  <c r="M44" i="5"/>
  <c r="M134" i="5"/>
  <c r="M20" i="5"/>
  <c r="M139" i="5"/>
  <c r="M77" i="5"/>
  <c r="M16" i="5"/>
  <c r="M24" i="5"/>
  <c r="M50" i="5"/>
  <c r="M82" i="5"/>
  <c r="L25" i="5"/>
  <c r="N9" i="5"/>
  <c r="K32" i="6"/>
  <c r="L30" i="6"/>
  <c r="L22" i="6"/>
  <c r="L23" i="6" s="1"/>
  <c r="L16" i="6"/>
  <c r="L17" i="6" s="1"/>
  <c r="V128" i="3"/>
  <c r="V139" i="3"/>
  <c r="V145" i="3"/>
  <c r="V127" i="3"/>
  <c r="V140" i="3"/>
  <c r="V130" i="3"/>
  <c r="V144" i="3"/>
  <c r="V134" i="3"/>
  <c r="V126" i="3"/>
  <c r="V136" i="3"/>
  <c r="T20" i="8"/>
  <c r="T13" i="8"/>
  <c r="L55" i="4"/>
  <c r="L168" i="5"/>
  <c r="T16" i="8"/>
  <c r="Q31" i="7"/>
  <c r="P32" i="7"/>
  <c r="P38" i="7" s="1"/>
  <c r="L86" i="4"/>
  <c r="L28" i="6"/>
  <c r="L29" i="6" s="1"/>
  <c r="L18" i="6"/>
  <c r="L19" i="6" s="1"/>
  <c r="V146" i="3"/>
  <c r="V129" i="3"/>
  <c r="O55" i="7"/>
  <c r="P54" i="7"/>
  <c r="V135" i="3"/>
  <c r="N47" i="6"/>
  <c r="O46" i="6"/>
  <c r="U125" i="3"/>
  <c r="T147" i="3"/>
  <c r="M16" i="7"/>
  <c r="T18" i="8"/>
  <c r="U18" i="8" s="1"/>
  <c r="M9" i="6"/>
  <c r="M68" i="6" s="1"/>
  <c r="N8" i="6"/>
  <c r="K33" i="6"/>
  <c r="L14" i="6"/>
  <c r="L15" i="6" s="1"/>
  <c r="U7" i="8"/>
  <c r="U22" i="8" s="1"/>
  <c r="V6" i="8"/>
  <c r="V142" i="3"/>
  <c r="V133" i="3"/>
  <c r="T23" i="8"/>
  <c r="U23" i="8" s="1"/>
  <c r="T21" i="8"/>
  <c r="T17" i="8"/>
  <c r="U17" i="8" s="1"/>
  <c r="V138" i="3"/>
  <c r="O35" i="5"/>
  <c r="N85" i="6"/>
  <c r="O84" i="6"/>
  <c r="V143" i="3"/>
  <c r="L31" i="6"/>
  <c r="L110" i="5"/>
  <c r="W120" i="3"/>
  <c r="N10" i="7"/>
  <c r="N61" i="7" s="1"/>
  <c r="O9" i="7"/>
  <c r="L20" i="6"/>
  <c r="L21" i="6" s="1"/>
  <c r="V141" i="3"/>
  <c r="V137" i="3"/>
  <c r="T19" i="8"/>
  <c r="U19" i="8" s="1"/>
  <c r="L24" i="6"/>
  <c r="L25" i="6" s="1"/>
  <c r="S12" i="8"/>
  <c r="R24" i="8"/>
  <c r="T15" i="8"/>
  <c r="L26" i="6"/>
  <c r="L27" i="6" s="1"/>
  <c r="V132" i="3"/>
  <c r="T14" i="8"/>
  <c r="U14" i="8" s="1"/>
  <c r="AG56" i="2" l="1"/>
  <c r="AG93" i="2"/>
  <c r="AG19" i="2"/>
  <c r="AG94" i="2"/>
  <c r="AG95" i="2"/>
  <c r="AG283" i="2"/>
  <c r="AG237" i="2"/>
  <c r="AH237" i="2" s="1"/>
  <c r="AG66" i="2"/>
  <c r="AG251" i="2"/>
  <c r="AG44" i="2"/>
  <c r="AG160" i="2"/>
  <c r="AG172" i="2"/>
  <c r="AH172" i="2" s="1"/>
  <c r="AG150" i="2"/>
  <c r="AG158" i="2"/>
  <c r="AG188" i="2"/>
  <c r="N79" i="4"/>
  <c r="N53" i="4"/>
  <c r="N19" i="4"/>
  <c r="N81" i="4"/>
  <c r="N84" i="4"/>
  <c r="N20" i="4"/>
  <c r="N21" i="4"/>
  <c r="N47" i="4"/>
  <c r="N77" i="4"/>
  <c r="N46" i="4"/>
  <c r="N50" i="4"/>
  <c r="N23" i="4"/>
  <c r="N22" i="4"/>
  <c r="N51" i="4"/>
  <c r="N80" i="4"/>
  <c r="N82" i="4"/>
  <c r="N48" i="4"/>
  <c r="N78" i="4"/>
  <c r="N83" i="4"/>
  <c r="N16" i="4"/>
  <c r="N52" i="4"/>
  <c r="N49" i="4"/>
  <c r="N76" i="4"/>
  <c r="N45" i="4"/>
  <c r="N15" i="4"/>
  <c r="AG174" i="2"/>
  <c r="AI221" i="2"/>
  <c r="AH222" i="2"/>
  <c r="M54" i="4"/>
  <c r="S84" i="3"/>
  <c r="T84" i="3" s="1"/>
  <c r="AG138" i="2"/>
  <c r="AG179" i="2"/>
  <c r="AG206" i="2"/>
  <c r="AG151" i="2"/>
  <c r="AG262" i="2"/>
  <c r="AG48" i="2"/>
  <c r="AG296" i="2"/>
  <c r="AG295" i="2"/>
  <c r="S87" i="3"/>
  <c r="AG149" i="2"/>
  <c r="AH149" i="2" s="1"/>
  <c r="AG168" i="2"/>
  <c r="AH168" i="2" s="1"/>
  <c r="P9" i="4"/>
  <c r="O10" i="4"/>
  <c r="N17" i="4"/>
  <c r="S93" i="3"/>
  <c r="T93" i="3" s="1"/>
  <c r="AG195" i="2"/>
  <c r="AG164" i="2"/>
  <c r="AG130" i="2"/>
  <c r="AH130" i="2" s="1"/>
  <c r="AG131" i="2"/>
  <c r="AH131" i="2" s="1"/>
  <c r="AI113" i="2"/>
  <c r="AH114" i="2"/>
  <c r="AH135" i="2" s="1"/>
  <c r="AH129" i="2"/>
  <c r="AH191" i="2"/>
  <c r="X151" i="5"/>
  <c r="W152" i="5"/>
  <c r="M85" i="4"/>
  <c r="AG199" i="2"/>
  <c r="AH199" i="2" s="1"/>
  <c r="AG136" i="2"/>
  <c r="AH136" i="2" s="1"/>
  <c r="S97" i="3"/>
  <c r="S91" i="3"/>
  <c r="S103" i="3"/>
  <c r="S89" i="3"/>
  <c r="T89" i="3" s="1"/>
  <c r="U76" i="3"/>
  <c r="T77" i="3"/>
  <c r="T82" i="3" s="1"/>
  <c r="AH152" i="2"/>
  <c r="AH173" i="2"/>
  <c r="X125" i="5"/>
  <c r="W126" i="5"/>
  <c r="AG275" i="2"/>
  <c r="AG38" i="2"/>
  <c r="AG301" i="2"/>
  <c r="AG62" i="2"/>
  <c r="AG20" i="2"/>
  <c r="AH20" i="2" s="1"/>
  <c r="AG314" i="2"/>
  <c r="AG60" i="2"/>
  <c r="AG297" i="2"/>
  <c r="AG32" i="2"/>
  <c r="AG33" i="2"/>
  <c r="AG63" i="2"/>
  <c r="AG23" i="2"/>
  <c r="R49" i="3"/>
  <c r="T39" i="4"/>
  <c r="S40" i="4"/>
  <c r="AG204" i="2"/>
  <c r="AG132" i="2"/>
  <c r="AG139" i="2"/>
  <c r="AH139" i="2" s="1"/>
  <c r="AG141" i="2"/>
  <c r="AH141" i="2" s="1"/>
  <c r="AG169" i="2"/>
  <c r="AG124" i="2"/>
  <c r="AH124" i="2" s="1"/>
  <c r="N18" i="4"/>
  <c r="AG183" i="2"/>
  <c r="AG163" i="2"/>
  <c r="X93" i="5"/>
  <c r="W94" i="5"/>
  <c r="AG166" i="2"/>
  <c r="AH166" i="2" s="1"/>
  <c r="AG187" i="2"/>
  <c r="AG192" i="2"/>
  <c r="AH192" i="2" s="1"/>
  <c r="S102" i="3"/>
  <c r="T102" i="3" s="1"/>
  <c r="AG57" i="2"/>
  <c r="AG25" i="2"/>
  <c r="AG299" i="2"/>
  <c r="AG281" i="2"/>
  <c r="AG239" i="2"/>
  <c r="AG255" i="2"/>
  <c r="AH255" i="2" s="1"/>
  <c r="AG91" i="2"/>
  <c r="AG280" i="2"/>
  <c r="AG14" i="2"/>
  <c r="AG259" i="2"/>
  <c r="AG266" i="2"/>
  <c r="AG273" i="2"/>
  <c r="AG205" i="2"/>
  <c r="S88" i="3"/>
  <c r="T88" i="3" s="1"/>
  <c r="AG184" i="2"/>
  <c r="AH184" i="2" s="1"/>
  <c r="AG134" i="2"/>
  <c r="AG178" i="2"/>
  <c r="S95" i="3"/>
  <c r="T95" i="3" s="1"/>
  <c r="Y67" i="5"/>
  <c r="X68" i="5"/>
  <c r="AG201" i="2"/>
  <c r="AG194" i="2"/>
  <c r="AH194" i="2" s="1"/>
  <c r="S85" i="3"/>
  <c r="T85" i="3" s="1"/>
  <c r="AG203" i="2"/>
  <c r="S92" i="3"/>
  <c r="T92" i="3" s="1"/>
  <c r="AG200" i="2"/>
  <c r="AG180" i="2"/>
  <c r="AH180" i="2" s="1"/>
  <c r="T86" i="3"/>
  <c r="U15" i="8"/>
  <c r="U13" i="8"/>
  <c r="AG291" i="2"/>
  <c r="AG263" i="2"/>
  <c r="AG289" i="2"/>
  <c r="AG252" i="2"/>
  <c r="AG36" i="2"/>
  <c r="AG292" i="2"/>
  <c r="AG47" i="2"/>
  <c r="AG77" i="2"/>
  <c r="AG24" i="2"/>
  <c r="AH24" i="2" s="1"/>
  <c r="AG16" i="2"/>
  <c r="AG22" i="2"/>
  <c r="AG159" i="2"/>
  <c r="AH159" i="2" s="1"/>
  <c r="AG142" i="2"/>
  <c r="AH142" i="2" s="1"/>
  <c r="AG122" i="2"/>
  <c r="AH122" i="2" s="1"/>
  <c r="AG146" i="2"/>
  <c r="AH146" i="2" s="1"/>
  <c r="AG171" i="2"/>
  <c r="AH171" i="2" s="1"/>
  <c r="T70" i="4"/>
  <c r="S71" i="4"/>
  <c r="S90" i="3"/>
  <c r="T90" i="3" s="1"/>
  <c r="S96" i="3"/>
  <c r="T96" i="3" s="1"/>
  <c r="AG128" i="2"/>
  <c r="AH128" i="2" s="1"/>
  <c r="AG156" i="2"/>
  <c r="AH156" i="2" s="1"/>
  <c r="AG140" i="2"/>
  <c r="AH140" i="2" s="1"/>
  <c r="S94" i="3"/>
  <c r="T94" i="3" s="1"/>
  <c r="AG196" i="2"/>
  <c r="AH196" i="2" s="1"/>
  <c r="AG190" i="2"/>
  <c r="AG198" i="2"/>
  <c r="AH198" i="2" s="1"/>
  <c r="AG170" i="2"/>
  <c r="AH170" i="2" s="1"/>
  <c r="AG127" i="2"/>
  <c r="AH127" i="2" s="1"/>
  <c r="T99" i="3"/>
  <c r="AH189" i="2"/>
  <c r="M24" i="4"/>
  <c r="M25" i="4"/>
  <c r="AG35" i="2"/>
  <c r="AG69" i="2"/>
  <c r="AG276" i="2"/>
  <c r="AG74" i="2"/>
  <c r="AG253" i="2"/>
  <c r="AG284" i="2"/>
  <c r="AH284" i="2" s="1"/>
  <c r="AG86" i="2"/>
  <c r="AH167" i="2"/>
  <c r="AH197" i="2"/>
  <c r="AH177" i="2"/>
  <c r="AH154" i="2"/>
  <c r="AG181" i="2"/>
  <c r="AH181" i="2" s="1"/>
  <c r="AG185" i="2"/>
  <c r="AH185" i="2" s="1"/>
  <c r="AG161" i="2"/>
  <c r="AH161" i="2" s="1"/>
  <c r="S100" i="3"/>
  <c r="T100" i="3" s="1"/>
  <c r="AG145" i="2"/>
  <c r="AH145" i="2" s="1"/>
  <c r="AG153" i="2"/>
  <c r="AH153" i="2" s="1"/>
  <c r="AG162" i="2"/>
  <c r="AH162" i="2" s="1"/>
  <c r="AG193" i="2"/>
  <c r="AH193" i="2" s="1"/>
  <c r="AG144" i="2"/>
  <c r="AH144" i="2" s="1"/>
  <c r="N20" i="5"/>
  <c r="N75" i="5"/>
  <c r="R60" i="3"/>
  <c r="R43" i="3"/>
  <c r="R62" i="3"/>
  <c r="R61" i="3"/>
  <c r="R42" i="3"/>
  <c r="R51" i="3"/>
  <c r="R59" i="3"/>
  <c r="R54" i="3"/>
  <c r="R47" i="3"/>
  <c r="Q83" i="3"/>
  <c r="P104" i="3"/>
  <c r="P105" i="3"/>
  <c r="Q63" i="3"/>
  <c r="Q64" i="3"/>
  <c r="R41" i="3"/>
  <c r="R50" i="3"/>
  <c r="T35" i="3"/>
  <c r="S36" i="3"/>
  <c r="S49" i="3" s="1"/>
  <c r="R45" i="3"/>
  <c r="R46" i="3"/>
  <c r="R58" i="3"/>
  <c r="R53" i="3"/>
  <c r="R56" i="3"/>
  <c r="R48" i="3"/>
  <c r="R52" i="3"/>
  <c r="R57" i="3"/>
  <c r="R55" i="3"/>
  <c r="AH276" i="2"/>
  <c r="AH241" i="2"/>
  <c r="AH93" i="2"/>
  <c r="AH273" i="2"/>
  <c r="AH75" i="2"/>
  <c r="AH87" i="2"/>
  <c r="AH272" i="2"/>
  <c r="AH19" i="2"/>
  <c r="AH251" i="2"/>
  <c r="AH90" i="2"/>
  <c r="AH40" i="2"/>
  <c r="AH252" i="2"/>
  <c r="AH292" i="2"/>
  <c r="AH266" i="2"/>
  <c r="AH25" i="2"/>
  <c r="AH37" i="2"/>
  <c r="AH267" i="2"/>
  <c r="AH289" i="2"/>
  <c r="AF316" i="2"/>
  <c r="AG229" i="2"/>
  <c r="AH74" i="2"/>
  <c r="AH33" i="2"/>
  <c r="AH49" i="2"/>
  <c r="AH94" i="2"/>
  <c r="AG290" i="2"/>
  <c r="AG80" i="2"/>
  <c r="AG28" i="2"/>
  <c r="AG268" i="2"/>
  <c r="AG98" i="2"/>
  <c r="AG310" i="2"/>
  <c r="AH310" i="2" s="1"/>
  <c r="AG27" i="2"/>
  <c r="AH27" i="2" s="1"/>
  <c r="AG29" i="2"/>
  <c r="AH29" i="2" s="1"/>
  <c r="AG39" i="2"/>
  <c r="AH39" i="2" s="1"/>
  <c r="AG261" i="2"/>
  <c r="AG61" i="2"/>
  <c r="AH61" i="2" s="1"/>
  <c r="AG309" i="2"/>
  <c r="AH309" i="2" s="1"/>
  <c r="AG242" i="2"/>
  <c r="AG236" i="2"/>
  <c r="AG21" i="2"/>
  <c r="AG55" i="2"/>
  <c r="AG72" i="2"/>
  <c r="AG92" i="2"/>
  <c r="AG46" i="2"/>
  <c r="AH46" i="2" s="1"/>
  <c r="AG43" i="2"/>
  <c r="AH43" i="2" s="1"/>
  <c r="AG99" i="2"/>
  <c r="AG303" i="2"/>
  <c r="AH303" i="2" s="1"/>
  <c r="AG67" i="2"/>
  <c r="AH67" i="2" s="1"/>
  <c r="AG265" i="2"/>
  <c r="AH265" i="2" s="1"/>
  <c r="AG17" i="2"/>
  <c r="AH17" i="2" s="1"/>
  <c r="AG258" i="2"/>
  <c r="AG79" i="2"/>
  <c r="AH79" i="2" s="1"/>
  <c r="AG315" i="2"/>
  <c r="AH315" i="2" s="1"/>
  <c r="AG50" i="2"/>
  <c r="AG53" i="2"/>
  <c r="AG311" i="2"/>
  <c r="AG41" i="2"/>
  <c r="AH41" i="2" s="1"/>
  <c r="AG250" i="2"/>
  <c r="AH250" i="2" s="1"/>
  <c r="AG274" i="2"/>
  <c r="AH298" i="2"/>
  <c r="AH239" i="2"/>
  <c r="AH259" i="2"/>
  <c r="AH275" i="2"/>
  <c r="AH301" i="2"/>
  <c r="AH34" i="2"/>
  <c r="AH291" i="2"/>
  <c r="AH281" i="2"/>
  <c r="AH91" i="2"/>
  <c r="AH48" i="2"/>
  <c r="AH271" i="2"/>
  <c r="AH304" i="2"/>
  <c r="AH257" i="2"/>
  <c r="AH262" i="2"/>
  <c r="AH88" i="2"/>
  <c r="AH58" i="2"/>
  <c r="AH44" i="2"/>
  <c r="AH57" i="2"/>
  <c r="AH299" i="2"/>
  <c r="AH69" i="2"/>
  <c r="AH14" i="2"/>
  <c r="AG234" i="2"/>
  <c r="AH234" i="2" s="1"/>
  <c r="AG83" i="2"/>
  <c r="AH83" i="2" s="1"/>
  <c r="AG30" i="2"/>
  <c r="AH30" i="2" s="1"/>
  <c r="AG68" i="2"/>
  <c r="AI5" i="2"/>
  <c r="AH6" i="2"/>
  <c r="AH22" i="2" s="1"/>
  <c r="AG89" i="2"/>
  <c r="AH89" i="2" s="1"/>
  <c r="AG230" i="2"/>
  <c r="AH230" i="2" s="1"/>
  <c r="AG260" i="2"/>
  <c r="AH260" i="2" s="1"/>
  <c r="AG279" i="2"/>
  <c r="AH279" i="2" s="1"/>
  <c r="AG45" i="2"/>
  <c r="AH45" i="2" s="1"/>
  <c r="AG85" i="2"/>
  <c r="AH85" i="2" s="1"/>
  <c r="AG282" i="2"/>
  <c r="AH282" i="2" s="1"/>
  <c r="AG306" i="2"/>
  <c r="AH306" i="2" s="1"/>
  <c r="AG97" i="2"/>
  <c r="AH97" i="2" s="1"/>
  <c r="AG277" i="2"/>
  <c r="AG240" i="2"/>
  <c r="AH240" i="2" s="1"/>
  <c r="AG245" i="2"/>
  <c r="AH245" i="2" s="1"/>
  <c r="AG26" i="2"/>
  <c r="AH26" i="2" s="1"/>
  <c r="AG54" i="2"/>
  <c r="AH54" i="2" s="1"/>
  <c r="AG288" i="2"/>
  <c r="AH288" i="2" s="1"/>
  <c r="AG51" i="2"/>
  <c r="AH51" i="2" s="1"/>
  <c r="AG52" i="2"/>
  <c r="AH52" i="2" s="1"/>
  <c r="AG246" i="2"/>
  <c r="AH246" i="2" s="1"/>
  <c r="AG82" i="2"/>
  <c r="AH82" i="2" s="1"/>
  <c r="AG121" i="2"/>
  <c r="AF208" i="2"/>
  <c r="AG15" i="2"/>
  <c r="AH15" i="2" s="1"/>
  <c r="AG81" i="2"/>
  <c r="AH81" i="2" s="1"/>
  <c r="AG293" i="2"/>
  <c r="AG269" i="2"/>
  <c r="AG231" i="2"/>
  <c r="AG243" i="2"/>
  <c r="AH243" i="2" s="1"/>
  <c r="AG278" i="2"/>
  <c r="AH278" i="2" s="1"/>
  <c r="AG312" i="2"/>
  <c r="AH312" i="2" s="1"/>
  <c r="AG238" i="2"/>
  <c r="AH238" i="2" s="1"/>
  <c r="AG285" i="2"/>
  <c r="AH285" i="2" s="1"/>
  <c r="AG254" i="2"/>
  <c r="AH254" i="2" s="1"/>
  <c r="AG235" i="2"/>
  <c r="AH235" i="2" s="1"/>
  <c r="AG65" i="2"/>
  <c r="AH65" i="2" s="1"/>
  <c r="AG305" i="2"/>
  <c r="AG249" i="2"/>
  <c r="AG31" i="2"/>
  <c r="AG300" i="2"/>
  <c r="AH300" i="2" s="1"/>
  <c r="AG70" i="2"/>
  <c r="AH70" i="2" s="1"/>
  <c r="AG248" i="2"/>
  <c r="AH248" i="2" s="1"/>
  <c r="AF100" i="2"/>
  <c r="AG13" i="2"/>
  <c r="AG308" i="2"/>
  <c r="AH308" i="2" s="1"/>
  <c r="AG286" i="2"/>
  <c r="AH286" i="2" s="1"/>
  <c r="AG244" i="2"/>
  <c r="AH244" i="2" s="1"/>
  <c r="AG232" i="2"/>
  <c r="AH232" i="2" s="1"/>
  <c r="AG294" i="2"/>
  <c r="AG59" i="2"/>
  <c r="AG78" i="2"/>
  <c r="AH78" i="2" s="1"/>
  <c r="AG302" i="2"/>
  <c r="AH302" i="2" s="1"/>
  <c r="AG71" i="2"/>
  <c r="AH71" i="2" s="1"/>
  <c r="AG73" i="2"/>
  <c r="AH73" i="2" s="1"/>
  <c r="AG270" i="2"/>
  <c r="AH270" i="2" s="1"/>
  <c r="N167" i="5"/>
  <c r="N104" i="5"/>
  <c r="N106" i="5"/>
  <c r="N107" i="5"/>
  <c r="N161" i="5"/>
  <c r="N108" i="5"/>
  <c r="N165" i="5"/>
  <c r="N160" i="5"/>
  <c r="N158" i="5"/>
  <c r="N166" i="5"/>
  <c r="N102" i="5"/>
  <c r="N163" i="5"/>
  <c r="N164" i="5"/>
  <c r="N101" i="5"/>
  <c r="N100" i="5"/>
  <c r="N109" i="5"/>
  <c r="N103" i="5"/>
  <c r="N105" i="5"/>
  <c r="N162" i="5"/>
  <c r="N159" i="5"/>
  <c r="N137" i="5"/>
  <c r="N82" i="5"/>
  <c r="L120" i="5"/>
  <c r="W131" i="3"/>
  <c r="M100" i="6"/>
  <c r="L101" i="6"/>
  <c r="M92" i="6"/>
  <c r="L93" i="6"/>
  <c r="L103" i="6"/>
  <c r="M102" i="6"/>
  <c r="L105" i="6"/>
  <c r="M104" i="6"/>
  <c r="K71" i="6"/>
  <c r="M96" i="6"/>
  <c r="L97" i="6"/>
  <c r="M90" i="6"/>
  <c r="L91" i="6"/>
  <c r="L99" i="6"/>
  <c r="M98" i="6"/>
  <c r="K70" i="6"/>
  <c r="M106" i="6"/>
  <c r="K108" i="6"/>
  <c r="K109" i="6" s="1"/>
  <c r="M94" i="6"/>
  <c r="L95" i="6"/>
  <c r="L65" i="6"/>
  <c r="M64" i="6"/>
  <c r="L53" i="6"/>
  <c r="M52" i="6"/>
  <c r="L63" i="6"/>
  <c r="M62" i="6"/>
  <c r="L57" i="6"/>
  <c r="M56" i="6"/>
  <c r="M69" i="6"/>
  <c r="M54" i="6"/>
  <c r="L55" i="6"/>
  <c r="L61" i="6"/>
  <c r="M60" i="6"/>
  <c r="L67" i="6"/>
  <c r="M66" i="6"/>
  <c r="M58" i="6"/>
  <c r="L59" i="6"/>
  <c r="M51" i="5"/>
  <c r="N81" i="5"/>
  <c r="N139" i="5"/>
  <c r="N141" i="5"/>
  <c r="N78" i="5"/>
  <c r="L61" i="5"/>
  <c r="N18" i="5"/>
  <c r="N15" i="5"/>
  <c r="N138" i="5"/>
  <c r="N74" i="5"/>
  <c r="N43" i="5"/>
  <c r="N76" i="5"/>
  <c r="N42" i="5"/>
  <c r="N135" i="5"/>
  <c r="N41" i="5"/>
  <c r="N19" i="5"/>
  <c r="N136" i="5"/>
  <c r="N48" i="5"/>
  <c r="N46" i="5"/>
  <c r="N24" i="5"/>
  <c r="N44" i="5"/>
  <c r="N132" i="5"/>
  <c r="N83" i="5"/>
  <c r="M84" i="5"/>
  <c r="L178" i="5"/>
  <c r="N134" i="5"/>
  <c r="N22" i="5"/>
  <c r="N50" i="5"/>
  <c r="M142" i="5"/>
  <c r="N23" i="5"/>
  <c r="N21" i="5"/>
  <c r="N47" i="5"/>
  <c r="N140" i="5"/>
  <c r="N49" i="5"/>
  <c r="N80" i="5"/>
  <c r="N133" i="5"/>
  <c r="N77" i="5"/>
  <c r="N45" i="5"/>
  <c r="N79" i="5"/>
  <c r="N17" i="5"/>
  <c r="N16" i="5"/>
  <c r="M25" i="5"/>
  <c r="O9" i="5"/>
  <c r="L32" i="6"/>
  <c r="M16" i="6"/>
  <c r="M17" i="6" s="1"/>
  <c r="M26" i="6"/>
  <c r="M27" i="6" s="1"/>
  <c r="M30" i="6"/>
  <c r="W145" i="3"/>
  <c r="W130" i="3"/>
  <c r="N9" i="6"/>
  <c r="N68" i="6" s="1"/>
  <c r="O8" i="6"/>
  <c r="P55" i="7"/>
  <c r="Q54" i="7"/>
  <c r="W135" i="3"/>
  <c r="P84" i="6"/>
  <c r="O85" i="6"/>
  <c r="W138" i="3"/>
  <c r="W6" i="8"/>
  <c r="V7" i="8"/>
  <c r="W132" i="3"/>
  <c r="M20" i="6"/>
  <c r="M21" i="6" s="1"/>
  <c r="M31" i="6"/>
  <c r="W142" i="3"/>
  <c r="O47" i="6"/>
  <c r="P46" i="6"/>
  <c r="M18" i="6"/>
  <c r="M19" i="6" s="1"/>
  <c r="M28" i="6"/>
  <c r="M29" i="6" s="1"/>
  <c r="M55" i="4"/>
  <c r="P35" i="5"/>
  <c r="V18" i="8"/>
  <c r="U20" i="8"/>
  <c r="N16" i="7"/>
  <c r="W146" i="3"/>
  <c r="V14" i="8"/>
  <c r="U147" i="3"/>
  <c r="V125" i="3"/>
  <c r="M86" i="4"/>
  <c r="V23" i="8"/>
  <c r="L33" i="6"/>
  <c r="M14" i="6"/>
  <c r="M15" i="6" s="1"/>
  <c r="M22" i="6"/>
  <c r="M23" i="6" s="1"/>
  <c r="W126" i="3"/>
  <c r="W140" i="3"/>
  <c r="W128" i="3"/>
  <c r="R31" i="7"/>
  <c r="Q32" i="7"/>
  <c r="Q38" i="7" s="1"/>
  <c r="M168" i="5"/>
  <c r="O10" i="7"/>
  <c r="O61" i="7" s="1"/>
  <c r="P9" i="7"/>
  <c r="W129" i="3"/>
  <c r="W136" i="3"/>
  <c r="X120" i="3"/>
  <c r="V17" i="8"/>
  <c r="W133" i="3"/>
  <c r="S24" i="8"/>
  <c r="T12" i="8"/>
  <c r="M24" i="6"/>
  <c r="M25" i="6" s="1"/>
  <c r="W137" i="3"/>
  <c r="W127" i="3"/>
  <c r="M110" i="5"/>
  <c r="W144" i="3"/>
  <c r="U21" i="8"/>
  <c r="V21" i="8" s="1"/>
  <c r="W141" i="3"/>
  <c r="W139" i="3"/>
  <c r="W143" i="3"/>
  <c r="W134" i="3"/>
  <c r="U16" i="8"/>
  <c r="V16" i="8" s="1"/>
  <c r="AI185" i="2" l="1"/>
  <c r="AI149" i="2"/>
  <c r="AH99" i="2"/>
  <c r="AH242" i="2"/>
  <c r="AI242" i="2" s="1"/>
  <c r="AH295" i="2"/>
  <c r="AH76" i="2"/>
  <c r="AH297" i="2"/>
  <c r="AH283" i="2"/>
  <c r="AH263" i="2"/>
  <c r="S60" i="3"/>
  <c r="AI181" i="2"/>
  <c r="AI189" i="2"/>
  <c r="AH201" i="2"/>
  <c r="AH205" i="2"/>
  <c r="AH187" i="2"/>
  <c r="AI187" i="2" s="1"/>
  <c r="AH169" i="2"/>
  <c r="AH123" i="2"/>
  <c r="AI123" i="2" s="1"/>
  <c r="AH164" i="2"/>
  <c r="AI164" i="2" s="1"/>
  <c r="T87" i="3"/>
  <c r="AH160" i="2"/>
  <c r="AI193" i="2"/>
  <c r="U99" i="3"/>
  <c r="AI156" i="2"/>
  <c r="V76" i="3"/>
  <c r="U77" i="3"/>
  <c r="U82" i="3" s="1"/>
  <c r="AH195" i="2"/>
  <c r="AI195" i="2" s="1"/>
  <c r="AH176" i="2"/>
  <c r="AI176" i="2" s="1"/>
  <c r="AI222" i="2"/>
  <c r="AJ221" i="2"/>
  <c r="AH157" i="2"/>
  <c r="AI162" i="2"/>
  <c r="AI177" i="2"/>
  <c r="AI127" i="2"/>
  <c r="AI128" i="2"/>
  <c r="Z67" i="5"/>
  <c r="Y68" i="5"/>
  <c r="AI139" i="2"/>
  <c r="U89" i="3"/>
  <c r="Y151" i="5"/>
  <c r="X152" i="5"/>
  <c r="AJ113" i="2"/>
  <c r="AI114" i="2"/>
  <c r="AI135" i="2" s="1"/>
  <c r="U93" i="3"/>
  <c r="AH148" i="2"/>
  <c r="AI148" i="2" s="1"/>
  <c r="AH151" i="2"/>
  <c r="AI151" i="2" s="1"/>
  <c r="AH174" i="2"/>
  <c r="AI174" i="2" s="1"/>
  <c r="AH186" i="2"/>
  <c r="AI186" i="2" s="1"/>
  <c r="AI194" i="2"/>
  <c r="V20" i="8"/>
  <c r="AH233" i="2"/>
  <c r="AH64" i="2"/>
  <c r="AH280" i="2"/>
  <c r="AH274" i="2"/>
  <c r="AI274" i="2" s="1"/>
  <c r="AH258" i="2"/>
  <c r="AH261" i="2"/>
  <c r="AH18" i="2"/>
  <c r="AH95" i="2"/>
  <c r="AH23" i="2"/>
  <c r="AH32" i="2"/>
  <c r="AI153" i="2"/>
  <c r="AI197" i="2"/>
  <c r="AI170" i="2"/>
  <c r="U96" i="3"/>
  <c r="AI159" i="2"/>
  <c r="AH200" i="2"/>
  <c r="AI200" i="2" s="1"/>
  <c r="U95" i="3"/>
  <c r="Y93" i="5"/>
  <c r="X94" i="5"/>
  <c r="AH132" i="2"/>
  <c r="AI132" i="2" s="1"/>
  <c r="T103" i="3"/>
  <c r="U103" i="3" s="1"/>
  <c r="AH207" i="2"/>
  <c r="AI207" i="2" s="1"/>
  <c r="AH175" i="2"/>
  <c r="AI175" i="2" s="1"/>
  <c r="T98" i="3"/>
  <c r="U98" i="3" s="1"/>
  <c r="AH206" i="2"/>
  <c r="AI206" i="2" s="1"/>
  <c r="N24" i="4"/>
  <c r="N25" i="4"/>
  <c r="AH125" i="2"/>
  <c r="AI125" i="2" s="1"/>
  <c r="AI152" i="2"/>
  <c r="AI172" i="2"/>
  <c r="AH47" i="2"/>
  <c r="AH60" i="2"/>
  <c r="AH36" i="2"/>
  <c r="AH62" i="2"/>
  <c r="AH96" i="2"/>
  <c r="AI145" i="2"/>
  <c r="AI167" i="2"/>
  <c r="AI198" i="2"/>
  <c r="U90" i="3"/>
  <c r="U92" i="3"/>
  <c r="AH178" i="2"/>
  <c r="AI178" i="2" s="1"/>
  <c r="AH163" i="2"/>
  <c r="AI163" i="2" s="1"/>
  <c r="AH204" i="2"/>
  <c r="AI204" i="2" s="1"/>
  <c r="T91" i="3"/>
  <c r="U91" i="3" s="1"/>
  <c r="AH126" i="2"/>
  <c r="AI126" i="2" s="1"/>
  <c r="AH155" i="2"/>
  <c r="AI155" i="2" s="1"/>
  <c r="O79" i="4"/>
  <c r="O50" i="4"/>
  <c r="O77" i="4"/>
  <c r="O20" i="4"/>
  <c r="O78" i="4"/>
  <c r="O80" i="4"/>
  <c r="O18" i="4"/>
  <c r="O82" i="4"/>
  <c r="O19" i="4"/>
  <c r="O16" i="4"/>
  <c r="O83" i="4"/>
  <c r="O51" i="4"/>
  <c r="O52" i="4"/>
  <c r="O49" i="4"/>
  <c r="O23" i="4"/>
  <c r="O84" i="4"/>
  <c r="O22" i="4"/>
  <c r="O81" i="4"/>
  <c r="O53" i="4"/>
  <c r="O21" i="4"/>
  <c r="O48" i="4"/>
  <c r="O47" i="4"/>
  <c r="O46" i="4"/>
  <c r="O45" i="4"/>
  <c r="O76" i="4"/>
  <c r="O17" i="4"/>
  <c r="O15" i="4"/>
  <c r="T101" i="3"/>
  <c r="U101" i="3" s="1"/>
  <c r="AH179" i="2"/>
  <c r="AI179" i="2" s="1"/>
  <c r="N54" i="4"/>
  <c r="AH188" i="2"/>
  <c r="AI188" i="2" s="1"/>
  <c r="AI171" i="2"/>
  <c r="V13" i="8"/>
  <c r="U100" i="3"/>
  <c r="AH147" i="2"/>
  <c r="AI147" i="2" s="1"/>
  <c r="AH202" i="2"/>
  <c r="AI202" i="2" s="1"/>
  <c r="AH190" i="2"/>
  <c r="AI190" i="2" s="1"/>
  <c r="AH203" i="2"/>
  <c r="AI203" i="2" s="1"/>
  <c r="AH134" i="2"/>
  <c r="AI134" i="2" s="1"/>
  <c r="AH133" i="2"/>
  <c r="AI133" i="2" s="1"/>
  <c r="AH183" i="2"/>
  <c r="AI183" i="2" s="1"/>
  <c r="Y125" i="5"/>
  <c r="X126" i="5"/>
  <c r="T97" i="3"/>
  <c r="U97" i="3" s="1"/>
  <c r="AH165" i="2"/>
  <c r="AI165" i="2" s="1"/>
  <c r="AH182" i="2"/>
  <c r="AI182" i="2" s="1"/>
  <c r="Q9" i="4"/>
  <c r="P10" i="4"/>
  <c r="AH137" i="2"/>
  <c r="AI137" i="2" s="1"/>
  <c r="AH138" i="2"/>
  <c r="AI138" i="2" s="1"/>
  <c r="N85" i="4"/>
  <c r="AH158" i="2"/>
  <c r="AI158" i="2" s="1"/>
  <c r="AI161" i="2"/>
  <c r="AI196" i="2"/>
  <c r="U70" i="4"/>
  <c r="T71" i="4"/>
  <c r="U85" i="3"/>
  <c r="AI184" i="2"/>
  <c r="U102" i="3"/>
  <c r="U39" i="4"/>
  <c r="T40" i="4"/>
  <c r="AI173" i="2"/>
  <c r="AI136" i="2"/>
  <c r="AI191" i="2"/>
  <c r="AI131" i="2"/>
  <c r="AI168" i="2"/>
  <c r="U84" i="3"/>
  <c r="AH150" i="2"/>
  <c r="AI150" i="2" s="1"/>
  <c r="AH143" i="2"/>
  <c r="AI143" i="2" s="1"/>
  <c r="S45" i="3"/>
  <c r="S43" i="3"/>
  <c r="M120" i="5"/>
  <c r="S46" i="3"/>
  <c r="U35" i="3"/>
  <c r="T36" i="3"/>
  <c r="T49" i="3" s="1"/>
  <c r="S50" i="3"/>
  <c r="S62" i="3"/>
  <c r="S54" i="3"/>
  <c r="S59" i="3"/>
  <c r="S51" i="3"/>
  <c r="S55" i="3"/>
  <c r="S42" i="3"/>
  <c r="S57" i="3"/>
  <c r="S41" i="3"/>
  <c r="R64" i="3"/>
  <c r="R63" i="3"/>
  <c r="S52" i="3"/>
  <c r="S48" i="3"/>
  <c r="S56" i="3"/>
  <c r="S61" i="3"/>
  <c r="S47" i="3"/>
  <c r="S53" i="3"/>
  <c r="S58" i="3"/>
  <c r="R83" i="3"/>
  <c r="Q104" i="3"/>
  <c r="Q105" i="3"/>
  <c r="S44" i="3"/>
  <c r="AI79" i="2"/>
  <c r="AH121" i="2"/>
  <c r="AG208" i="2"/>
  <c r="AI57" i="2"/>
  <c r="AH229" i="2"/>
  <c r="AG316" i="2"/>
  <c r="AH38" i="2"/>
  <c r="AH92" i="2"/>
  <c r="AH98" i="2"/>
  <c r="AH247" i="2"/>
  <c r="AH63" i="2"/>
  <c r="AH31" i="2"/>
  <c r="AH231" i="2"/>
  <c r="AI6" i="2"/>
  <c r="AI284" i="2" s="1"/>
  <c r="AJ5" i="2"/>
  <c r="AH287" i="2"/>
  <c r="AI287" i="2" s="1"/>
  <c r="AH35" i="2"/>
  <c r="AI35" i="2" s="1"/>
  <c r="AH311" i="2"/>
  <c r="AH72" i="2"/>
  <c r="AH268" i="2"/>
  <c r="AH314" i="2"/>
  <c r="AH313" i="2"/>
  <c r="AH59" i="2"/>
  <c r="AH249" i="2"/>
  <c r="AH269" i="2"/>
  <c r="AH277" i="2"/>
  <c r="AH86" i="2"/>
  <c r="AH55" i="2"/>
  <c r="AH28" i="2"/>
  <c r="AH77" i="2"/>
  <c r="AH56" i="2"/>
  <c r="AH256" i="2"/>
  <c r="AH294" i="2"/>
  <c r="AH305" i="2"/>
  <c r="AH293" i="2"/>
  <c r="AH66" i="2"/>
  <c r="AH53" i="2"/>
  <c r="AH21" i="2"/>
  <c r="AH80" i="2"/>
  <c r="AH42" i="2"/>
  <c r="AH307" i="2"/>
  <c r="AH296" i="2"/>
  <c r="AI40" i="2"/>
  <c r="AI258" i="2"/>
  <c r="AG100" i="2"/>
  <c r="AH13" i="2"/>
  <c r="AH84" i="2"/>
  <c r="AH68" i="2"/>
  <c r="AH253" i="2"/>
  <c r="AH16" i="2"/>
  <c r="AH50" i="2"/>
  <c r="AH236" i="2"/>
  <c r="AH290" i="2"/>
  <c r="AH264" i="2"/>
  <c r="O108" i="5"/>
  <c r="O137" i="5"/>
  <c r="O167" i="5"/>
  <c r="O166" i="5"/>
  <c r="O104" i="5"/>
  <c r="O107" i="5"/>
  <c r="O158" i="5"/>
  <c r="O161" i="5"/>
  <c r="O165" i="5"/>
  <c r="O164" i="5"/>
  <c r="O100" i="5"/>
  <c r="O160" i="5"/>
  <c r="O159" i="5"/>
  <c r="O101" i="5"/>
  <c r="O162" i="5"/>
  <c r="O109" i="5"/>
  <c r="O102" i="5"/>
  <c r="O103" i="5"/>
  <c r="O105" i="5"/>
  <c r="O163" i="5"/>
  <c r="O106" i="5"/>
  <c r="X131" i="3"/>
  <c r="X145" i="3"/>
  <c r="L70" i="6"/>
  <c r="N98" i="6"/>
  <c r="M99" i="6"/>
  <c r="N90" i="6"/>
  <c r="M91" i="6"/>
  <c r="N94" i="6"/>
  <c r="M95" i="6"/>
  <c r="M93" i="6"/>
  <c r="N92" i="6"/>
  <c r="N96" i="6"/>
  <c r="M97" i="6"/>
  <c r="L71" i="6"/>
  <c r="N102" i="6"/>
  <c r="M103" i="6"/>
  <c r="N69" i="6"/>
  <c r="N106" i="6"/>
  <c r="M101" i="6"/>
  <c r="N100" i="6"/>
  <c r="L108" i="6"/>
  <c r="L109" i="6" s="1"/>
  <c r="N104" i="6"/>
  <c r="M105" i="6"/>
  <c r="N107" i="6"/>
  <c r="N66" i="6"/>
  <c r="M67" i="6"/>
  <c r="M63" i="6"/>
  <c r="N62" i="6"/>
  <c r="N60" i="6"/>
  <c r="M61" i="6"/>
  <c r="N54" i="6"/>
  <c r="M55" i="6"/>
  <c r="N52" i="6"/>
  <c r="M53" i="6"/>
  <c r="N64" i="6"/>
  <c r="M65" i="6"/>
  <c r="N58" i="6"/>
  <c r="M59" i="6"/>
  <c r="M57" i="6"/>
  <c r="N56" i="6"/>
  <c r="M61" i="5"/>
  <c r="O132" i="5"/>
  <c r="O50" i="5"/>
  <c r="M178" i="5"/>
  <c r="O140" i="5"/>
  <c r="O48" i="5"/>
  <c r="O79" i="5"/>
  <c r="O77" i="5"/>
  <c r="O21" i="5"/>
  <c r="O42" i="5"/>
  <c r="O49" i="5"/>
  <c r="O81" i="5"/>
  <c r="O76" i="5"/>
  <c r="O74" i="5"/>
  <c r="N142" i="5"/>
  <c r="O136" i="5"/>
  <c r="O41" i="5"/>
  <c r="O43" i="5"/>
  <c r="O138" i="5"/>
  <c r="O46" i="5"/>
  <c r="O23" i="5"/>
  <c r="O135" i="5"/>
  <c r="O19" i="5"/>
  <c r="O15" i="5"/>
  <c r="O75" i="5"/>
  <c r="O45" i="5"/>
  <c r="O133" i="5"/>
  <c r="O22" i="5"/>
  <c r="O80" i="5"/>
  <c r="O47" i="5"/>
  <c r="O82" i="5"/>
  <c r="O83" i="5"/>
  <c r="O16" i="5"/>
  <c r="O134" i="5"/>
  <c r="O17" i="5"/>
  <c r="O139" i="5"/>
  <c r="O20" i="5"/>
  <c r="N51" i="5"/>
  <c r="N84" i="5"/>
  <c r="O78" i="5"/>
  <c r="O141" i="5"/>
  <c r="O18" i="5"/>
  <c r="O44" i="5"/>
  <c r="O24" i="5"/>
  <c r="N25" i="5"/>
  <c r="P9" i="5"/>
  <c r="N26" i="6"/>
  <c r="N27" i="6" s="1"/>
  <c r="M32" i="6"/>
  <c r="N22" i="6"/>
  <c r="N23" i="6" s="1"/>
  <c r="N16" i="6"/>
  <c r="N17" i="6" s="1"/>
  <c r="N31" i="6"/>
  <c r="N30" i="6"/>
  <c r="N28" i="6"/>
  <c r="N29" i="6" s="1"/>
  <c r="N18" i="6"/>
  <c r="N19" i="6" s="1"/>
  <c r="N24" i="6"/>
  <c r="N25" i="6" s="1"/>
  <c r="N20" i="6"/>
  <c r="N21" i="6" s="1"/>
  <c r="X130" i="3"/>
  <c r="X129" i="3"/>
  <c r="R32" i="7"/>
  <c r="R38" i="7" s="1"/>
  <c r="S31" i="7"/>
  <c r="N110" i="5"/>
  <c r="U12" i="8"/>
  <c r="T24" i="8"/>
  <c r="N168" i="5"/>
  <c r="N86" i="4"/>
  <c r="X146" i="3"/>
  <c r="O16" i="7"/>
  <c r="N55" i="4"/>
  <c r="P47" i="6"/>
  <c r="Q46" i="6"/>
  <c r="V19" i="8"/>
  <c r="W7" i="8"/>
  <c r="W18" i="8" s="1"/>
  <c r="X6" i="8"/>
  <c r="X142" i="3"/>
  <c r="X139" i="3"/>
  <c r="M33" i="6"/>
  <c r="N14" i="6"/>
  <c r="N15" i="6" s="1"/>
  <c r="X126" i="3"/>
  <c r="Q55" i="7"/>
  <c r="R54" i="7"/>
  <c r="O9" i="6"/>
  <c r="O68" i="6" s="1"/>
  <c r="P8" i="6"/>
  <c r="X136" i="3"/>
  <c r="W23" i="8"/>
  <c r="W125" i="3"/>
  <c r="V147" i="3"/>
  <c r="X141" i="3"/>
  <c r="X133" i="3"/>
  <c r="Y120" i="3"/>
  <c r="X143" i="3"/>
  <c r="X127" i="3"/>
  <c r="Q35" i="5"/>
  <c r="V22" i="8"/>
  <c r="X132" i="3"/>
  <c r="P85" i="6"/>
  <c r="Q84" i="6"/>
  <c r="X144" i="3"/>
  <c r="X137" i="3"/>
  <c r="X140" i="3"/>
  <c r="X134" i="3"/>
  <c r="X128" i="3"/>
  <c r="X138" i="3"/>
  <c r="X135" i="3"/>
  <c r="V15" i="8"/>
  <c r="P10" i="7"/>
  <c r="P61" i="7" s="1"/>
  <c r="Q9" i="7"/>
  <c r="Z151" i="5" l="1"/>
  <c r="Y152" i="5"/>
  <c r="AJ127" i="2"/>
  <c r="AI254" i="2"/>
  <c r="AI23" i="2"/>
  <c r="AI39" i="2"/>
  <c r="AI52" i="2"/>
  <c r="T44" i="3"/>
  <c r="T55" i="3"/>
  <c r="V70" i="4"/>
  <c r="U71" i="4"/>
  <c r="R9" i="4"/>
  <c r="Q10" i="4"/>
  <c r="AJ126" i="2"/>
  <c r="AJ174" i="2"/>
  <c r="AI154" i="2"/>
  <c r="AJ154" i="2" s="1"/>
  <c r="AI169" i="2"/>
  <c r="AI144" i="2"/>
  <c r="AI310" i="2"/>
  <c r="AI291" i="2"/>
  <c r="AI85" i="2"/>
  <c r="AJ173" i="2"/>
  <c r="AJ125" i="2"/>
  <c r="AJ151" i="2"/>
  <c r="W76" i="3"/>
  <c r="V77" i="3"/>
  <c r="V82" i="3" s="1"/>
  <c r="AJ193" i="2"/>
  <c r="P21" i="4"/>
  <c r="P16" i="4"/>
  <c r="P78" i="4"/>
  <c r="P50" i="4"/>
  <c r="P19" i="4"/>
  <c r="P82" i="4"/>
  <c r="P81" i="4"/>
  <c r="P80" i="4"/>
  <c r="P18" i="4"/>
  <c r="P77" i="4"/>
  <c r="P84" i="4"/>
  <c r="P51" i="4"/>
  <c r="P53" i="4"/>
  <c r="P83" i="4"/>
  <c r="P20" i="4"/>
  <c r="P46" i="4"/>
  <c r="P79" i="4"/>
  <c r="P22" i="4"/>
  <c r="P49" i="4"/>
  <c r="P23" i="4"/>
  <c r="P47" i="4"/>
  <c r="P52" i="4"/>
  <c r="P48" i="4"/>
  <c r="P76" i="4"/>
  <c r="P15" i="4"/>
  <c r="AI29" i="2"/>
  <c r="AI34" i="2"/>
  <c r="AI256" i="2"/>
  <c r="AI41" i="2"/>
  <c r="AI285" i="2"/>
  <c r="AJ165" i="2"/>
  <c r="AJ148" i="2"/>
  <c r="AI130" i="2"/>
  <c r="AI141" i="2"/>
  <c r="AI192" i="2"/>
  <c r="AJ192" i="2" s="1"/>
  <c r="AI205" i="2"/>
  <c r="AI129" i="2"/>
  <c r="AI99" i="2"/>
  <c r="AI270" i="2"/>
  <c r="AI299" i="2"/>
  <c r="AI30" i="2"/>
  <c r="AI56" i="2"/>
  <c r="AI263" i="2"/>
  <c r="T54" i="3"/>
  <c r="V39" i="4"/>
  <c r="U40" i="4"/>
  <c r="V97" i="3"/>
  <c r="V101" i="3"/>
  <c r="Z93" i="5"/>
  <c r="Y94" i="5"/>
  <c r="V93" i="3"/>
  <c r="AA67" i="5"/>
  <c r="Z68" i="5"/>
  <c r="AI157" i="2"/>
  <c r="AI166" i="2"/>
  <c r="U94" i="3"/>
  <c r="V94" i="3" s="1"/>
  <c r="AI201" i="2"/>
  <c r="AI199" i="2"/>
  <c r="AJ199" i="2" s="1"/>
  <c r="AI246" i="2"/>
  <c r="AI77" i="2"/>
  <c r="T58" i="3"/>
  <c r="V84" i="3"/>
  <c r="V102" i="3"/>
  <c r="O24" i="4"/>
  <c r="O25" i="4"/>
  <c r="V95" i="3"/>
  <c r="AI180" i="2"/>
  <c r="AJ222" i="2"/>
  <c r="AK221" i="2"/>
  <c r="U86" i="3"/>
  <c r="V86" i="3" s="1"/>
  <c r="AI160" i="2"/>
  <c r="AI146" i="2"/>
  <c r="AI124" i="2"/>
  <c r="AJ124" i="2" s="1"/>
  <c r="P45" i="4"/>
  <c r="O54" i="4"/>
  <c r="W21" i="8"/>
  <c r="W22" i="8"/>
  <c r="AI84" i="2"/>
  <c r="AI28" i="2"/>
  <c r="AJ168" i="2"/>
  <c r="AJ138" i="2"/>
  <c r="Z125" i="5"/>
  <c r="Y126" i="5"/>
  <c r="V100" i="3"/>
  <c r="P17" i="4"/>
  <c r="V92" i="3"/>
  <c r="V98" i="3"/>
  <c r="AK113" i="2"/>
  <c r="AJ114" i="2"/>
  <c r="AJ145" i="2" s="1"/>
  <c r="AI142" i="2"/>
  <c r="AI122" i="2"/>
  <c r="AJ122" i="2" s="1"/>
  <c r="U87" i="3"/>
  <c r="V87" i="3" s="1"/>
  <c r="AI140" i="2"/>
  <c r="U88" i="3"/>
  <c r="V88" i="3" s="1"/>
  <c r="AJ131" i="2"/>
  <c r="V85" i="3"/>
  <c r="AJ183" i="2"/>
  <c r="O85" i="4"/>
  <c r="V90" i="3"/>
  <c r="AJ175" i="2"/>
  <c r="AJ194" i="2"/>
  <c r="AJ128" i="2"/>
  <c r="AJ156" i="2"/>
  <c r="AJ185" i="2"/>
  <c r="T48" i="3"/>
  <c r="T60" i="3"/>
  <c r="T52" i="3"/>
  <c r="T57" i="3"/>
  <c r="T46" i="3"/>
  <c r="T62" i="3"/>
  <c r="T51" i="3"/>
  <c r="T42" i="3"/>
  <c r="T59" i="3"/>
  <c r="T50" i="3"/>
  <c r="S63" i="3"/>
  <c r="S64" i="3"/>
  <c r="T41" i="3"/>
  <c r="U55" i="3"/>
  <c r="S83" i="3"/>
  <c r="R104" i="3"/>
  <c r="R105" i="3"/>
  <c r="T53" i="3"/>
  <c r="V35" i="3"/>
  <c r="U36" i="3"/>
  <c r="U49" i="3" s="1"/>
  <c r="T47" i="3"/>
  <c r="T45" i="3"/>
  <c r="T61" i="3"/>
  <c r="T43" i="3"/>
  <c r="U43" i="3" s="1"/>
  <c r="T56" i="3"/>
  <c r="U56" i="3" s="1"/>
  <c r="AI229" i="2"/>
  <c r="AH316" i="2"/>
  <c r="AJ41" i="2"/>
  <c r="AI64" i="2"/>
  <c r="AI62" i="2"/>
  <c r="AI18" i="2"/>
  <c r="AI95" i="2"/>
  <c r="AI55" i="2"/>
  <c r="AI240" i="2"/>
  <c r="AI33" i="2"/>
  <c r="AI26" i="2"/>
  <c r="AI232" i="2"/>
  <c r="AJ232" i="2" s="1"/>
  <c r="AI231" i="2"/>
  <c r="AI73" i="2"/>
  <c r="AI275" i="2"/>
  <c r="AI67" i="2"/>
  <c r="AI301" i="2"/>
  <c r="AI302" i="2"/>
  <c r="AI48" i="2"/>
  <c r="AI15" i="2"/>
  <c r="AI76" i="2"/>
  <c r="AI20" i="2"/>
  <c r="AI14" i="2"/>
  <c r="AI86" i="2"/>
  <c r="AI32" i="2"/>
  <c r="AI271" i="2"/>
  <c r="AI292" i="2"/>
  <c r="AI42" i="2"/>
  <c r="AJ42" i="2" s="1"/>
  <c r="AI247" i="2"/>
  <c r="AI43" i="2"/>
  <c r="AI239" i="2"/>
  <c r="AI121" i="2"/>
  <c r="AH208" i="2"/>
  <c r="AI308" i="2"/>
  <c r="AI249" i="2"/>
  <c r="AI257" i="2"/>
  <c r="AI290" i="2"/>
  <c r="AI88" i="2"/>
  <c r="AJ88" i="2" s="1"/>
  <c r="AI37" i="2"/>
  <c r="AI53" i="2"/>
  <c r="AI92" i="2"/>
  <c r="AJ92" i="2" s="1"/>
  <c r="AI245" i="2"/>
  <c r="AI259" i="2"/>
  <c r="AI87" i="2"/>
  <c r="AI236" i="2"/>
  <c r="AI54" i="2"/>
  <c r="AI50" i="2"/>
  <c r="AI66" i="2"/>
  <c r="AI314" i="2"/>
  <c r="AI44" i="2"/>
  <c r="AI250" i="2"/>
  <c r="AJ250" i="2" s="1"/>
  <c r="AI260" i="2"/>
  <c r="AI96" i="2"/>
  <c r="AI253" i="2"/>
  <c r="AI230" i="2"/>
  <c r="AI47" i="2"/>
  <c r="AI82" i="2"/>
  <c r="AI235" i="2"/>
  <c r="AI68" i="2"/>
  <c r="AI251" i="2"/>
  <c r="AI306" i="2"/>
  <c r="AJ306" i="2" s="1"/>
  <c r="AI268" i="2"/>
  <c r="AJ268" i="2" s="1"/>
  <c r="AI248" i="2"/>
  <c r="AJ248" i="2" s="1"/>
  <c r="AI266" i="2"/>
  <c r="AI49" i="2"/>
  <c r="AI286" i="2"/>
  <c r="AI272" i="2"/>
  <c r="AI281" i="2"/>
  <c r="AI25" i="2"/>
  <c r="AI90" i="2"/>
  <c r="AI81" i="2"/>
  <c r="AI305" i="2"/>
  <c r="AI72" i="2"/>
  <c r="AI300" i="2"/>
  <c r="AI19" i="2"/>
  <c r="AI74" i="2"/>
  <c r="AI17" i="2"/>
  <c r="AI75" i="2"/>
  <c r="AI22" i="2"/>
  <c r="AK5" i="2"/>
  <c r="AJ6" i="2"/>
  <c r="AJ284" i="2" s="1"/>
  <c r="AJ263" i="2"/>
  <c r="AJ40" i="2"/>
  <c r="AI60" i="2"/>
  <c r="AI312" i="2"/>
  <c r="AI309" i="2"/>
  <c r="AI78" i="2"/>
  <c r="AI261" i="2"/>
  <c r="AI70" i="2"/>
  <c r="AI234" i="2"/>
  <c r="AJ234" i="2" s="1"/>
  <c r="AI278" i="2"/>
  <c r="AI295" i="2"/>
  <c r="AJ295" i="2" s="1"/>
  <c r="AI296" i="2"/>
  <c r="AJ296" i="2" s="1"/>
  <c r="AI31" i="2"/>
  <c r="AJ31" i="2" s="1"/>
  <c r="AI241" i="2"/>
  <c r="AJ241" i="2" s="1"/>
  <c r="AI304" i="2"/>
  <c r="AI71" i="2"/>
  <c r="AI297" i="2"/>
  <c r="AI279" i="2"/>
  <c r="AI65" i="2"/>
  <c r="AI46" i="2"/>
  <c r="AI24" i="2"/>
  <c r="AI36" i="2"/>
  <c r="AI307" i="2"/>
  <c r="AI63" i="2"/>
  <c r="AJ63" i="2" s="1"/>
  <c r="AI289" i="2"/>
  <c r="AJ289" i="2" s="1"/>
  <c r="AI280" i="2"/>
  <c r="AI45" i="2"/>
  <c r="AI277" i="2"/>
  <c r="AI315" i="2"/>
  <c r="AI89" i="2"/>
  <c r="AI13" i="2"/>
  <c r="AH100" i="2"/>
  <c r="AI244" i="2"/>
  <c r="AI80" i="2"/>
  <c r="AI269" i="2"/>
  <c r="AI58" i="2"/>
  <c r="AI83" i="2"/>
  <c r="AJ83" i="2" s="1"/>
  <c r="AI264" i="2"/>
  <c r="AI243" i="2"/>
  <c r="AJ243" i="2" s="1"/>
  <c r="AI298" i="2"/>
  <c r="AJ298" i="2" s="1"/>
  <c r="AI21" i="2"/>
  <c r="AJ21" i="2" s="1"/>
  <c r="AI98" i="2"/>
  <c r="AI288" i="2"/>
  <c r="AI273" i="2"/>
  <c r="AI93" i="2"/>
  <c r="AI59" i="2"/>
  <c r="AI61" i="2"/>
  <c r="AI94" i="2"/>
  <c r="AI313" i="2"/>
  <c r="AI255" i="2"/>
  <c r="AJ255" i="2" s="1"/>
  <c r="AI233" i="2"/>
  <c r="AJ233" i="2" s="1"/>
  <c r="AI267" i="2"/>
  <c r="AJ267" i="2" s="1"/>
  <c r="AI27" i="2"/>
  <c r="AJ27" i="2" s="1"/>
  <c r="AI91" i="2"/>
  <c r="AJ91" i="2" s="1"/>
  <c r="AI237" i="2"/>
  <c r="AI16" i="2"/>
  <c r="AI283" i="2"/>
  <c r="AI69" i="2"/>
  <c r="AI38" i="2"/>
  <c r="AI51" i="2"/>
  <c r="AI238" i="2"/>
  <c r="AI282" i="2"/>
  <c r="AI262" i="2"/>
  <c r="AI303" i="2"/>
  <c r="AJ303" i="2" s="1"/>
  <c r="AI293" i="2"/>
  <c r="AJ293" i="2" s="1"/>
  <c r="AI97" i="2"/>
  <c r="AJ97" i="2" s="1"/>
  <c r="AI252" i="2"/>
  <c r="AI294" i="2"/>
  <c r="AI311" i="2"/>
  <c r="AI276" i="2"/>
  <c r="AI265" i="2"/>
  <c r="O106" i="6"/>
  <c r="P167" i="5"/>
  <c r="P106" i="5"/>
  <c r="P166" i="5"/>
  <c r="P160" i="5"/>
  <c r="P107" i="5"/>
  <c r="P108" i="5"/>
  <c r="P104" i="5"/>
  <c r="P100" i="5"/>
  <c r="P164" i="5"/>
  <c r="P165" i="5"/>
  <c r="P161" i="5"/>
  <c r="P158" i="5"/>
  <c r="P162" i="5"/>
  <c r="P109" i="5"/>
  <c r="P103" i="5"/>
  <c r="P163" i="5"/>
  <c r="P159" i="5"/>
  <c r="P102" i="5"/>
  <c r="P105" i="5"/>
  <c r="W13" i="8"/>
  <c r="M70" i="6"/>
  <c r="P17" i="5"/>
  <c r="P101" i="5"/>
  <c r="Y131" i="3"/>
  <c r="AY131" i="3" s="1"/>
  <c r="O94" i="6"/>
  <c r="N95" i="6"/>
  <c r="N103" i="6"/>
  <c r="O102" i="6"/>
  <c r="O104" i="6"/>
  <c r="N105" i="6"/>
  <c r="N91" i="6"/>
  <c r="O90" i="6"/>
  <c r="O107" i="6"/>
  <c r="N101" i="6"/>
  <c r="O100" i="6"/>
  <c r="O96" i="6"/>
  <c r="N97" i="6"/>
  <c r="N99" i="6"/>
  <c r="O98" i="6"/>
  <c r="M108" i="6"/>
  <c r="M109" i="6" s="1"/>
  <c r="M71" i="6"/>
  <c r="N93" i="6"/>
  <c r="O92" i="6"/>
  <c r="N55" i="6"/>
  <c r="O54" i="6"/>
  <c r="N65" i="6"/>
  <c r="O64" i="6"/>
  <c r="N53" i="6"/>
  <c r="O52" i="6"/>
  <c r="N59" i="6"/>
  <c r="O58" i="6"/>
  <c r="N61" i="6"/>
  <c r="O60" i="6"/>
  <c r="N63" i="6"/>
  <c r="O62" i="6"/>
  <c r="O56" i="6"/>
  <c r="N57" i="6"/>
  <c r="O69" i="6"/>
  <c r="P69" i="6" s="1"/>
  <c r="N67" i="6"/>
  <c r="O66" i="6"/>
  <c r="P48" i="5"/>
  <c r="P140" i="5"/>
  <c r="O84" i="5"/>
  <c r="P45" i="5"/>
  <c r="P21" i="5"/>
  <c r="P42" i="5"/>
  <c r="P83" i="5"/>
  <c r="P41" i="5"/>
  <c r="P76" i="5"/>
  <c r="P137" i="5"/>
  <c r="P47" i="5"/>
  <c r="O142" i="5"/>
  <c r="P133" i="5"/>
  <c r="P135" i="5"/>
  <c r="P138" i="5"/>
  <c r="P50" i="5"/>
  <c r="P139" i="5"/>
  <c r="P18" i="5"/>
  <c r="P80" i="5"/>
  <c r="P74" i="5"/>
  <c r="P19" i="5"/>
  <c r="P49" i="5"/>
  <c r="P23" i="5"/>
  <c r="P43" i="5"/>
  <c r="P77" i="5"/>
  <c r="N61" i="5"/>
  <c r="P46" i="5"/>
  <c r="P136" i="5"/>
  <c r="P20" i="5"/>
  <c r="P141" i="5"/>
  <c r="P16" i="5"/>
  <c r="P75" i="5"/>
  <c r="P132" i="5"/>
  <c r="P24" i="5"/>
  <c r="O51" i="5"/>
  <c r="P44" i="5"/>
  <c r="N178" i="5"/>
  <c r="P78" i="5"/>
  <c r="P82" i="5"/>
  <c r="N120" i="5"/>
  <c r="P134" i="5"/>
  <c r="P15" i="5"/>
  <c r="P81" i="5"/>
  <c r="P79" i="5"/>
  <c r="P22" i="5"/>
  <c r="Q9" i="5"/>
  <c r="O25" i="5"/>
  <c r="N32" i="6"/>
  <c r="O30" i="6"/>
  <c r="O24" i="6"/>
  <c r="O25" i="6" s="1"/>
  <c r="O20" i="6"/>
  <c r="O21" i="6" s="1"/>
  <c r="O18" i="6"/>
  <c r="O19" i="6" s="1"/>
  <c r="Y143" i="3"/>
  <c r="AY143" i="3" s="1"/>
  <c r="Y144" i="3"/>
  <c r="AY144" i="3" s="1"/>
  <c r="Y128" i="3"/>
  <c r="AY128" i="3" s="1"/>
  <c r="Y135" i="3"/>
  <c r="AY135" i="3" s="1"/>
  <c r="Y139" i="3"/>
  <c r="AY139" i="3" s="1"/>
  <c r="Y134" i="3"/>
  <c r="AY134" i="3" s="1"/>
  <c r="Y140" i="3"/>
  <c r="AY140" i="3" s="1"/>
  <c r="Y141" i="3"/>
  <c r="AY141" i="3" s="1"/>
  <c r="O86" i="4"/>
  <c r="O168" i="5"/>
  <c r="S32" i="7"/>
  <c r="S38" i="7" s="1"/>
  <c r="T31" i="7"/>
  <c r="Z120" i="3"/>
  <c r="P9" i="6"/>
  <c r="P68" i="6" s="1"/>
  <c r="Q8" i="6"/>
  <c r="N33" i="6"/>
  <c r="O14" i="6"/>
  <c r="O15" i="6" s="1"/>
  <c r="R46" i="6"/>
  <c r="Q47" i="6"/>
  <c r="Y145" i="3"/>
  <c r="AY145" i="3" s="1"/>
  <c r="W19" i="8"/>
  <c r="W20" i="8"/>
  <c r="O31" i="6"/>
  <c r="W17" i="8"/>
  <c r="Q85" i="6"/>
  <c r="R84" i="6"/>
  <c r="Y132" i="3"/>
  <c r="AY132" i="3" s="1"/>
  <c r="R55" i="7"/>
  <c r="S54" i="7"/>
  <c r="W16" i="8"/>
  <c r="Y130" i="3"/>
  <c r="AY130" i="3" s="1"/>
  <c r="Y133" i="3"/>
  <c r="AY133" i="3" s="1"/>
  <c r="W147" i="3"/>
  <c r="X125" i="3"/>
  <c r="O22" i="6"/>
  <c r="O23" i="6" s="1"/>
  <c r="Y126" i="3"/>
  <c r="AY126" i="3" s="1"/>
  <c r="Y6" i="8"/>
  <c r="X7" i="8"/>
  <c r="X21" i="8" s="1"/>
  <c r="O55" i="4"/>
  <c r="P16" i="7"/>
  <c r="U24" i="8"/>
  <c r="V12" i="8"/>
  <c r="O26" i="6"/>
  <c r="O27" i="6" s="1"/>
  <c r="W14" i="8"/>
  <c r="Q10" i="7"/>
  <c r="Q61" i="7" s="1"/>
  <c r="R9" i="7"/>
  <c r="Y136" i="3"/>
  <c r="AY136" i="3" s="1"/>
  <c r="Y142" i="3"/>
  <c r="AY142" i="3" s="1"/>
  <c r="Y146" i="3"/>
  <c r="AY146" i="3" s="1"/>
  <c r="Y129" i="3"/>
  <c r="AY129" i="3" s="1"/>
  <c r="W15" i="8"/>
  <c r="Y138" i="3"/>
  <c r="AY138" i="3" s="1"/>
  <c r="Y137" i="3"/>
  <c r="AY137" i="3" s="1"/>
  <c r="R35" i="5"/>
  <c r="Y127" i="3"/>
  <c r="AY127" i="3" s="1"/>
  <c r="O28" i="6"/>
  <c r="O29" i="6" s="1"/>
  <c r="O110" i="5"/>
  <c r="O120" i="5" s="1"/>
  <c r="O16" i="6"/>
  <c r="O17" i="6" s="1"/>
  <c r="P24" i="4" l="1"/>
  <c r="P25" i="4"/>
  <c r="AK127" i="2"/>
  <c r="AJ264" i="2"/>
  <c r="AJ280" i="2"/>
  <c r="AJ278" i="2"/>
  <c r="AJ291" i="2"/>
  <c r="AJ29" i="2"/>
  <c r="AJ292" i="2"/>
  <c r="AJ77" i="2"/>
  <c r="AJ189" i="2"/>
  <c r="AK189" i="2" s="1"/>
  <c r="AJ140" i="2"/>
  <c r="AJ146" i="2"/>
  <c r="AJ206" i="2"/>
  <c r="AB67" i="5"/>
  <c r="AA68" i="5"/>
  <c r="AJ158" i="2"/>
  <c r="AK158" i="2" s="1"/>
  <c r="AJ141" i="2"/>
  <c r="AJ161" i="2"/>
  <c r="P85" i="4"/>
  <c r="AJ149" i="2"/>
  <c r="AJ197" i="2"/>
  <c r="AJ177" i="2"/>
  <c r="AJ188" i="2"/>
  <c r="AK175" i="2"/>
  <c r="AJ22" i="2"/>
  <c r="AJ266" i="2"/>
  <c r="AJ245" i="2"/>
  <c r="AJ271" i="2"/>
  <c r="AK271" i="2" s="1"/>
  <c r="AJ231" i="2"/>
  <c r="AJ254" i="2"/>
  <c r="AJ164" i="2"/>
  <c r="AJ160" i="2"/>
  <c r="AJ178" i="2"/>
  <c r="AJ130" i="2"/>
  <c r="AK130" i="2" s="1"/>
  <c r="AJ143" i="2"/>
  <c r="AJ187" i="2"/>
  <c r="AJ132" i="2"/>
  <c r="V89" i="3"/>
  <c r="AJ134" i="2"/>
  <c r="AA151" i="5"/>
  <c r="Z152" i="5"/>
  <c r="AK156" i="2"/>
  <c r="W39" i="4"/>
  <c r="V40" i="4"/>
  <c r="AK148" i="2"/>
  <c r="Q21" i="4"/>
  <c r="Q51" i="4"/>
  <c r="Q50" i="4"/>
  <c r="Q18" i="4"/>
  <c r="Q19" i="4"/>
  <c r="Q47" i="4"/>
  <c r="Q52" i="4"/>
  <c r="Q77" i="4"/>
  <c r="Q81" i="4"/>
  <c r="Q83" i="4"/>
  <c r="Q20" i="4"/>
  <c r="Q16" i="4"/>
  <c r="Q46" i="4"/>
  <c r="Q78" i="4"/>
  <c r="Q48" i="4"/>
  <c r="Q84" i="4"/>
  <c r="Q53" i="4"/>
  <c r="Q45" i="4"/>
  <c r="Q76" i="4"/>
  <c r="Q17" i="4"/>
  <c r="Q22" i="4"/>
  <c r="Q79" i="4"/>
  <c r="Q80" i="4"/>
  <c r="Q23" i="4"/>
  <c r="Q82" i="4"/>
  <c r="Q49" i="4"/>
  <c r="Q15" i="4"/>
  <c r="V96" i="3"/>
  <c r="AK124" i="2"/>
  <c r="AJ53" i="2"/>
  <c r="AJ176" i="2"/>
  <c r="AJ137" i="2"/>
  <c r="AJ142" i="2"/>
  <c r="AK222" i="2"/>
  <c r="AL221" i="2"/>
  <c r="AJ201" i="2"/>
  <c r="AK201" i="2" s="1"/>
  <c r="AA93" i="5"/>
  <c r="Z94" i="5"/>
  <c r="AJ150" i="2"/>
  <c r="AJ195" i="2"/>
  <c r="AJ153" i="2"/>
  <c r="V91" i="3"/>
  <c r="V99" i="3"/>
  <c r="AJ170" i="2"/>
  <c r="AK170" i="2" s="1"/>
  <c r="S9" i="4"/>
  <c r="R10" i="4"/>
  <c r="AJ207" i="2"/>
  <c r="AJ37" i="2"/>
  <c r="AJ26" i="2"/>
  <c r="AK128" i="2"/>
  <c r="AA125" i="5"/>
  <c r="Z126" i="5"/>
  <c r="AJ186" i="2"/>
  <c r="AJ147" i="2"/>
  <c r="AJ163" i="2"/>
  <c r="AJ133" i="2"/>
  <c r="AK133" i="2" s="1"/>
  <c r="AJ204" i="2"/>
  <c r="AK204" i="2" s="1"/>
  <c r="X76" i="3"/>
  <c r="W77" i="3"/>
  <c r="W82" i="3" s="1"/>
  <c r="AJ203" i="2"/>
  <c r="AJ172" i="2"/>
  <c r="V103" i="3"/>
  <c r="AJ198" i="2"/>
  <c r="AK168" i="2"/>
  <c r="AK194" i="2"/>
  <c r="AK131" i="2"/>
  <c r="AL113" i="2"/>
  <c r="AK114" i="2"/>
  <c r="AK145" i="2" s="1"/>
  <c r="AJ180" i="2"/>
  <c r="AJ166" i="2"/>
  <c r="AK166" i="2" s="1"/>
  <c r="AJ129" i="2"/>
  <c r="AK129" i="2" s="1"/>
  <c r="AJ179" i="2"/>
  <c r="AK179" i="2" s="1"/>
  <c r="AJ162" i="2"/>
  <c r="AK162" i="2" s="1"/>
  <c r="AJ182" i="2"/>
  <c r="AJ144" i="2"/>
  <c r="AJ152" i="2"/>
  <c r="AK152" i="2" s="1"/>
  <c r="W70" i="4"/>
  <c r="V71" i="4"/>
  <c r="AJ181" i="2"/>
  <c r="AK181" i="2" s="1"/>
  <c r="AJ155" i="2"/>
  <c r="AK155" i="2" s="1"/>
  <c r="AJ84" i="2"/>
  <c r="AJ35" i="2"/>
  <c r="AJ260" i="2"/>
  <c r="AJ159" i="2"/>
  <c r="AK159" i="2" s="1"/>
  <c r="AJ191" i="2"/>
  <c r="AK191" i="2" s="1"/>
  <c r="AJ200" i="2"/>
  <c r="AK200" i="2" s="1"/>
  <c r="AJ184" i="2"/>
  <c r="AK184" i="2" s="1"/>
  <c r="P54" i="4"/>
  <c r="AJ135" i="2"/>
  <c r="AJ157" i="2"/>
  <c r="AK157" i="2" s="1"/>
  <c r="AJ202" i="2"/>
  <c r="AK202" i="2" s="1"/>
  <c r="AJ205" i="2"/>
  <c r="AK205" i="2" s="1"/>
  <c r="AJ190" i="2"/>
  <c r="AK190" i="2" s="1"/>
  <c r="AJ139" i="2"/>
  <c r="AK139" i="2" s="1"/>
  <c r="AJ196" i="2"/>
  <c r="AK196" i="2" s="1"/>
  <c r="AJ169" i="2"/>
  <c r="AJ167" i="2"/>
  <c r="AJ136" i="2"/>
  <c r="AK136" i="2" s="1"/>
  <c r="AJ123" i="2"/>
  <c r="AK123" i="2" s="1"/>
  <c r="AJ171" i="2"/>
  <c r="AK171" i="2" s="1"/>
  <c r="U47" i="3"/>
  <c r="U50" i="3"/>
  <c r="U62" i="3"/>
  <c r="U44" i="3"/>
  <c r="U60" i="3"/>
  <c r="U59" i="3"/>
  <c r="U42" i="3"/>
  <c r="U61" i="3"/>
  <c r="U48" i="3"/>
  <c r="U46" i="3"/>
  <c r="U57" i="3"/>
  <c r="U45" i="3"/>
  <c r="U54" i="3"/>
  <c r="U51" i="3"/>
  <c r="T83" i="3"/>
  <c r="S104" i="3"/>
  <c r="S105" i="3"/>
  <c r="T64" i="3"/>
  <c r="U41" i="3"/>
  <c r="T63" i="3"/>
  <c r="W35" i="3"/>
  <c r="V36" i="3"/>
  <c r="V49" i="3" s="1"/>
  <c r="U53" i="3"/>
  <c r="U52" i="3"/>
  <c r="U58" i="3"/>
  <c r="AK37" i="2"/>
  <c r="AJ285" i="2"/>
  <c r="AJ262" i="2"/>
  <c r="AL5" i="2"/>
  <c r="AK6" i="2"/>
  <c r="AK264" i="2" s="1"/>
  <c r="AJ251" i="2"/>
  <c r="AJ240" i="2"/>
  <c r="AJ58" i="2"/>
  <c r="AJ70" i="2"/>
  <c r="AJ74" i="2"/>
  <c r="AJ55" i="2"/>
  <c r="AJ246" i="2"/>
  <c r="AJ68" i="2"/>
  <c r="AJ257" i="2"/>
  <c r="AJ95" i="2"/>
  <c r="AJ300" i="2"/>
  <c r="AK300" i="2" s="1"/>
  <c r="AJ235" i="2"/>
  <c r="AK235" i="2" s="1"/>
  <c r="AJ249" i="2"/>
  <c r="AK249" i="2" s="1"/>
  <c r="AJ18" i="2"/>
  <c r="AK18" i="2" s="1"/>
  <c r="AJ282" i="2"/>
  <c r="AJ269" i="2"/>
  <c r="AJ261" i="2"/>
  <c r="AJ72" i="2"/>
  <c r="AJ99" i="2"/>
  <c r="AJ265" i="2"/>
  <c r="AJ238" i="2"/>
  <c r="AJ80" i="2"/>
  <c r="AJ46" i="2"/>
  <c r="AJ57" i="2"/>
  <c r="AJ305" i="2"/>
  <c r="AJ50" i="2"/>
  <c r="AJ15" i="2"/>
  <c r="AJ276" i="2"/>
  <c r="AK276" i="2" s="1"/>
  <c r="AJ65" i="2"/>
  <c r="AK65" i="2" s="1"/>
  <c r="AJ310" i="2"/>
  <c r="AK310" i="2" s="1"/>
  <c r="AJ48" i="2"/>
  <c r="AJ312" i="2"/>
  <c r="AJ90" i="2"/>
  <c r="AJ64" i="2"/>
  <c r="AJ294" i="2"/>
  <c r="AJ297" i="2"/>
  <c r="AJ25" i="2"/>
  <c r="AJ30" i="2"/>
  <c r="AJ281" i="2"/>
  <c r="AK281" i="2" s="1"/>
  <c r="AI208" i="2"/>
  <c r="AJ121" i="2"/>
  <c r="AJ301" i="2"/>
  <c r="AJ256" i="2"/>
  <c r="AJ283" i="2"/>
  <c r="AJ237" i="2"/>
  <c r="AJ288" i="2"/>
  <c r="AJ277" i="2"/>
  <c r="AJ71" i="2"/>
  <c r="AJ85" i="2"/>
  <c r="AJ286" i="2"/>
  <c r="AJ96" i="2"/>
  <c r="AJ87" i="2"/>
  <c r="AJ43" i="2"/>
  <c r="AJ275" i="2"/>
  <c r="AJ79" i="2"/>
  <c r="AK232" i="2"/>
  <c r="AK77" i="2"/>
  <c r="AK293" i="2"/>
  <c r="AK22" i="2"/>
  <c r="AJ75" i="2"/>
  <c r="AJ44" i="2"/>
  <c r="AJ290" i="2"/>
  <c r="AJ33" i="2"/>
  <c r="AJ17" i="2"/>
  <c r="AJ32" i="2"/>
  <c r="AJ39" i="2"/>
  <c r="AJ313" i="2"/>
  <c r="AJ307" i="2"/>
  <c r="AJ34" i="2"/>
  <c r="AJ314" i="2"/>
  <c r="AK314" i="2" s="1"/>
  <c r="AJ86" i="2"/>
  <c r="AK86" i="2" s="1"/>
  <c r="AJ287" i="2"/>
  <c r="AK287" i="2" s="1"/>
  <c r="AJ94" i="2"/>
  <c r="AK94" i="2" s="1"/>
  <c r="AJ36" i="2"/>
  <c r="AJ19" i="2"/>
  <c r="AJ66" i="2"/>
  <c r="AJ14" i="2"/>
  <c r="AJ61" i="2"/>
  <c r="AJ274" i="2"/>
  <c r="AJ20" i="2"/>
  <c r="AJ299" i="2"/>
  <c r="AJ24" i="2"/>
  <c r="AJ242" i="2"/>
  <c r="AJ76" i="2"/>
  <c r="AJ62" i="2"/>
  <c r="AJ78" i="2"/>
  <c r="AK78" i="2" s="1"/>
  <c r="AJ51" i="2"/>
  <c r="AJ244" i="2"/>
  <c r="AJ309" i="2"/>
  <c r="AJ81" i="2"/>
  <c r="AJ308" i="2"/>
  <c r="AJ311" i="2"/>
  <c r="AJ38" i="2"/>
  <c r="AJ59" i="2"/>
  <c r="AJ279" i="2"/>
  <c r="AJ56" i="2"/>
  <c r="AJ82" i="2"/>
  <c r="AJ302" i="2"/>
  <c r="AI316" i="2"/>
  <c r="AJ229" i="2"/>
  <c r="AJ13" i="2"/>
  <c r="AI100" i="2"/>
  <c r="AJ47" i="2"/>
  <c r="AJ23" i="2"/>
  <c r="AJ69" i="2"/>
  <c r="AJ93" i="2"/>
  <c r="AJ270" i="2"/>
  <c r="AJ230" i="2"/>
  <c r="AJ89" i="2"/>
  <c r="AK89" i="2" s="1"/>
  <c r="AJ272" i="2"/>
  <c r="AK272" i="2" s="1"/>
  <c r="AJ253" i="2"/>
  <c r="AK253" i="2" s="1"/>
  <c r="AJ54" i="2"/>
  <c r="AJ67" i="2"/>
  <c r="AJ258" i="2"/>
  <c r="AJ16" i="2"/>
  <c r="AJ273" i="2"/>
  <c r="AJ315" i="2"/>
  <c r="AJ60" i="2"/>
  <c r="AJ236" i="2"/>
  <c r="AJ239" i="2"/>
  <c r="AJ252" i="2"/>
  <c r="AJ98" i="2"/>
  <c r="AJ45" i="2"/>
  <c r="AJ304" i="2"/>
  <c r="AJ28" i="2"/>
  <c r="AJ49" i="2"/>
  <c r="AJ259" i="2"/>
  <c r="AJ247" i="2"/>
  <c r="AJ73" i="2"/>
  <c r="AJ52" i="2"/>
  <c r="Q41" i="5"/>
  <c r="Q166" i="5"/>
  <c r="Q108" i="5"/>
  <c r="Q106" i="5"/>
  <c r="Q161" i="5"/>
  <c r="Q162" i="5"/>
  <c r="Q158" i="5"/>
  <c r="Q165" i="5"/>
  <c r="Q160" i="5"/>
  <c r="Q107" i="5"/>
  <c r="Q104" i="5"/>
  <c r="Q105" i="5"/>
  <c r="Q103" i="5"/>
  <c r="Q164" i="5"/>
  <c r="Q101" i="5"/>
  <c r="Q100" i="5"/>
  <c r="Q159" i="5"/>
  <c r="Q163" i="5"/>
  <c r="Q109" i="5"/>
  <c r="Q102" i="5"/>
  <c r="Q167" i="5"/>
  <c r="Q18" i="5"/>
  <c r="Z131" i="3"/>
  <c r="AZ131" i="3" s="1"/>
  <c r="Z134" i="3"/>
  <c r="AZ134" i="3" s="1"/>
  <c r="BB134" i="3" s="1"/>
  <c r="N108" i="6"/>
  <c r="N109" i="6" s="1"/>
  <c r="P96" i="6"/>
  <c r="O97" i="6"/>
  <c r="P104" i="6"/>
  <c r="O105" i="6"/>
  <c r="P92" i="6"/>
  <c r="O93" i="6"/>
  <c r="O101" i="6"/>
  <c r="P100" i="6"/>
  <c r="O103" i="6"/>
  <c r="P102" i="6"/>
  <c r="P107" i="6"/>
  <c r="N70" i="6"/>
  <c r="P106" i="6"/>
  <c r="O95" i="6"/>
  <c r="P94" i="6"/>
  <c r="N71" i="6"/>
  <c r="P98" i="6"/>
  <c r="O99" i="6"/>
  <c r="O91" i="6"/>
  <c r="P90" i="6"/>
  <c r="P52" i="6"/>
  <c r="O53" i="6"/>
  <c r="O57" i="6"/>
  <c r="P56" i="6"/>
  <c r="P62" i="6"/>
  <c r="O63" i="6"/>
  <c r="O65" i="6"/>
  <c r="P64" i="6"/>
  <c r="P60" i="6"/>
  <c r="O61" i="6"/>
  <c r="P54" i="6"/>
  <c r="O55" i="6"/>
  <c r="O67" i="6"/>
  <c r="P66" i="6"/>
  <c r="O59" i="6"/>
  <c r="P58" i="6"/>
  <c r="Q80" i="5"/>
  <c r="Q42" i="5"/>
  <c r="Q137" i="5"/>
  <c r="Q47" i="5"/>
  <c r="Q22" i="5"/>
  <c r="Q139" i="5"/>
  <c r="Q78" i="5"/>
  <c r="Q135" i="5"/>
  <c r="Q20" i="5"/>
  <c r="Q17" i="5"/>
  <c r="Q82" i="5"/>
  <c r="Q45" i="5"/>
  <c r="Q43" i="5"/>
  <c r="P51" i="5"/>
  <c r="Q138" i="5"/>
  <c r="Q16" i="5"/>
  <c r="Q48" i="5"/>
  <c r="Q49" i="5"/>
  <c r="Q81" i="5"/>
  <c r="Q76" i="5"/>
  <c r="O178" i="5"/>
  <c r="Q79" i="5"/>
  <c r="P84" i="5"/>
  <c r="Q44" i="5"/>
  <c r="Q46" i="5"/>
  <c r="Q19" i="5"/>
  <c r="Q75" i="5"/>
  <c r="Q23" i="5"/>
  <c r="Q74" i="5"/>
  <c r="Q141" i="5"/>
  <c r="P142" i="5"/>
  <c r="Q132" i="5"/>
  <c r="Q134" i="5"/>
  <c r="Q24" i="5"/>
  <c r="Q136" i="5"/>
  <c r="O61" i="5"/>
  <c r="Q133" i="5"/>
  <c r="Q21" i="5"/>
  <c r="Q83" i="5"/>
  <c r="Q140" i="5"/>
  <c r="Q15" i="5"/>
  <c r="Q77" i="5"/>
  <c r="Q50" i="5"/>
  <c r="R9" i="5"/>
  <c r="P25" i="5"/>
  <c r="Q16" i="7"/>
  <c r="O32" i="6"/>
  <c r="P22" i="6"/>
  <c r="P23" i="6" s="1"/>
  <c r="P31" i="6"/>
  <c r="Z132" i="3"/>
  <c r="AZ132" i="3" s="1"/>
  <c r="Z144" i="3"/>
  <c r="AZ144" i="3" s="1"/>
  <c r="BC144" i="3" s="1"/>
  <c r="Z146" i="3"/>
  <c r="AZ146" i="3" s="1"/>
  <c r="BC146" i="3" s="1"/>
  <c r="Z140" i="3"/>
  <c r="AZ140" i="3" s="1"/>
  <c r="BC140" i="3" s="1"/>
  <c r="Z139" i="3"/>
  <c r="AZ139" i="3" s="1"/>
  <c r="Z145" i="3"/>
  <c r="AZ145" i="3" s="1"/>
  <c r="BC145" i="3" s="1"/>
  <c r="Z127" i="3"/>
  <c r="AZ127" i="3" s="1"/>
  <c r="BC127" i="3" s="1"/>
  <c r="Z137" i="3"/>
  <c r="AZ137" i="3" s="1"/>
  <c r="Z129" i="3"/>
  <c r="AZ129" i="3" s="1"/>
  <c r="BC129" i="3" s="1"/>
  <c r="Z142" i="3"/>
  <c r="AZ142" i="3" s="1"/>
  <c r="Z126" i="3"/>
  <c r="AZ126" i="3" s="1"/>
  <c r="BC126" i="3" s="1"/>
  <c r="Z136" i="3"/>
  <c r="AZ136" i="3" s="1"/>
  <c r="Z141" i="3"/>
  <c r="AZ141" i="3" s="1"/>
  <c r="Z128" i="3"/>
  <c r="AZ128" i="3" s="1"/>
  <c r="BC128" i="3" s="1"/>
  <c r="Z133" i="3"/>
  <c r="AZ133" i="3" s="1"/>
  <c r="Z135" i="3"/>
  <c r="AZ135" i="3" s="1"/>
  <c r="Z138" i="3"/>
  <c r="AZ138" i="3" s="1"/>
  <c r="Z130" i="3"/>
  <c r="AZ130" i="3" s="1"/>
  <c r="Z143" i="3"/>
  <c r="AZ143" i="3" s="1"/>
  <c r="BC143" i="3" s="1"/>
  <c r="X147" i="3"/>
  <c r="Y125" i="3"/>
  <c r="AY125" i="3" s="1"/>
  <c r="X16" i="8"/>
  <c r="P86" i="4"/>
  <c r="P28" i="6"/>
  <c r="P29" i="6" s="1"/>
  <c r="O33" i="6"/>
  <c r="P14" i="6"/>
  <c r="P15" i="6" s="1"/>
  <c r="X15" i="8"/>
  <c r="X13" i="8"/>
  <c r="X23" i="8"/>
  <c r="X19" i="8"/>
  <c r="X18" i="8"/>
  <c r="W12" i="8"/>
  <c r="V24" i="8"/>
  <c r="R10" i="7"/>
  <c r="R61" i="7" s="1"/>
  <c r="S9" i="7"/>
  <c r="X20" i="8"/>
  <c r="S35" i="5"/>
  <c r="T32" i="7"/>
  <c r="T38" i="7" s="1"/>
  <c r="U31" i="7"/>
  <c r="P18" i="6"/>
  <c r="P19" i="6" s="1"/>
  <c r="Y7" i="8"/>
  <c r="Y21" i="8" s="1"/>
  <c r="Z6" i="8"/>
  <c r="P16" i="6"/>
  <c r="P17" i="6" s="1"/>
  <c r="P110" i="5"/>
  <c r="X22" i="8"/>
  <c r="AA120" i="3"/>
  <c r="R8" i="6"/>
  <c r="Q9" i="6"/>
  <c r="Q68" i="6" s="1"/>
  <c r="P168" i="5"/>
  <c r="X14" i="8"/>
  <c r="T54" i="7"/>
  <c r="S55" i="7"/>
  <c r="P26" i="6"/>
  <c r="P27" i="6" s="1"/>
  <c r="P24" i="6"/>
  <c r="P25" i="6" s="1"/>
  <c r="P20" i="6"/>
  <c r="P21" i="6" s="1"/>
  <c r="P55" i="4"/>
  <c r="P30" i="6"/>
  <c r="S84" i="6"/>
  <c r="R85" i="6"/>
  <c r="X17" i="8"/>
  <c r="Y17" i="8" s="1"/>
  <c r="S46" i="6"/>
  <c r="R47" i="6"/>
  <c r="Q69" i="6" l="1"/>
  <c r="Q106" i="6"/>
  <c r="W101" i="3"/>
  <c r="W85" i="3"/>
  <c r="AL170" i="2"/>
  <c r="W96" i="3"/>
  <c r="X96" i="3" s="1"/>
  <c r="W93" i="3"/>
  <c r="AK188" i="2"/>
  <c r="AK126" i="2"/>
  <c r="AB125" i="5"/>
  <c r="AA126" i="5"/>
  <c r="AB93" i="5"/>
  <c r="AA94" i="5"/>
  <c r="X70" i="4"/>
  <c r="W71" i="4"/>
  <c r="W99" i="3"/>
  <c r="AM221" i="2"/>
  <c r="AL222" i="2"/>
  <c r="Q25" i="4"/>
  <c r="Q24" i="4"/>
  <c r="Q85" i="4"/>
  <c r="X39" i="4"/>
  <c r="W40" i="4"/>
  <c r="AB151" i="5"/>
  <c r="AA152" i="5"/>
  <c r="AK178" i="2"/>
  <c r="AK177" i="2"/>
  <c r="AL177" i="2" s="1"/>
  <c r="AC67" i="5"/>
  <c r="AB68" i="5"/>
  <c r="AK154" i="2"/>
  <c r="W102" i="3"/>
  <c r="X102" i="3" s="1"/>
  <c r="AK198" i="2"/>
  <c r="AK163" i="2"/>
  <c r="AL163" i="2" s="1"/>
  <c r="W91" i="3"/>
  <c r="Q54" i="4"/>
  <c r="AK199" i="2"/>
  <c r="AK134" i="2"/>
  <c r="AK160" i="2"/>
  <c r="AK197" i="2"/>
  <c r="AL197" i="2" s="1"/>
  <c r="AK206" i="2"/>
  <c r="AK173" i="2"/>
  <c r="AL173" i="2" s="1"/>
  <c r="Y76" i="3"/>
  <c r="X77" i="3"/>
  <c r="X82" i="3" s="1"/>
  <c r="R16" i="7"/>
  <c r="AK62" i="2"/>
  <c r="AK79" i="2"/>
  <c r="AK240" i="2"/>
  <c r="AK167" i="2"/>
  <c r="AL167" i="2" s="1"/>
  <c r="W84" i="3"/>
  <c r="AK144" i="2"/>
  <c r="AK180" i="2"/>
  <c r="W103" i="3"/>
  <c r="X103" i="3" s="1"/>
  <c r="W94" i="3"/>
  <c r="AK153" i="2"/>
  <c r="AL153" i="2" s="1"/>
  <c r="AK142" i="2"/>
  <c r="W86" i="3"/>
  <c r="X86" i="3" s="1"/>
  <c r="W89" i="3"/>
  <c r="W87" i="3"/>
  <c r="X87" i="3" s="1"/>
  <c r="AK192" i="2"/>
  <c r="AK149" i="2"/>
  <c r="AK146" i="2"/>
  <c r="AK151" i="2"/>
  <c r="AL151" i="2" s="1"/>
  <c r="Y18" i="8"/>
  <c r="AK252" i="2"/>
  <c r="AK76" i="2"/>
  <c r="AK275" i="2"/>
  <c r="AK251" i="2"/>
  <c r="AK169" i="2"/>
  <c r="AL169" i="2" s="1"/>
  <c r="AK135" i="2"/>
  <c r="AK182" i="2"/>
  <c r="AL182" i="2" s="1"/>
  <c r="AK138" i="2"/>
  <c r="AK172" i="2"/>
  <c r="AL172" i="2" s="1"/>
  <c r="AK147" i="2"/>
  <c r="AK185" i="2"/>
  <c r="AK195" i="2"/>
  <c r="AK137" i="2"/>
  <c r="AL137" i="2" s="1"/>
  <c r="AK174" i="2"/>
  <c r="W100" i="3"/>
  <c r="X100" i="3" s="1"/>
  <c r="AK132" i="2"/>
  <c r="AK164" i="2"/>
  <c r="AL164" i="2" s="1"/>
  <c r="W97" i="3"/>
  <c r="X97" i="3" s="1"/>
  <c r="W92" i="3"/>
  <c r="X92" i="3" s="1"/>
  <c r="W88" i="3"/>
  <c r="X88" i="3" s="1"/>
  <c r="AK203" i="2"/>
  <c r="AL203" i="2" s="1"/>
  <c r="AK186" i="2"/>
  <c r="AK207" i="2"/>
  <c r="AL207" i="2" s="1"/>
  <c r="AK150" i="2"/>
  <c r="AK176" i="2"/>
  <c r="AK125" i="2"/>
  <c r="AK122" i="2"/>
  <c r="AL122" i="2" s="1"/>
  <c r="AK187" i="2"/>
  <c r="W95" i="3"/>
  <c r="X95" i="3" s="1"/>
  <c r="AK161" i="2"/>
  <c r="AK140" i="2"/>
  <c r="AL140" i="2" s="1"/>
  <c r="T9" i="4"/>
  <c r="S10" i="4"/>
  <c r="AL139" i="2"/>
  <c r="AL155" i="2"/>
  <c r="AL114" i="2"/>
  <c r="AL145" i="2" s="1"/>
  <c r="AM113" i="2"/>
  <c r="R21" i="4"/>
  <c r="R45" i="4"/>
  <c r="R48" i="4"/>
  <c r="R82" i="4"/>
  <c r="R52" i="4"/>
  <c r="R79" i="4"/>
  <c r="R84" i="4"/>
  <c r="R22" i="4"/>
  <c r="R50" i="4"/>
  <c r="R23" i="4"/>
  <c r="R19" i="4"/>
  <c r="R47" i="4"/>
  <c r="R83" i="4"/>
  <c r="R18" i="4"/>
  <c r="R16" i="4"/>
  <c r="R51" i="4"/>
  <c r="R46" i="4"/>
  <c r="R49" i="4"/>
  <c r="R76" i="4"/>
  <c r="R85" i="4" s="1"/>
  <c r="R20" i="4"/>
  <c r="R77" i="4"/>
  <c r="R80" i="4"/>
  <c r="R17" i="4"/>
  <c r="R81" i="4"/>
  <c r="R53" i="4"/>
  <c r="R78" i="4"/>
  <c r="R15" i="4"/>
  <c r="AK193" i="2"/>
  <c r="AK183" i="2"/>
  <c r="AL183" i="2" s="1"/>
  <c r="AK143" i="2"/>
  <c r="W98" i="3"/>
  <c r="X98" i="3" s="1"/>
  <c r="AK141" i="2"/>
  <c r="W90" i="3"/>
  <c r="X90" i="3" s="1"/>
  <c r="AK165" i="2"/>
  <c r="AL165" i="2" s="1"/>
  <c r="V57" i="3"/>
  <c r="V45" i="3"/>
  <c r="V42" i="3"/>
  <c r="V61" i="3"/>
  <c r="V55" i="3"/>
  <c r="V43" i="3"/>
  <c r="V51" i="3"/>
  <c r="V56" i="3"/>
  <c r="V44" i="3"/>
  <c r="V46" i="3"/>
  <c r="V58" i="3"/>
  <c r="V59" i="3"/>
  <c r="V52" i="3"/>
  <c r="V50" i="3"/>
  <c r="V54" i="3"/>
  <c r="V48" i="3"/>
  <c r="V53" i="3"/>
  <c r="V60" i="3"/>
  <c r="X35" i="3"/>
  <c r="W36" i="3"/>
  <c r="W49" i="3" s="1"/>
  <c r="V62" i="3"/>
  <c r="U64" i="3"/>
  <c r="U63" i="3"/>
  <c r="V41" i="3"/>
  <c r="U83" i="3"/>
  <c r="T105" i="3"/>
  <c r="T104" i="3"/>
  <c r="V47" i="3"/>
  <c r="AJ100" i="2"/>
  <c r="AK13" i="2"/>
  <c r="AJ316" i="2"/>
  <c r="AK229" i="2"/>
  <c r="AL37" i="2"/>
  <c r="AL314" i="2"/>
  <c r="AL300" i="2"/>
  <c r="AK239" i="2"/>
  <c r="AK43" i="2"/>
  <c r="AK87" i="2"/>
  <c r="AK307" i="2"/>
  <c r="AK248" i="2"/>
  <c r="AK24" i="2"/>
  <c r="AK95" i="2"/>
  <c r="AL95" i="2" s="1"/>
  <c r="AK39" i="2"/>
  <c r="AK85" i="2"/>
  <c r="AL85" i="2" s="1"/>
  <c r="AK257" i="2"/>
  <c r="AK270" i="2"/>
  <c r="AL270" i="2" s="1"/>
  <c r="AK32" i="2"/>
  <c r="AK38" i="2"/>
  <c r="AK295" i="2"/>
  <c r="AK246" i="2"/>
  <c r="AK73" i="2"/>
  <c r="AK17" i="2"/>
  <c r="AK277" i="2"/>
  <c r="AK247" i="2"/>
  <c r="AK274" i="2"/>
  <c r="AK288" i="2"/>
  <c r="AK83" i="2"/>
  <c r="AK273" i="2"/>
  <c r="AK41" i="2"/>
  <c r="AK16" i="2"/>
  <c r="AL16" i="2" s="1"/>
  <c r="AK33" i="2"/>
  <c r="AL33" i="2" s="1"/>
  <c r="AK55" i="2"/>
  <c r="AK49" i="2"/>
  <c r="AK290" i="2"/>
  <c r="AK88" i="2"/>
  <c r="AK67" i="2"/>
  <c r="AK66" i="2"/>
  <c r="AK75" i="2"/>
  <c r="AK283" i="2"/>
  <c r="AK48" i="2"/>
  <c r="AK269" i="2"/>
  <c r="AK70" i="2"/>
  <c r="AK291" i="2"/>
  <c r="AL18" i="2"/>
  <c r="AL252" i="2"/>
  <c r="AL249" i="2"/>
  <c r="AK268" i="2"/>
  <c r="AK92" i="2"/>
  <c r="AL6" i="2"/>
  <c r="AL264" i="2" s="1"/>
  <c r="AM5" i="2"/>
  <c r="AK34" i="2"/>
  <c r="AL34" i="2" s="1"/>
  <c r="AK260" i="2"/>
  <c r="AL260" i="2" s="1"/>
  <c r="AK15" i="2"/>
  <c r="AL15" i="2" s="1"/>
  <c r="AK82" i="2"/>
  <c r="AK26" i="2"/>
  <c r="AK313" i="2"/>
  <c r="AK286" i="2"/>
  <c r="AK305" i="2"/>
  <c r="AK254" i="2"/>
  <c r="AK279" i="2"/>
  <c r="AK25" i="2"/>
  <c r="AK285" i="2"/>
  <c r="AK299" i="2"/>
  <c r="AL299" i="2" s="1"/>
  <c r="AK31" i="2"/>
  <c r="AL31" i="2" s="1"/>
  <c r="AK46" i="2"/>
  <c r="AL46" i="2" s="1"/>
  <c r="AK250" i="2"/>
  <c r="AL250" i="2" s="1"/>
  <c r="AK52" i="2"/>
  <c r="AL52" i="2" s="1"/>
  <c r="AK71" i="2"/>
  <c r="AK80" i="2"/>
  <c r="AK93" i="2"/>
  <c r="AK243" i="2"/>
  <c r="AK294" i="2"/>
  <c r="AK296" i="2"/>
  <c r="AK69" i="2"/>
  <c r="AK97" i="2"/>
  <c r="AK265" i="2"/>
  <c r="AL265" i="2" s="1"/>
  <c r="AK91" i="2"/>
  <c r="AL91" i="2" s="1"/>
  <c r="AK23" i="2"/>
  <c r="AL23" i="2" s="1"/>
  <c r="AK237" i="2"/>
  <c r="AL237" i="2" s="1"/>
  <c r="AK99" i="2"/>
  <c r="AL99" i="2" s="1"/>
  <c r="AK309" i="2"/>
  <c r="AK53" i="2"/>
  <c r="AK90" i="2"/>
  <c r="AK266" i="2"/>
  <c r="AK244" i="2"/>
  <c r="AK72" i="2"/>
  <c r="AK28" i="2"/>
  <c r="AK47" i="2"/>
  <c r="AK14" i="2"/>
  <c r="AL14" i="2" s="1"/>
  <c r="AK84" i="2"/>
  <c r="AL84" i="2" s="1"/>
  <c r="AK261" i="2"/>
  <c r="AL261" i="2" s="1"/>
  <c r="AK74" i="2"/>
  <c r="AL74" i="2" s="1"/>
  <c r="AK306" i="2"/>
  <c r="AL306" i="2" s="1"/>
  <c r="AK304" i="2"/>
  <c r="AK35" i="2"/>
  <c r="AK45" i="2"/>
  <c r="AK19" i="2"/>
  <c r="AK63" i="2"/>
  <c r="AK298" i="2"/>
  <c r="AK241" i="2"/>
  <c r="AK256" i="2"/>
  <c r="AK282" i="2"/>
  <c r="AL282" i="2" s="1"/>
  <c r="AK58" i="2"/>
  <c r="AL58" i="2" s="1"/>
  <c r="AK278" i="2"/>
  <c r="AL278" i="2" s="1"/>
  <c r="AK284" i="2"/>
  <c r="AL284" i="2" s="1"/>
  <c r="AL78" i="2"/>
  <c r="AJ208" i="2"/>
  <c r="AK121" i="2"/>
  <c r="AL281" i="2"/>
  <c r="AK302" i="2"/>
  <c r="AL302" i="2" s="1"/>
  <c r="AK289" i="2"/>
  <c r="AL289" i="2" s="1"/>
  <c r="AK263" i="2"/>
  <c r="AL263" i="2" s="1"/>
  <c r="AK236" i="2"/>
  <c r="AL236" i="2" s="1"/>
  <c r="AK233" i="2"/>
  <c r="AK242" i="2"/>
  <c r="AK96" i="2"/>
  <c r="AK50" i="2"/>
  <c r="AK267" i="2"/>
  <c r="AK56" i="2"/>
  <c r="AK292" i="2"/>
  <c r="AK30" i="2"/>
  <c r="AK262" i="2"/>
  <c r="AK230" i="2"/>
  <c r="AK57" i="2"/>
  <c r="AL57" i="2" s="1"/>
  <c r="AK59" i="2"/>
  <c r="AL59" i="2" s="1"/>
  <c r="AK29" i="2"/>
  <c r="AL29" i="2" s="1"/>
  <c r="AK297" i="2"/>
  <c r="AK68" i="2"/>
  <c r="AK60" i="2"/>
  <c r="AK20" i="2"/>
  <c r="AK311" i="2"/>
  <c r="AK238" i="2"/>
  <c r="AK234" i="2"/>
  <c r="AK315" i="2"/>
  <c r="AK308" i="2"/>
  <c r="AK303" i="2"/>
  <c r="AK64" i="2"/>
  <c r="AL64" i="2" s="1"/>
  <c r="AK259" i="2"/>
  <c r="AL259" i="2" s="1"/>
  <c r="AK81" i="2"/>
  <c r="AL81" i="2" s="1"/>
  <c r="AK231" i="2"/>
  <c r="AK61" i="2"/>
  <c r="AK42" i="2"/>
  <c r="AK245" i="2"/>
  <c r="AK312" i="2"/>
  <c r="AK40" i="2"/>
  <c r="AK258" i="2"/>
  <c r="AK51" i="2"/>
  <c r="AK44" i="2"/>
  <c r="AL44" i="2" s="1"/>
  <c r="AK280" i="2"/>
  <c r="AL280" i="2" s="1"/>
  <c r="AK98" i="2"/>
  <c r="AL98" i="2" s="1"/>
  <c r="AK54" i="2"/>
  <c r="AK36" i="2"/>
  <c r="AK255" i="2"/>
  <c r="AK27" i="2"/>
  <c r="AK21" i="2"/>
  <c r="AK301" i="2"/>
  <c r="R108" i="5"/>
  <c r="R167" i="5"/>
  <c r="R161" i="5"/>
  <c r="R106" i="5"/>
  <c r="R160" i="5"/>
  <c r="R166" i="5"/>
  <c r="R107" i="5"/>
  <c r="R158" i="5"/>
  <c r="R165" i="5"/>
  <c r="R162" i="5"/>
  <c r="R104" i="5"/>
  <c r="R102" i="5"/>
  <c r="R105" i="5"/>
  <c r="R164" i="5"/>
  <c r="R100" i="5"/>
  <c r="R101" i="5"/>
  <c r="R159" i="5"/>
  <c r="R109" i="5"/>
  <c r="R103" i="5"/>
  <c r="R163" i="5"/>
  <c r="Y14" i="8"/>
  <c r="Y19" i="8"/>
  <c r="Y23" i="8"/>
  <c r="Y22" i="8"/>
  <c r="O108" i="6"/>
  <c r="O109" i="6" s="1"/>
  <c r="AA131" i="3"/>
  <c r="BC134" i="3"/>
  <c r="BB132" i="3"/>
  <c r="BC132" i="3" s="1"/>
  <c r="BB141" i="3"/>
  <c r="BC141" i="3" s="1"/>
  <c r="BB130" i="3"/>
  <c r="BB136" i="3"/>
  <c r="BB142" i="3"/>
  <c r="BC142" i="3" s="1"/>
  <c r="BB138" i="3"/>
  <c r="BC138" i="3" s="1"/>
  <c r="BB139" i="3"/>
  <c r="BC139" i="3" s="1"/>
  <c r="BB133" i="3"/>
  <c r="BC133" i="3" s="1"/>
  <c r="BB135" i="3"/>
  <c r="BC135" i="3" s="1"/>
  <c r="BB137" i="3"/>
  <c r="BC137" i="3" s="1"/>
  <c r="P93" i="6"/>
  <c r="Q92" i="6"/>
  <c r="Q107" i="6"/>
  <c r="Q104" i="6"/>
  <c r="P105" i="6"/>
  <c r="P103" i="6"/>
  <c r="Q102" i="6"/>
  <c r="Q98" i="6"/>
  <c r="P99" i="6"/>
  <c r="P97" i="6"/>
  <c r="Q96" i="6"/>
  <c r="P91" i="6"/>
  <c r="Q90" i="6"/>
  <c r="O70" i="6"/>
  <c r="P101" i="6"/>
  <c r="Q100" i="6"/>
  <c r="O71" i="6"/>
  <c r="P95" i="6"/>
  <c r="Q94" i="6"/>
  <c r="P67" i="6"/>
  <c r="Q66" i="6"/>
  <c r="P63" i="6"/>
  <c r="Q62" i="6"/>
  <c r="P57" i="6"/>
  <c r="Q56" i="6"/>
  <c r="Q54" i="6"/>
  <c r="P55" i="6"/>
  <c r="P61" i="6"/>
  <c r="Q60" i="6"/>
  <c r="Q52" i="6"/>
  <c r="P53" i="6"/>
  <c r="Q58" i="6"/>
  <c r="P59" i="6"/>
  <c r="Q64" i="6"/>
  <c r="P65" i="6"/>
  <c r="R45" i="5"/>
  <c r="P61" i="5"/>
  <c r="R15" i="5"/>
  <c r="P178" i="5"/>
  <c r="R75" i="5"/>
  <c r="P120" i="5"/>
  <c r="R77" i="5"/>
  <c r="R133" i="5"/>
  <c r="R43" i="5"/>
  <c r="Q51" i="5"/>
  <c r="R141" i="5"/>
  <c r="R132" i="5"/>
  <c r="Q142" i="5"/>
  <c r="R139" i="5"/>
  <c r="R82" i="5"/>
  <c r="R20" i="5"/>
  <c r="R138" i="5"/>
  <c r="R48" i="5"/>
  <c r="R49" i="5"/>
  <c r="R18" i="5"/>
  <c r="R136" i="5"/>
  <c r="R78" i="5"/>
  <c r="R22" i="5"/>
  <c r="R16" i="5"/>
  <c r="R42" i="5"/>
  <c r="R74" i="5"/>
  <c r="R140" i="5"/>
  <c r="R47" i="5"/>
  <c r="R24" i="5"/>
  <c r="R17" i="5"/>
  <c r="R137" i="5"/>
  <c r="R81" i="5"/>
  <c r="R76" i="5"/>
  <c r="R50" i="5"/>
  <c r="R46" i="5"/>
  <c r="R83" i="5"/>
  <c r="R80" i="5"/>
  <c r="R23" i="5"/>
  <c r="R79" i="5"/>
  <c r="R44" i="5"/>
  <c r="Q84" i="5"/>
  <c r="R134" i="5"/>
  <c r="R21" i="5"/>
  <c r="R135" i="5"/>
  <c r="R19" i="5"/>
  <c r="R41" i="5"/>
  <c r="S9" i="5"/>
  <c r="Q25" i="5"/>
  <c r="P32" i="6"/>
  <c r="Q20" i="6"/>
  <c r="Q21" i="6" s="1"/>
  <c r="AA127" i="3"/>
  <c r="AA130" i="3"/>
  <c r="AA133" i="3"/>
  <c r="AA132" i="3"/>
  <c r="AA128" i="3"/>
  <c r="AA145" i="3"/>
  <c r="AA140" i="3"/>
  <c r="AA137" i="3"/>
  <c r="AA138" i="3"/>
  <c r="AA139" i="3"/>
  <c r="AA142" i="3"/>
  <c r="AA126" i="3"/>
  <c r="AA146" i="3"/>
  <c r="AA129" i="3"/>
  <c r="R9" i="6"/>
  <c r="R68" i="6" s="1"/>
  <c r="S8" i="6"/>
  <c r="Z7" i="8"/>
  <c r="Z19" i="8" s="1"/>
  <c r="AA6" i="8"/>
  <c r="T9" i="7"/>
  <c r="S10" i="7"/>
  <c r="S61" i="7" s="1"/>
  <c r="T35" i="5"/>
  <c r="AA143" i="3"/>
  <c r="Q86" i="4"/>
  <c r="Q110" i="5"/>
  <c r="Q28" i="6"/>
  <c r="Q29" i="6" s="1"/>
  <c r="Q55" i="4"/>
  <c r="AB120" i="3"/>
  <c r="S85" i="6"/>
  <c r="T84" i="6"/>
  <c r="Z18" i="8"/>
  <c r="U54" i="7"/>
  <c r="T55" i="7"/>
  <c r="Q18" i="6"/>
  <c r="Q19" i="6" s="1"/>
  <c r="Y15" i="8"/>
  <c r="Z15" i="8" s="1"/>
  <c r="Y147" i="3"/>
  <c r="Z125" i="3"/>
  <c r="AA134" i="3"/>
  <c r="Q24" i="6"/>
  <c r="Q25" i="6" s="1"/>
  <c r="Q26" i="6"/>
  <c r="Q27" i="6" s="1"/>
  <c r="Y20" i="8"/>
  <c r="Z20" i="8" s="1"/>
  <c r="AA135" i="3"/>
  <c r="AA144" i="3"/>
  <c r="Q22" i="6"/>
  <c r="Q23" i="6" s="1"/>
  <c r="Q168" i="5"/>
  <c r="Q31" i="6"/>
  <c r="Q16" i="6"/>
  <c r="Q17" i="6" s="1"/>
  <c r="Q14" i="6"/>
  <c r="Q15" i="6" s="1"/>
  <c r="P33" i="6"/>
  <c r="T46" i="6"/>
  <c r="S47" i="6"/>
  <c r="Q30" i="6"/>
  <c r="U32" i="7"/>
  <c r="U38" i="7" s="1"/>
  <c r="V31" i="7"/>
  <c r="AA136" i="3"/>
  <c r="X12" i="8"/>
  <c r="W24" i="8"/>
  <c r="Y13" i="8"/>
  <c r="Z13" i="8" s="1"/>
  <c r="AA141" i="3"/>
  <c r="Y16" i="8"/>
  <c r="Z16" i="8" s="1"/>
  <c r="Z22" i="8" l="1"/>
  <c r="AL41" i="2"/>
  <c r="AL275" i="2"/>
  <c r="AM275" i="2" s="1"/>
  <c r="R54" i="4"/>
  <c r="AL130" i="2"/>
  <c r="AL187" i="2"/>
  <c r="AL162" i="2"/>
  <c r="AL174" i="2"/>
  <c r="AL135" i="2"/>
  <c r="AL146" i="2"/>
  <c r="AM146" i="2" s="1"/>
  <c r="X94" i="3"/>
  <c r="AL160" i="2"/>
  <c r="AL152" i="2"/>
  <c r="AL178" i="2"/>
  <c r="Y70" i="4"/>
  <c r="X71" i="4"/>
  <c r="AC125" i="5"/>
  <c r="AB126" i="5"/>
  <c r="X85" i="3"/>
  <c r="R24" i="4"/>
  <c r="R25" i="4"/>
  <c r="S52" i="4"/>
  <c r="S23" i="4"/>
  <c r="S84" i="4"/>
  <c r="S22" i="4"/>
  <c r="S80" i="4"/>
  <c r="S20" i="4"/>
  <c r="S46" i="4"/>
  <c r="S49" i="4"/>
  <c r="S81" i="4"/>
  <c r="S16" i="4"/>
  <c r="S18" i="4"/>
  <c r="S77" i="4"/>
  <c r="S50" i="4"/>
  <c r="S53" i="4"/>
  <c r="S19" i="4"/>
  <c r="S21" i="4"/>
  <c r="S51" i="4"/>
  <c r="S83" i="4"/>
  <c r="S47" i="4"/>
  <c r="S17" i="4"/>
  <c r="S79" i="4"/>
  <c r="S76" i="4"/>
  <c r="S48" i="4"/>
  <c r="S78" i="4"/>
  <c r="S45" i="4"/>
  <c r="S82" i="4"/>
  <c r="S15" i="4"/>
  <c r="AM122" i="2"/>
  <c r="AL149" i="2"/>
  <c r="AL134" i="2"/>
  <c r="AL157" i="2"/>
  <c r="AM222" i="2"/>
  <c r="AN221" i="2"/>
  <c r="AL159" i="2"/>
  <c r="AL131" i="2"/>
  <c r="AL204" i="2"/>
  <c r="AL127" i="2"/>
  <c r="AL257" i="2"/>
  <c r="AL89" i="2"/>
  <c r="W45" i="3"/>
  <c r="AL141" i="2"/>
  <c r="AM141" i="2" s="1"/>
  <c r="AM114" i="2"/>
  <c r="AM145" i="2" s="1"/>
  <c r="AN113" i="2"/>
  <c r="U9" i="4"/>
  <c r="T10" i="4"/>
  <c r="AL125" i="2"/>
  <c r="AL196" i="2"/>
  <c r="AL195" i="2"/>
  <c r="AM195" i="2" s="1"/>
  <c r="AL192" i="2"/>
  <c r="AM192" i="2" s="1"/>
  <c r="AL180" i="2"/>
  <c r="AM180" i="2" s="1"/>
  <c r="AL175" i="2"/>
  <c r="AL199" i="2"/>
  <c r="AM199" i="2" s="1"/>
  <c r="AL136" i="2"/>
  <c r="AC151" i="5"/>
  <c r="AB152" i="5"/>
  <c r="X99" i="3"/>
  <c r="Y99" i="3" s="1"/>
  <c r="AL202" i="2"/>
  <c r="AM202" i="2" s="1"/>
  <c r="AL126" i="2"/>
  <c r="AM126" i="2" s="1"/>
  <c r="AL194" i="2"/>
  <c r="AL156" i="2"/>
  <c r="AM156" i="2" s="1"/>
  <c r="Z14" i="8"/>
  <c r="AL129" i="2"/>
  <c r="AM129" i="2" s="1"/>
  <c r="AL176" i="2"/>
  <c r="AM176" i="2" s="1"/>
  <c r="AL185" i="2"/>
  <c r="AL144" i="2"/>
  <c r="AL158" i="2"/>
  <c r="AM158" i="2" s="1"/>
  <c r="AL128" i="2"/>
  <c r="AL123" i="2"/>
  <c r="AM123" i="2" s="1"/>
  <c r="AL188" i="2"/>
  <c r="AM188" i="2" s="1"/>
  <c r="X101" i="3"/>
  <c r="AL148" i="2"/>
  <c r="AM153" i="2"/>
  <c r="AL39" i="2"/>
  <c r="AL143" i="2"/>
  <c r="AM143" i="2" s="1"/>
  <c r="AL179" i="2"/>
  <c r="AM179" i="2" s="1"/>
  <c r="AL190" i="2"/>
  <c r="AM190" i="2" s="1"/>
  <c r="AL150" i="2"/>
  <c r="AL147" i="2"/>
  <c r="X89" i="3"/>
  <c r="X84" i="3"/>
  <c r="Z76" i="3"/>
  <c r="Y77" i="3"/>
  <c r="Y82" i="3" s="1"/>
  <c r="AY82" i="3" s="1"/>
  <c r="AZ82" i="3" s="1"/>
  <c r="X91" i="3"/>
  <c r="AL154" i="2"/>
  <c r="Y39" i="4"/>
  <c r="X40" i="4"/>
  <c r="AL133" i="2"/>
  <c r="AM133" i="2" s="1"/>
  <c r="AL189" i="2"/>
  <c r="X93" i="3"/>
  <c r="Y93" i="3" s="1"/>
  <c r="AL191" i="2"/>
  <c r="AM191" i="2" s="1"/>
  <c r="AL124" i="2"/>
  <c r="AM124" i="2" s="1"/>
  <c r="AM197" i="2"/>
  <c r="AM183" i="2"/>
  <c r="AM155" i="2"/>
  <c r="AM207" i="2"/>
  <c r="AM164" i="2"/>
  <c r="AM172" i="2"/>
  <c r="AM167" i="2"/>
  <c r="AM173" i="2"/>
  <c r="AM163" i="2"/>
  <c r="AL168" i="2"/>
  <c r="Y96" i="3"/>
  <c r="AL205" i="2"/>
  <c r="AM205" i="2" s="1"/>
  <c r="AL181" i="2"/>
  <c r="AM181" i="2" s="1"/>
  <c r="Z21" i="8"/>
  <c r="AL193" i="2"/>
  <c r="AM193" i="2" s="1"/>
  <c r="AL184" i="2"/>
  <c r="AM184" i="2" s="1"/>
  <c r="AL161" i="2"/>
  <c r="AM161" i="2" s="1"/>
  <c r="AL186" i="2"/>
  <c r="AL132" i="2"/>
  <c r="AM132" i="2" s="1"/>
  <c r="AL138" i="2"/>
  <c r="AM138" i="2" s="1"/>
  <c r="AL142" i="2"/>
  <c r="AM142" i="2" s="1"/>
  <c r="AL206" i="2"/>
  <c r="AL198" i="2"/>
  <c r="AM198" i="2" s="1"/>
  <c r="AD67" i="5"/>
  <c r="AC68" i="5"/>
  <c r="AL166" i="2"/>
  <c r="AC93" i="5"/>
  <c r="AB94" i="5"/>
  <c r="AL201" i="2"/>
  <c r="AM201" i="2" s="1"/>
  <c r="AL171" i="2"/>
  <c r="AL200" i="2"/>
  <c r="AM200" i="2" s="1"/>
  <c r="W55" i="3"/>
  <c r="X55" i="3" s="1"/>
  <c r="W54" i="3"/>
  <c r="W51" i="3"/>
  <c r="W57" i="3"/>
  <c r="X57" i="3" s="1"/>
  <c r="W50" i="3"/>
  <c r="W46" i="3"/>
  <c r="W43" i="3"/>
  <c r="W53" i="3"/>
  <c r="W52" i="3"/>
  <c r="W62" i="3"/>
  <c r="W48" i="3"/>
  <c r="W59" i="3"/>
  <c r="W56" i="3"/>
  <c r="W44" i="3"/>
  <c r="W58" i="3"/>
  <c r="W42" i="3"/>
  <c r="W47" i="3"/>
  <c r="W61" i="3"/>
  <c r="X61" i="3" s="1"/>
  <c r="W60" i="3"/>
  <c r="X60" i="3" s="1"/>
  <c r="Y35" i="3"/>
  <c r="X36" i="3"/>
  <c r="X49" i="3" s="1"/>
  <c r="V83" i="3"/>
  <c r="U105" i="3"/>
  <c r="U104" i="3"/>
  <c r="W41" i="3"/>
  <c r="V64" i="3"/>
  <c r="V63" i="3"/>
  <c r="AM252" i="2"/>
  <c r="AM95" i="2"/>
  <c r="AL313" i="2"/>
  <c r="AL246" i="2"/>
  <c r="AL90" i="2"/>
  <c r="AL20" i="2"/>
  <c r="AL53" i="2"/>
  <c r="AL80" i="2"/>
  <c r="AL88" i="2"/>
  <c r="AM88" i="2" s="1"/>
  <c r="AK100" i="2"/>
  <c r="AL13" i="2"/>
  <c r="AL36" i="2"/>
  <c r="AM36" i="2" s="1"/>
  <c r="AL61" i="2"/>
  <c r="AL60" i="2"/>
  <c r="AK208" i="2"/>
  <c r="AL121" i="2"/>
  <c r="AL309" i="2"/>
  <c r="AL71" i="2"/>
  <c r="AL26" i="2"/>
  <c r="AL79" i="2"/>
  <c r="AL290" i="2"/>
  <c r="AL43" i="2"/>
  <c r="AM270" i="2"/>
  <c r="AM6" i="2"/>
  <c r="AM264" i="2" s="1"/>
  <c r="AN5" i="2"/>
  <c r="AM44" i="2"/>
  <c r="AM282" i="2"/>
  <c r="AM265" i="2"/>
  <c r="AL273" i="2"/>
  <c r="AL51" i="2"/>
  <c r="AL230" i="2"/>
  <c r="AL22" i="2"/>
  <c r="AL47" i="2"/>
  <c r="AL97" i="2"/>
  <c r="AL253" i="2"/>
  <c r="AL83" i="2"/>
  <c r="AL258" i="2"/>
  <c r="AL308" i="2"/>
  <c r="AM308" i="2" s="1"/>
  <c r="AL262" i="2"/>
  <c r="AL235" i="2"/>
  <c r="AM235" i="2" s="1"/>
  <c r="AL256" i="2"/>
  <c r="AL28" i="2"/>
  <c r="AM28" i="2" s="1"/>
  <c r="AL285" i="2"/>
  <c r="AM285" i="2" s="1"/>
  <c r="AL92" i="2"/>
  <c r="AM92" i="2" s="1"/>
  <c r="AL288" i="2"/>
  <c r="AL229" i="2"/>
  <c r="AK316" i="2"/>
  <c r="AL40" i="2"/>
  <c r="AL30" i="2"/>
  <c r="AL232" i="2"/>
  <c r="AL69" i="2"/>
  <c r="AL291" i="2"/>
  <c r="AL274" i="2"/>
  <c r="AL312" i="2"/>
  <c r="AM312" i="2" s="1"/>
  <c r="AL292" i="2"/>
  <c r="AM292" i="2" s="1"/>
  <c r="AL298" i="2"/>
  <c r="AM298" i="2" s="1"/>
  <c r="AL296" i="2"/>
  <c r="AL247" i="2"/>
  <c r="AM247" i="2" s="1"/>
  <c r="AL245" i="2"/>
  <c r="AL56" i="2"/>
  <c r="AL63" i="2"/>
  <c r="AL294" i="2"/>
  <c r="AL268" i="2"/>
  <c r="AL267" i="2"/>
  <c r="AL254" i="2"/>
  <c r="AL48" i="2"/>
  <c r="AM48" i="2" s="1"/>
  <c r="AL277" i="2"/>
  <c r="AM277" i="2" s="1"/>
  <c r="AL271" i="2"/>
  <c r="AL50" i="2"/>
  <c r="AM50" i="2" s="1"/>
  <c r="AL65" i="2"/>
  <c r="AM65" i="2" s="1"/>
  <c r="AL17" i="2"/>
  <c r="AM17" i="2" s="1"/>
  <c r="AL96" i="2"/>
  <c r="AL93" i="2"/>
  <c r="AL76" i="2"/>
  <c r="AL73" i="2"/>
  <c r="AL242" i="2"/>
  <c r="AL66" i="2"/>
  <c r="AM66" i="2" s="1"/>
  <c r="AL310" i="2"/>
  <c r="AL27" i="2"/>
  <c r="AM27" i="2" s="1"/>
  <c r="AL45" i="2"/>
  <c r="AM45" i="2" s="1"/>
  <c r="AL67" i="2"/>
  <c r="AM67" i="2" s="1"/>
  <c r="AL295" i="2"/>
  <c r="AM295" i="2" s="1"/>
  <c r="AL255" i="2"/>
  <c r="AM255" i="2" s="1"/>
  <c r="AL35" i="2"/>
  <c r="AL68" i="2"/>
  <c r="AL233" i="2"/>
  <c r="AL82" i="2"/>
  <c r="AL62" i="2"/>
  <c r="AL49" i="2"/>
  <c r="AM49" i="2" s="1"/>
  <c r="AM29" i="2"/>
  <c r="AM15" i="2"/>
  <c r="AM300" i="2"/>
  <c r="AM18" i="2"/>
  <c r="AM58" i="2"/>
  <c r="AM91" i="2"/>
  <c r="AM37" i="2"/>
  <c r="AM281" i="2"/>
  <c r="AL94" i="2"/>
  <c r="AL303" i="2"/>
  <c r="AL24" i="2"/>
  <c r="AL315" i="2"/>
  <c r="AL241" i="2"/>
  <c r="AL25" i="2"/>
  <c r="AL234" i="2"/>
  <c r="AL86" i="2"/>
  <c r="AM86" i="2" s="1"/>
  <c r="AL72" i="2"/>
  <c r="AL70" i="2"/>
  <c r="AM70" i="2" s="1"/>
  <c r="AL248" i="2"/>
  <c r="AM248" i="2" s="1"/>
  <c r="AL238" i="2"/>
  <c r="AM238" i="2" s="1"/>
  <c r="AL279" i="2"/>
  <c r="AL269" i="2"/>
  <c r="AL307" i="2"/>
  <c r="AL19" i="2"/>
  <c r="AL243" i="2"/>
  <c r="AL276" i="2"/>
  <c r="AL311" i="2"/>
  <c r="AL244" i="2"/>
  <c r="AM244" i="2" s="1"/>
  <c r="AL305" i="2"/>
  <c r="AM305" i="2" s="1"/>
  <c r="AL283" i="2"/>
  <c r="AM283" i="2" s="1"/>
  <c r="AL301" i="2"/>
  <c r="AL77" i="2"/>
  <c r="AM77" i="2" s="1"/>
  <c r="AL286" i="2"/>
  <c r="AL75" i="2"/>
  <c r="AL21" i="2"/>
  <c r="AL287" i="2"/>
  <c r="AL266" i="2"/>
  <c r="AL87" i="2"/>
  <c r="AL272" i="2"/>
  <c r="AM272" i="2" s="1"/>
  <c r="AL251" i="2"/>
  <c r="AL42" i="2"/>
  <c r="AM42" i="2" s="1"/>
  <c r="AL240" i="2"/>
  <c r="AM240" i="2" s="1"/>
  <c r="AL38" i="2"/>
  <c r="AL54" i="2"/>
  <c r="AM54" i="2" s="1"/>
  <c r="AL231" i="2"/>
  <c r="AM231" i="2" s="1"/>
  <c r="AL297" i="2"/>
  <c r="AL293" i="2"/>
  <c r="AL304" i="2"/>
  <c r="AL55" i="2"/>
  <c r="AL32" i="2"/>
  <c r="AL239" i="2"/>
  <c r="S108" i="5"/>
  <c r="S167" i="5"/>
  <c r="S166" i="5"/>
  <c r="S160" i="5"/>
  <c r="S106" i="5"/>
  <c r="S165" i="5"/>
  <c r="S161" i="5"/>
  <c r="S164" i="5"/>
  <c r="S102" i="5"/>
  <c r="S105" i="5"/>
  <c r="S162" i="5"/>
  <c r="S158" i="5"/>
  <c r="S104" i="5"/>
  <c r="S107" i="5"/>
  <c r="S100" i="5"/>
  <c r="S109" i="5"/>
  <c r="S159" i="5"/>
  <c r="S103" i="5"/>
  <c r="S101" i="5"/>
  <c r="S163" i="5"/>
  <c r="S16" i="7"/>
  <c r="Z23" i="8"/>
  <c r="BC130" i="3"/>
  <c r="BB147" i="3"/>
  <c r="E5" i="1" s="1"/>
  <c r="Z17" i="8"/>
  <c r="AB131" i="3"/>
  <c r="AZ125" i="3"/>
  <c r="AY147" i="3"/>
  <c r="BC136" i="3"/>
  <c r="Q103" i="6"/>
  <c r="R102" i="6"/>
  <c r="Q95" i="6"/>
  <c r="R94" i="6"/>
  <c r="R106" i="6"/>
  <c r="Q105" i="6"/>
  <c r="R104" i="6"/>
  <c r="R90" i="6"/>
  <c r="Q91" i="6"/>
  <c r="Q97" i="6"/>
  <c r="R96" i="6"/>
  <c r="R107" i="6"/>
  <c r="R98" i="6"/>
  <c r="Q99" i="6"/>
  <c r="Q93" i="6"/>
  <c r="R92" i="6"/>
  <c r="P71" i="6"/>
  <c r="P70" i="6"/>
  <c r="R100" i="6"/>
  <c r="Q101" i="6"/>
  <c r="P108" i="6"/>
  <c r="P109" i="6" s="1"/>
  <c r="R64" i="6"/>
  <c r="Q65" i="6"/>
  <c r="Q53" i="6"/>
  <c r="R52" i="6"/>
  <c r="Q57" i="6"/>
  <c r="R56" i="6"/>
  <c r="Q59" i="6"/>
  <c r="R58" i="6"/>
  <c r="Q55" i="6"/>
  <c r="R54" i="6"/>
  <c r="Q63" i="6"/>
  <c r="R62" i="6"/>
  <c r="Q61" i="6"/>
  <c r="R60" i="6"/>
  <c r="Q67" i="6"/>
  <c r="R66" i="6"/>
  <c r="R69" i="6"/>
  <c r="S43" i="5"/>
  <c r="S77" i="5"/>
  <c r="Q178" i="5"/>
  <c r="S50" i="5"/>
  <c r="R84" i="5"/>
  <c r="S81" i="5"/>
  <c r="S22" i="5"/>
  <c r="S48" i="5"/>
  <c r="S136" i="5"/>
  <c r="S45" i="5"/>
  <c r="S47" i="5"/>
  <c r="S78" i="5"/>
  <c r="S138" i="5"/>
  <c r="S46" i="5"/>
  <c r="S79" i="5"/>
  <c r="S20" i="5"/>
  <c r="S21" i="5"/>
  <c r="S80" i="5"/>
  <c r="S82" i="5"/>
  <c r="S19" i="5"/>
  <c r="S133" i="5"/>
  <c r="S137" i="5"/>
  <c r="S42" i="5"/>
  <c r="S139" i="5"/>
  <c r="S140" i="5"/>
  <c r="S74" i="5"/>
  <c r="S23" i="5"/>
  <c r="Q120" i="5"/>
  <c r="S135" i="5"/>
  <c r="S141" i="5"/>
  <c r="S75" i="5"/>
  <c r="S41" i="5"/>
  <c r="S44" i="5"/>
  <c r="S83" i="5"/>
  <c r="S76" i="5"/>
  <c r="S17" i="5"/>
  <c r="S18" i="5"/>
  <c r="R51" i="5"/>
  <c r="Q61" i="5"/>
  <c r="S134" i="5"/>
  <c r="S15" i="5"/>
  <c r="S24" i="5"/>
  <c r="S16" i="5"/>
  <c r="S49" i="5"/>
  <c r="S132" i="5"/>
  <c r="R142" i="5"/>
  <c r="R25" i="5"/>
  <c r="T9" i="5"/>
  <c r="T16" i="5" s="1"/>
  <c r="Q32" i="6"/>
  <c r="R22" i="6"/>
  <c r="R23" i="6" s="1"/>
  <c r="R16" i="6"/>
  <c r="R17" i="6" s="1"/>
  <c r="AB140" i="3"/>
  <c r="AB129" i="3"/>
  <c r="AB146" i="3"/>
  <c r="AB138" i="3"/>
  <c r="AB142" i="3"/>
  <c r="AB139" i="3"/>
  <c r="AB141" i="3"/>
  <c r="AB137" i="3"/>
  <c r="AB145" i="3"/>
  <c r="AB135" i="3"/>
  <c r="AB128" i="3"/>
  <c r="AB126" i="3"/>
  <c r="AB144" i="3"/>
  <c r="AB132" i="3"/>
  <c r="AB130" i="3"/>
  <c r="U35" i="5"/>
  <c r="U55" i="7"/>
  <c r="V54" i="7"/>
  <c r="V32" i="7"/>
  <c r="V38" i="7" s="1"/>
  <c r="W31" i="7"/>
  <c r="Y12" i="8"/>
  <c r="X24" i="8"/>
  <c r="R31" i="6"/>
  <c r="U84" i="6"/>
  <c r="T85" i="6"/>
  <c r="AB133" i="3"/>
  <c r="R110" i="5"/>
  <c r="AB143" i="3"/>
  <c r="R55" i="4"/>
  <c r="AB127" i="3"/>
  <c r="AA7" i="8"/>
  <c r="AA13" i="8" s="1"/>
  <c r="AB6" i="8"/>
  <c r="R168" i="5"/>
  <c r="R178" i="5" s="1"/>
  <c r="R26" i="6"/>
  <c r="R27" i="6" s="1"/>
  <c r="R28" i="6"/>
  <c r="R29" i="6" s="1"/>
  <c r="R20" i="6"/>
  <c r="R21" i="6" s="1"/>
  <c r="F6" i="1"/>
  <c r="G6" i="1" s="1"/>
  <c r="I6" i="1" s="1"/>
  <c r="AC120" i="3"/>
  <c r="R30" i="6"/>
  <c r="Q33" i="6"/>
  <c r="R14" i="6"/>
  <c r="R15" i="6" s="1"/>
  <c r="R18" i="6"/>
  <c r="R19" i="6" s="1"/>
  <c r="AB136" i="3"/>
  <c r="T47" i="6"/>
  <c r="U46" i="6"/>
  <c r="R24" i="6"/>
  <c r="R25" i="6" s="1"/>
  <c r="AB134" i="3"/>
  <c r="R86" i="4"/>
  <c r="Z147" i="3"/>
  <c r="AA125" i="3"/>
  <c r="U9" i="7"/>
  <c r="T10" i="7"/>
  <c r="T61" i="7" s="1"/>
  <c r="S9" i="6"/>
  <c r="S68" i="6" s="1"/>
  <c r="T8" i="6"/>
  <c r="AD93" i="5" l="1"/>
  <c r="AC94" i="5"/>
  <c r="AA76" i="3"/>
  <c r="Z77" i="3"/>
  <c r="Z82" i="3" s="1"/>
  <c r="AY99" i="3"/>
  <c r="AZ99" i="3" s="1"/>
  <c r="Z99" i="3"/>
  <c r="AN195" i="2"/>
  <c r="T16" i="7"/>
  <c r="AM251" i="2"/>
  <c r="AM301" i="2"/>
  <c r="AM72" i="2"/>
  <c r="AM39" i="2"/>
  <c r="AM296" i="2"/>
  <c r="AN296" i="2" s="1"/>
  <c r="AM256" i="2"/>
  <c r="AM166" i="2"/>
  <c r="AM186" i="2"/>
  <c r="AM168" i="2"/>
  <c r="AM140" i="2"/>
  <c r="AM189" i="2"/>
  <c r="Y84" i="3"/>
  <c r="AM128" i="2"/>
  <c r="AN128" i="2" s="1"/>
  <c r="Y98" i="3"/>
  <c r="AM196" i="2"/>
  <c r="AM157" i="2"/>
  <c r="S25" i="4"/>
  <c r="S24" i="4"/>
  <c r="AD125" i="5"/>
  <c r="AC126" i="5"/>
  <c r="AM135" i="2"/>
  <c r="AN135" i="2" s="1"/>
  <c r="AY93" i="3"/>
  <c r="AZ93" i="3" s="1"/>
  <c r="Z93" i="3"/>
  <c r="AM60" i="2"/>
  <c r="X58" i="3"/>
  <c r="X62" i="3"/>
  <c r="X54" i="3"/>
  <c r="Y89" i="3"/>
  <c r="AN158" i="2"/>
  <c r="AD151" i="5"/>
  <c r="AC152" i="5"/>
  <c r="AM125" i="2"/>
  <c r="AM134" i="2"/>
  <c r="AM174" i="2"/>
  <c r="AM262" i="2"/>
  <c r="AM261" i="2"/>
  <c r="AM61" i="2"/>
  <c r="AN61" i="2" s="1"/>
  <c r="X52" i="3"/>
  <c r="X44" i="3"/>
  <c r="AE67" i="5"/>
  <c r="AD68" i="5"/>
  <c r="AM147" i="2"/>
  <c r="AN147" i="2" s="1"/>
  <c r="Y100" i="3"/>
  <c r="AM144" i="2"/>
  <c r="AM177" i="2"/>
  <c r="AM136" i="2"/>
  <c r="T23" i="4"/>
  <c r="T78" i="4"/>
  <c r="T21" i="4"/>
  <c r="T46" i="4"/>
  <c r="T50" i="4"/>
  <c r="T53" i="4"/>
  <c r="T18" i="4"/>
  <c r="T22" i="4"/>
  <c r="T83" i="4"/>
  <c r="T20" i="4"/>
  <c r="T51" i="4"/>
  <c r="T84" i="4"/>
  <c r="T77" i="4"/>
  <c r="T82" i="4"/>
  <c r="T49" i="4"/>
  <c r="T19" i="4"/>
  <c r="T48" i="4"/>
  <c r="T47" i="4"/>
  <c r="T76" i="4"/>
  <c r="T45" i="4"/>
  <c r="T54" i="4" s="1"/>
  <c r="T80" i="4"/>
  <c r="T17" i="4"/>
  <c r="T81" i="4"/>
  <c r="T79" i="4"/>
  <c r="T52" i="4"/>
  <c r="T16" i="4"/>
  <c r="T15" i="4"/>
  <c r="AM127" i="2"/>
  <c r="AN127" i="2" s="1"/>
  <c r="Y103" i="3"/>
  <c r="S54" i="4"/>
  <c r="Z70" i="4"/>
  <c r="Y71" i="4"/>
  <c r="AM162" i="2"/>
  <c r="AM170" i="2"/>
  <c r="AY96" i="3"/>
  <c r="AZ96" i="3" s="1"/>
  <c r="Z96" i="3"/>
  <c r="Z39" i="4"/>
  <c r="Y40" i="4"/>
  <c r="Y97" i="3"/>
  <c r="Y95" i="3"/>
  <c r="Y87" i="3"/>
  <c r="V9" i="4"/>
  <c r="U10" i="4"/>
  <c r="AM204" i="2"/>
  <c r="AM149" i="2"/>
  <c r="AN149" i="2" s="1"/>
  <c r="Y90" i="3"/>
  <c r="AM178" i="2"/>
  <c r="AM187" i="2"/>
  <c r="Y102" i="3"/>
  <c r="AM38" i="2"/>
  <c r="AM311" i="2"/>
  <c r="AM64" i="2"/>
  <c r="AM306" i="2"/>
  <c r="AM310" i="2"/>
  <c r="AM271" i="2"/>
  <c r="AM274" i="2"/>
  <c r="AM273" i="2"/>
  <c r="AM250" i="2"/>
  <c r="AM41" i="2"/>
  <c r="X51" i="3"/>
  <c r="AM171" i="2"/>
  <c r="AN171" i="2" s="1"/>
  <c r="AM206" i="2"/>
  <c r="AN206" i="2" s="1"/>
  <c r="Y86" i="3"/>
  <c r="AM139" i="2"/>
  <c r="AM154" i="2"/>
  <c r="AM150" i="2"/>
  <c r="AM148" i="2"/>
  <c r="AM185" i="2"/>
  <c r="AM194" i="2"/>
  <c r="AN194" i="2" s="1"/>
  <c r="AM175" i="2"/>
  <c r="AN175" i="2" s="1"/>
  <c r="AN114" i="2"/>
  <c r="AN203" i="2" s="1"/>
  <c r="AO113" i="2"/>
  <c r="AM131" i="2"/>
  <c r="AM169" i="2"/>
  <c r="AM152" i="2"/>
  <c r="AM130" i="2"/>
  <c r="AM151" i="2"/>
  <c r="AN151" i="2" s="1"/>
  <c r="AN207" i="2"/>
  <c r="AM57" i="2"/>
  <c r="Y91" i="3"/>
  <c r="AN190" i="2"/>
  <c r="Y101" i="3"/>
  <c r="Y92" i="3"/>
  <c r="AM159" i="2"/>
  <c r="AM137" i="2"/>
  <c r="AN137" i="2" s="1"/>
  <c r="S85" i="4"/>
  <c r="AM160" i="2"/>
  <c r="AN160" i="2" s="1"/>
  <c r="AM182" i="2"/>
  <c r="X56" i="3"/>
  <c r="AN191" i="2"/>
  <c r="AN179" i="2"/>
  <c r="AN188" i="2"/>
  <c r="AN141" i="2"/>
  <c r="AO221" i="2"/>
  <c r="AN222" i="2"/>
  <c r="Y88" i="3"/>
  <c r="Y85" i="3"/>
  <c r="Y94" i="3"/>
  <c r="AM165" i="2"/>
  <c r="AM203" i="2"/>
  <c r="X42" i="3"/>
  <c r="X50" i="3"/>
  <c r="T165" i="5"/>
  <c r="T24" i="5"/>
  <c r="T101" i="5"/>
  <c r="X48" i="3"/>
  <c r="X43" i="3"/>
  <c r="X46" i="3"/>
  <c r="X59" i="3"/>
  <c r="X45" i="3"/>
  <c r="X41" i="3"/>
  <c r="W63" i="3"/>
  <c r="W64" i="3"/>
  <c r="W83" i="3"/>
  <c r="V104" i="3"/>
  <c r="V105" i="3"/>
  <c r="Z35" i="3"/>
  <c r="Y36" i="3"/>
  <c r="Y49" i="3" s="1"/>
  <c r="AY49" i="3" s="1"/>
  <c r="AZ49" i="3" s="1"/>
  <c r="X53" i="3"/>
  <c r="X47" i="3"/>
  <c r="AN300" i="2"/>
  <c r="AN92" i="2"/>
  <c r="AN275" i="2"/>
  <c r="AN240" i="2"/>
  <c r="AN306" i="2"/>
  <c r="AN42" i="2"/>
  <c r="AN91" i="2"/>
  <c r="AN292" i="2"/>
  <c r="AL100" i="2"/>
  <c r="AM13" i="2"/>
  <c r="AN251" i="2"/>
  <c r="AN312" i="2"/>
  <c r="AN277" i="2"/>
  <c r="AO5" i="2"/>
  <c r="AN6" i="2"/>
  <c r="AN264" i="2" s="1"/>
  <c r="AN270" i="2"/>
  <c r="AN86" i="2"/>
  <c r="AN48" i="2"/>
  <c r="AM31" i="2"/>
  <c r="AN31" i="2" s="1"/>
  <c r="AM254" i="2"/>
  <c r="AN254" i="2" s="1"/>
  <c r="AM78" i="2"/>
  <c r="AN78" i="2" s="1"/>
  <c r="AM239" i="2"/>
  <c r="AM278" i="2"/>
  <c r="AN278" i="2" s="1"/>
  <c r="AM16" i="2"/>
  <c r="AN16" i="2" s="1"/>
  <c r="AM32" i="2"/>
  <c r="AN32" i="2" s="1"/>
  <c r="AM276" i="2"/>
  <c r="AN276" i="2" s="1"/>
  <c r="AM259" i="2"/>
  <c r="AN259" i="2" s="1"/>
  <c r="AM267" i="2"/>
  <c r="AN267" i="2" s="1"/>
  <c r="AM43" i="2"/>
  <c r="AN43" i="2" s="1"/>
  <c r="AM266" i="2"/>
  <c r="AM19" i="2"/>
  <c r="AM290" i="2"/>
  <c r="AN290" i="2" s="1"/>
  <c r="AM30" i="2"/>
  <c r="AN30" i="2" s="1"/>
  <c r="AM79" i="2"/>
  <c r="AN79" i="2" s="1"/>
  <c r="AM26" i="2"/>
  <c r="AN26" i="2" s="1"/>
  <c r="AM94" i="2"/>
  <c r="AN94" i="2" s="1"/>
  <c r="AM289" i="2"/>
  <c r="AN289" i="2" s="1"/>
  <c r="AM236" i="2"/>
  <c r="AN236" i="2" s="1"/>
  <c r="AM293" i="2"/>
  <c r="AN293" i="2" s="1"/>
  <c r="AM75" i="2"/>
  <c r="AN75" i="2" s="1"/>
  <c r="AM307" i="2"/>
  <c r="AN307" i="2" s="1"/>
  <c r="AM260" i="2"/>
  <c r="AN260" i="2" s="1"/>
  <c r="AM96" i="2"/>
  <c r="AM63" i="2"/>
  <c r="AN63" i="2" s="1"/>
  <c r="AL316" i="2"/>
  <c r="AM229" i="2"/>
  <c r="AM22" i="2"/>
  <c r="AN22" i="2" s="1"/>
  <c r="AM309" i="2"/>
  <c r="AN309" i="2" s="1"/>
  <c r="AM246" i="2"/>
  <c r="AN246" i="2" s="1"/>
  <c r="AM98" i="2"/>
  <c r="AN231" i="2"/>
  <c r="AN255" i="2"/>
  <c r="AN95" i="2"/>
  <c r="AN295" i="2"/>
  <c r="AN247" i="2"/>
  <c r="AN38" i="2"/>
  <c r="AN37" i="2"/>
  <c r="AN41" i="2"/>
  <c r="AN65" i="2"/>
  <c r="AN282" i="2"/>
  <c r="AN45" i="2"/>
  <c r="AN28" i="2"/>
  <c r="AN36" i="2"/>
  <c r="AN244" i="2"/>
  <c r="AN44" i="2"/>
  <c r="AN27" i="2"/>
  <c r="AN235" i="2"/>
  <c r="AN252" i="2"/>
  <c r="AN72" i="2"/>
  <c r="AN310" i="2"/>
  <c r="AN262" i="2"/>
  <c r="AN49" i="2"/>
  <c r="AN274" i="2"/>
  <c r="AM284" i="2"/>
  <c r="AN284" i="2" s="1"/>
  <c r="AM234" i="2"/>
  <c r="AN234" i="2" s="1"/>
  <c r="AM258" i="2"/>
  <c r="AN258" i="2" s="1"/>
  <c r="AM242" i="2"/>
  <c r="AN242" i="2" s="1"/>
  <c r="AM80" i="2"/>
  <c r="AN80" i="2" s="1"/>
  <c r="AM69" i="2"/>
  <c r="AN69" i="2" s="1"/>
  <c r="AM302" i="2"/>
  <c r="AN302" i="2" s="1"/>
  <c r="AM53" i="2"/>
  <c r="AN53" i="2" s="1"/>
  <c r="AM315" i="2"/>
  <c r="AN315" i="2" s="1"/>
  <c r="AM253" i="2"/>
  <c r="AN253" i="2" s="1"/>
  <c r="AM263" i="2"/>
  <c r="AN263" i="2" s="1"/>
  <c r="AM24" i="2"/>
  <c r="AN24" i="2" s="1"/>
  <c r="AM73" i="2"/>
  <c r="AN73" i="2" s="1"/>
  <c r="AM20" i="2"/>
  <c r="AN20" i="2" s="1"/>
  <c r="AM233" i="2"/>
  <c r="AN233" i="2" s="1"/>
  <c r="AM249" i="2"/>
  <c r="AN249" i="2" s="1"/>
  <c r="AM21" i="2"/>
  <c r="AN21" i="2" s="1"/>
  <c r="AM81" i="2"/>
  <c r="AN81" i="2" s="1"/>
  <c r="AM93" i="2"/>
  <c r="AN93" i="2" s="1"/>
  <c r="AM40" i="2"/>
  <c r="AN40" i="2" s="1"/>
  <c r="AM99" i="2"/>
  <c r="AN99" i="2" s="1"/>
  <c r="AM257" i="2"/>
  <c r="AN257" i="2" s="1"/>
  <c r="AM294" i="2"/>
  <c r="AN294" i="2" s="1"/>
  <c r="AM71" i="2"/>
  <c r="AN71" i="2" s="1"/>
  <c r="AM286" i="2"/>
  <c r="AN286" i="2" s="1"/>
  <c r="AM269" i="2"/>
  <c r="AN269" i="2" s="1"/>
  <c r="AM74" i="2"/>
  <c r="AN74" i="2" s="1"/>
  <c r="AM56" i="2"/>
  <c r="AN56" i="2" s="1"/>
  <c r="AM230" i="2"/>
  <c r="AM85" i="2"/>
  <c r="AN85" i="2" s="1"/>
  <c r="AM313" i="2"/>
  <c r="AN313" i="2" s="1"/>
  <c r="AN77" i="2"/>
  <c r="AN17" i="2"/>
  <c r="AN261" i="2"/>
  <c r="AN54" i="2"/>
  <c r="AN64" i="2"/>
  <c r="AN273" i="2"/>
  <c r="AN238" i="2"/>
  <c r="AN67" i="2"/>
  <c r="AN285" i="2"/>
  <c r="AN60" i="2"/>
  <c r="AN283" i="2"/>
  <c r="AN305" i="2"/>
  <c r="AN29" i="2"/>
  <c r="AN298" i="2"/>
  <c r="AN70" i="2"/>
  <c r="AN256" i="2"/>
  <c r="AN271" i="2"/>
  <c r="AN311" i="2"/>
  <c r="AN39" i="2"/>
  <c r="AN272" i="2"/>
  <c r="AN18" i="2"/>
  <c r="AN66" i="2"/>
  <c r="AN308" i="2"/>
  <c r="AM52" i="2"/>
  <c r="AN52" i="2" s="1"/>
  <c r="AM62" i="2"/>
  <c r="AN62" i="2" s="1"/>
  <c r="AM291" i="2"/>
  <c r="AN291" i="2" s="1"/>
  <c r="AM299" i="2"/>
  <c r="AN299" i="2" s="1"/>
  <c r="AM280" i="2"/>
  <c r="AN280" i="2" s="1"/>
  <c r="AM87" i="2"/>
  <c r="AN87" i="2" s="1"/>
  <c r="AM25" i="2"/>
  <c r="AN25" i="2" s="1"/>
  <c r="AM82" i="2"/>
  <c r="AN82" i="2" s="1"/>
  <c r="AM84" i="2"/>
  <c r="AN84" i="2" s="1"/>
  <c r="AM241" i="2"/>
  <c r="AN241" i="2" s="1"/>
  <c r="AM83" i="2"/>
  <c r="AN83" i="2" s="1"/>
  <c r="AM237" i="2"/>
  <c r="AN237" i="2" s="1"/>
  <c r="AM55" i="2"/>
  <c r="AN55" i="2" s="1"/>
  <c r="AM243" i="2"/>
  <c r="AN243" i="2" s="1"/>
  <c r="AM314" i="2"/>
  <c r="AN314" i="2" s="1"/>
  <c r="AM287" i="2"/>
  <c r="AN287" i="2" s="1"/>
  <c r="AM46" i="2"/>
  <c r="AN46" i="2" s="1"/>
  <c r="AM232" i="2"/>
  <c r="AN232" i="2" s="1"/>
  <c r="AM89" i="2"/>
  <c r="AN89" i="2" s="1"/>
  <c r="AM33" i="2"/>
  <c r="AN33" i="2" s="1"/>
  <c r="AM303" i="2"/>
  <c r="AN303" i="2" s="1"/>
  <c r="AM76" i="2"/>
  <c r="AN76" i="2" s="1"/>
  <c r="AM97" i="2"/>
  <c r="AM68" i="2"/>
  <c r="AN68" i="2" s="1"/>
  <c r="AM268" i="2"/>
  <c r="AN268" i="2" s="1"/>
  <c r="AM47" i="2"/>
  <c r="AN47" i="2" s="1"/>
  <c r="AM23" i="2"/>
  <c r="AN23" i="2" s="1"/>
  <c r="AM90" i="2"/>
  <c r="AN90" i="2" s="1"/>
  <c r="AM304" i="2"/>
  <c r="AN304" i="2" s="1"/>
  <c r="AM297" i="2"/>
  <c r="AN297" i="2" s="1"/>
  <c r="AM279" i="2"/>
  <c r="AN279" i="2" s="1"/>
  <c r="AM14" i="2"/>
  <c r="AN14" i="2" s="1"/>
  <c r="AM59" i="2"/>
  <c r="AN59" i="2" s="1"/>
  <c r="AM35" i="2"/>
  <c r="AN35" i="2" s="1"/>
  <c r="AM245" i="2"/>
  <c r="AN245" i="2" s="1"/>
  <c r="AM288" i="2"/>
  <c r="AM51" i="2"/>
  <c r="AN51" i="2" s="1"/>
  <c r="AM34" i="2"/>
  <c r="AN34" i="2" s="1"/>
  <c r="AL208" i="2"/>
  <c r="AM121" i="2"/>
  <c r="T108" i="5"/>
  <c r="T166" i="5"/>
  <c r="T167" i="5"/>
  <c r="T160" i="5"/>
  <c r="T106" i="5"/>
  <c r="T161" i="5"/>
  <c r="T158" i="5"/>
  <c r="T104" i="5"/>
  <c r="T164" i="5"/>
  <c r="T105" i="5"/>
  <c r="T102" i="5"/>
  <c r="T162" i="5"/>
  <c r="T107" i="5"/>
  <c r="T159" i="5"/>
  <c r="T100" i="5"/>
  <c r="T109" i="5"/>
  <c r="T163" i="5"/>
  <c r="T103" i="5"/>
  <c r="Q108" i="6"/>
  <c r="Q109" i="6" s="1"/>
  <c r="AC131" i="3"/>
  <c r="BC125" i="3"/>
  <c r="BC147" i="3" s="1"/>
  <c r="BB149" i="3" s="1"/>
  <c r="AZ147" i="3"/>
  <c r="S104" i="6"/>
  <c r="R105" i="6"/>
  <c r="R95" i="6"/>
  <c r="S94" i="6"/>
  <c r="S100" i="6"/>
  <c r="R101" i="6"/>
  <c r="R97" i="6"/>
  <c r="S96" i="6"/>
  <c r="S102" i="6"/>
  <c r="R103" i="6"/>
  <c r="S98" i="6"/>
  <c r="R99" i="6"/>
  <c r="S107" i="6"/>
  <c r="S106" i="6"/>
  <c r="Q71" i="6"/>
  <c r="Q70" i="6"/>
  <c r="R93" i="6"/>
  <c r="S92" i="6"/>
  <c r="S90" i="6"/>
  <c r="R91" i="6"/>
  <c r="S56" i="6"/>
  <c r="R57" i="6"/>
  <c r="R61" i="6"/>
  <c r="S60" i="6"/>
  <c r="S62" i="6"/>
  <c r="R63" i="6"/>
  <c r="R53" i="6"/>
  <c r="S52" i="6"/>
  <c r="R55" i="6"/>
  <c r="S54" i="6"/>
  <c r="S69" i="6"/>
  <c r="S64" i="6"/>
  <c r="R65" i="6"/>
  <c r="R67" i="6"/>
  <c r="S66" i="6"/>
  <c r="R59" i="6"/>
  <c r="S58" i="6"/>
  <c r="S84" i="5"/>
  <c r="S51" i="5"/>
  <c r="T80" i="5"/>
  <c r="R61" i="5"/>
  <c r="R120" i="5"/>
  <c r="T79" i="5"/>
  <c r="S142" i="5"/>
  <c r="T132" i="5"/>
  <c r="T17" i="5"/>
  <c r="T44" i="5"/>
  <c r="T135" i="5"/>
  <c r="T45" i="5"/>
  <c r="T23" i="5"/>
  <c r="T136" i="5"/>
  <c r="T50" i="5"/>
  <c r="T138" i="5"/>
  <c r="T141" i="5"/>
  <c r="T75" i="5"/>
  <c r="T82" i="5"/>
  <c r="T22" i="5"/>
  <c r="T81" i="5"/>
  <c r="T140" i="5"/>
  <c r="T15" i="5"/>
  <c r="T137" i="5"/>
  <c r="T43" i="5"/>
  <c r="T76" i="5"/>
  <c r="T139" i="5"/>
  <c r="T46" i="5"/>
  <c r="T47" i="5"/>
  <c r="T49" i="5"/>
  <c r="T133" i="5"/>
  <c r="T77" i="5"/>
  <c r="T83" i="5"/>
  <c r="T42" i="5"/>
  <c r="T19" i="5"/>
  <c r="T74" i="5"/>
  <c r="T20" i="5"/>
  <c r="T134" i="5"/>
  <c r="T18" i="5"/>
  <c r="T41" i="5"/>
  <c r="T21" i="5"/>
  <c r="T78" i="5"/>
  <c r="T48" i="5"/>
  <c r="S25" i="5"/>
  <c r="U9" i="5"/>
  <c r="R32" i="6"/>
  <c r="S16" i="6"/>
  <c r="S17" i="6" s="1"/>
  <c r="S22" i="6"/>
  <c r="S23" i="6" s="1"/>
  <c r="S30" i="6"/>
  <c r="S20" i="6"/>
  <c r="S21" i="6" s="1"/>
  <c r="AC139" i="3"/>
  <c r="AC129" i="3"/>
  <c r="AC128" i="3"/>
  <c r="AC136" i="3"/>
  <c r="AC134" i="3"/>
  <c r="AC135" i="3"/>
  <c r="AC137" i="3"/>
  <c r="AA18" i="8"/>
  <c r="AD120" i="3"/>
  <c r="AA20" i="8"/>
  <c r="AA16" i="8"/>
  <c r="AA15" i="8"/>
  <c r="AC145" i="3"/>
  <c r="AA21" i="8"/>
  <c r="AC133" i="3"/>
  <c r="AC138" i="3"/>
  <c r="V55" i="7"/>
  <c r="W54" i="7"/>
  <c r="U47" i="6"/>
  <c r="V46" i="6"/>
  <c r="S168" i="5"/>
  <c r="AC141" i="3"/>
  <c r="R33" i="6"/>
  <c r="S14" i="6"/>
  <c r="S15" i="6" s="1"/>
  <c r="AC142" i="3"/>
  <c r="AA17" i="8"/>
  <c r="S26" i="6"/>
  <c r="S27" i="6" s="1"/>
  <c r="S31" i="6"/>
  <c r="W32" i="7"/>
  <c r="W38" i="7" s="1"/>
  <c r="AV38" i="7" s="1"/>
  <c r="X31" i="7"/>
  <c r="AA23" i="8"/>
  <c r="AC130" i="3"/>
  <c r="AC132" i="3"/>
  <c r="AA19" i="8"/>
  <c r="U10" i="7"/>
  <c r="U61" i="7" s="1"/>
  <c r="V9" i="7"/>
  <c r="AA14" i="8"/>
  <c r="AC126" i="3"/>
  <c r="AC140" i="3"/>
  <c r="S110" i="5"/>
  <c r="U8" i="6"/>
  <c r="T9" i="6"/>
  <c r="T68" i="6" s="1"/>
  <c r="S24" i="6"/>
  <c r="S25" i="6" s="1"/>
  <c r="S28" i="6"/>
  <c r="S29" i="6" s="1"/>
  <c r="AC146" i="3"/>
  <c r="V35" i="5"/>
  <c r="AB125" i="3"/>
  <c r="AA147" i="3"/>
  <c r="U85" i="6"/>
  <c r="V84" i="6"/>
  <c r="Y24" i="8"/>
  <c r="Z12" i="8"/>
  <c r="AA22" i="8"/>
  <c r="F5" i="1"/>
  <c r="AC143" i="3"/>
  <c r="S86" i="4"/>
  <c r="S18" i="6"/>
  <c r="S19" i="6" s="1"/>
  <c r="AB7" i="8"/>
  <c r="AB13" i="8" s="1"/>
  <c r="AC6" i="8"/>
  <c r="AC127" i="3"/>
  <c r="S55" i="4"/>
  <c r="AC144" i="3"/>
  <c r="AP221" i="2" l="1"/>
  <c r="AO222" i="2"/>
  <c r="AN164" i="2"/>
  <c r="AN159" i="2"/>
  <c r="AN124" i="2"/>
  <c r="AN130" i="2"/>
  <c r="AN185" i="2"/>
  <c r="AN204" i="2"/>
  <c r="T24" i="4"/>
  <c r="T25" i="4"/>
  <c r="T85" i="4"/>
  <c r="AN183" i="2"/>
  <c r="AN153" i="2"/>
  <c r="AY84" i="3"/>
  <c r="AZ84" i="3" s="1"/>
  <c r="Z84" i="3"/>
  <c r="AY91" i="3"/>
  <c r="AZ91" i="3" s="1"/>
  <c r="Z91" i="3"/>
  <c r="AA91" i="3" s="1"/>
  <c r="AN205" i="2"/>
  <c r="AN145" i="2"/>
  <c r="AN172" i="2"/>
  <c r="AO172" i="2" s="1"/>
  <c r="AN152" i="2"/>
  <c r="AN148" i="2"/>
  <c r="U46" i="4"/>
  <c r="U83" i="4"/>
  <c r="U47" i="4"/>
  <c r="U21" i="4"/>
  <c r="U49" i="4"/>
  <c r="U84" i="4"/>
  <c r="U19" i="4"/>
  <c r="U78" i="4"/>
  <c r="U17" i="4"/>
  <c r="U81" i="4"/>
  <c r="U82" i="4"/>
  <c r="U16" i="4"/>
  <c r="U23" i="4"/>
  <c r="U52" i="4"/>
  <c r="U77" i="4"/>
  <c r="U76" i="4"/>
  <c r="U53" i="4"/>
  <c r="U80" i="4"/>
  <c r="U18" i="4"/>
  <c r="U51" i="4"/>
  <c r="U79" i="4"/>
  <c r="U48" i="4"/>
  <c r="U20" i="4"/>
  <c r="U45" i="4"/>
  <c r="U50" i="4"/>
  <c r="U22" i="4"/>
  <c r="U15" i="4"/>
  <c r="AA39" i="4"/>
  <c r="Z40" i="4"/>
  <c r="AN170" i="2"/>
  <c r="AO170" i="2" s="1"/>
  <c r="AN173" i="2"/>
  <c r="AO173" i="2" s="1"/>
  <c r="AY89" i="3"/>
  <c r="AZ89" i="3" s="1"/>
  <c r="Z89" i="3"/>
  <c r="AE125" i="5"/>
  <c r="AD126" i="5"/>
  <c r="AN189" i="2"/>
  <c r="AO189" i="2" s="1"/>
  <c r="AO194" i="2"/>
  <c r="AN250" i="2"/>
  <c r="AN15" i="2"/>
  <c r="AN192" i="2"/>
  <c r="AN138" i="2"/>
  <c r="AN180" i="2"/>
  <c r="AN181" i="2"/>
  <c r="AN169" i="2"/>
  <c r="AO169" i="2" s="1"/>
  <c r="AN150" i="2"/>
  <c r="AO150" i="2" s="1"/>
  <c r="W9" i="4"/>
  <c r="V10" i="4"/>
  <c r="AN197" i="2"/>
  <c r="AN162" i="2"/>
  <c r="AN184" i="2"/>
  <c r="AN174" i="2"/>
  <c r="AN133" i="2"/>
  <c r="AO133" i="2" s="1"/>
  <c r="AN129" i="2"/>
  <c r="AO129" i="2" s="1"/>
  <c r="AN140" i="2"/>
  <c r="AO140" i="2" s="1"/>
  <c r="AN123" i="2"/>
  <c r="AO123" i="2" s="1"/>
  <c r="AY97" i="3"/>
  <c r="AZ97" i="3" s="1"/>
  <c r="Z97" i="3"/>
  <c r="AN88" i="2"/>
  <c r="AN58" i="2"/>
  <c r="AN265" i="2"/>
  <c r="AN98" i="2"/>
  <c r="AN266" i="2"/>
  <c r="AN239" i="2"/>
  <c r="AN50" i="2"/>
  <c r="AN301" i="2"/>
  <c r="AN165" i="2"/>
  <c r="AO165" i="2" s="1"/>
  <c r="AN202" i="2"/>
  <c r="AO202" i="2" s="1"/>
  <c r="AN126" i="2"/>
  <c r="AO126" i="2" s="1"/>
  <c r="AN142" i="2"/>
  <c r="AO142" i="2" s="1"/>
  <c r="AN131" i="2"/>
  <c r="AO131" i="2" s="1"/>
  <c r="AN154" i="2"/>
  <c r="AY102" i="3"/>
  <c r="AZ102" i="3" s="1"/>
  <c r="Z102" i="3"/>
  <c r="AN199" i="2"/>
  <c r="AO199" i="2" s="1"/>
  <c r="AN167" i="2"/>
  <c r="AO167" i="2" s="1"/>
  <c r="AN136" i="2"/>
  <c r="AO136" i="2" s="1"/>
  <c r="AN134" i="2"/>
  <c r="AO134" i="2" s="1"/>
  <c r="AN155" i="2"/>
  <c r="AO155" i="2" s="1"/>
  <c r="AN143" i="2"/>
  <c r="AO143" i="2" s="1"/>
  <c r="AN168" i="2"/>
  <c r="AY94" i="3"/>
  <c r="AZ94" i="3" s="1"/>
  <c r="Z94" i="3"/>
  <c r="AN176" i="2"/>
  <c r="AO176" i="2" s="1"/>
  <c r="AN182" i="2"/>
  <c r="AO182" i="2" s="1"/>
  <c r="AY92" i="3"/>
  <c r="AZ92" i="3" s="1"/>
  <c r="Z92" i="3"/>
  <c r="AN201" i="2"/>
  <c r="AO201" i="2" s="1"/>
  <c r="AO114" i="2"/>
  <c r="AO203" i="2" s="1"/>
  <c r="AP113" i="2"/>
  <c r="AN139" i="2"/>
  <c r="AO139" i="2" s="1"/>
  <c r="AN187" i="2"/>
  <c r="AO187" i="2" s="1"/>
  <c r="AN156" i="2"/>
  <c r="AO156" i="2" s="1"/>
  <c r="AN193" i="2"/>
  <c r="AO193" i="2" s="1"/>
  <c r="AA70" i="4"/>
  <c r="Z71" i="4"/>
  <c r="AN177" i="2"/>
  <c r="AO177" i="2" s="1"/>
  <c r="AF67" i="5"/>
  <c r="AE68" i="5"/>
  <c r="AN125" i="2"/>
  <c r="AO125" i="2" s="1"/>
  <c r="AN163" i="2"/>
  <c r="AO163" i="2" s="1"/>
  <c r="AA93" i="3"/>
  <c r="AN157" i="2"/>
  <c r="AO157" i="2" s="1"/>
  <c r="AN186" i="2"/>
  <c r="AO186" i="2" s="1"/>
  <c r="AB76" i="3"/>
  <c r="AA77" i="3"/>
  <c r="AA82" i="3" s="1"/>
  <c r="AY85" i="3"/>
  <c r="AZ85" i="3" s="1"/>
  <c r="Z85" i="3"/>
  <c r="AO188" i="2"/>
  <c r="AO160" i="2"/>
  <c r="AY101" i="3"/>
  <c r="AZ101" i="3" s="1"/>
  <c r="Z101" i="3"/>
  <c r="AY86" i="3"/>
  <c r="AZ86" i="3" s="1"/>
  <c r="Z86" i="3"/>
  <c r="AA86" i="3" s="1"/>
  <c r="AN178" i="2"/>
  <c r="AO178" i="2" s="1"/>
  <c r="AY87" i="3"/>
  <c r="AZ87" i="3" s="1"/>
  <c r="Z87" i="3"/>
  <c r="AA87" i="3" s="1"/>
  <c r="AN198" i="2"/>
  <c r="AO198" i="2" s="1"/>
  <c r="AN144" i="2"/>
  <c r="AO144" i="2" s="1"/>
  <c r="AN161" i="2"/>
  <c r="AO161" i="2" s="1"/>
  <c r="AN196" i="2"/>
  <c r="AO196" i="2" s="1"/>
  <c r="AN166" i="2"/>
  <c r="AO166" i="2" s="1"/>
  <c r="AN146" i="2"/>
  <c r="AO146" i="2" s="1"/>
  <c r="AA96" i="3"/>
  <c r="AY88" i="3"/>
  <c r="AZ88" i="3" s="1"/>
  <c r="Z88" i="3"/>
  <c r="AA88" i="3" s="1"/>
  <c r="AO179" i="2"/>
  <c r="AO190" i="2"/>
  <c r="AO207" i="2"/>
  <c r="AO175" i="2"/>
  <c r="AO206" i="2"/>
  <c r="AY90" i="3"/>
  <c r="AZ90" i="3" s="1"/>
  <c r="Z90" i="3"/>
  <c r="AA90" i="3" s="1"/>
  <c r="AY95" i="3"/>
  <c r="AZ95" i="3" s="1"/>
  <c r="Z95" i="3"/>
  <c r="AA95" i="3" s="1"/>
  <c r="AN200" i="2"/>
  <c r="AO200" i="2" s="1"/>
  <c r="AY103" i="3"/>
  <c r="AZ103" i="3" s="1"/>
  <c r="Z103" i="3"/>
  <c r="AA103" i="3" s="1"/>
  <c r="AY100" i="3"/>
  <c r="AZ100" i="3" s="1"/>
  <c r="Z100" i="3"/>
  <c r="AA100" i="3" s="1"/>
  <c r="AE151" i="5"/>
  <c r="AD152" i="5"/>
  <c r="AN132" i="2"/>
  <c r="AO132" i="2" s="1"/>
  <c r="AY98" i="3"/>
  <c r="AZ98" i="3" s="1"/>
  <c r="Z98" i="3"/>
  <c r="AN122" i="2"/>
  <c r="AO122" i="2" s="1"/>
  <c r="AE93" i="5"/>
  <c r="AD94" i="5"/>
  <c r="U82" i="5"/>
  <c r="U20" i="5"/>
  <c r="Y55" i="3"/>
  <c r="AY55" i="3" s="1"/>
  <c r="AZ55" i="3" s="1"/>
  <c r="Y62" i="3"/>
  <c r="AY62" i="3" s="1"/>
  <c r="AZ62" i="3" s="1"/>
  <c r="Y44" i="3"/>
  <c r="AY44" i="3" s="1"/>
  <c r="AZ44" i="3" s="1"/>
  <c r="Y57" i="3"/>
  <c r="AY57" i="3" s="1"/>
  <c r="AZ57" i="3" s="1"/>
  <c r="Y58" i="3"/>
  <c r="Y42" i="3"/>
  <c r="Y51" i="3"/>
  <c r="AY51" i="3" s="1"/>
  <c r="AZ51" i="3" s="1"/>
  <c r="Y48" i="3"/>
  <c r="AY48" i="3" s="1"/>
  <c r="AZ48" i="3" s="1"/>
  <c r="Y59" i="3"/>
  <c r="AY59" i="3" s="1"/>
  <c r="AZ59" i="3" s="1"/>
  <c r="Y56" i="3"/>
  <c r="AY56" i="3" s="1"/>
  <c r="AZ56" i="3" s="1"/>
  <c r="Y52" i="3"/>
  <c r="Y47" i="3"/>
  <c r="Y53" i="3"/>
  <c r="Y61" i="3"/>
  <c r="X83" i="3"/>
  <c r="W105" i="3"/>
  <c r="W104" i="3"/>
  <c r="AA35" i="3"/>
  <c r="Z36" i="3"/>
  <c r="Z49" i="3" s="1"/>
  <c r="X64" i="3"/>
  <c r="X63" i="3"/>
  <c r="Y41" i="3"/>
  <c r="AY41" i="3" s="1"/>
  <c r="AZ41" i="3" s="1"/>
  <c r="Y45" i="3"/>
  <c r="AY45" i="3" s="1"/>
  <c r="AZ45" i="3" s="1"/>
  <c r="Y46" i="3"/>
  <c r="AY46" i="3" s="1"/>
  <c r="AZ46" i="3" s="1"/>
  <c r="Y50" i="3"/>
  <c r="AY50" i="3" s="1"/>
  <c r="AZ50" i="3" s="1"/>
  <c r="Y54" i="3"/>
  <c r="AY54" i="3" s="1"/>
  <c r="AZ54" i="3" s="1"/>
  <c r="Y43" i="3"/>
  <c r="AY43" i="3" s="1"/>
  <c r="AZ43" i="3" s="1"/>
  <c r="Y60" i="3"/>
  <c r="AY60" i="3" s="1"/>
  <c r="AZ60" i="3" s="1"/>
  <c r="AN281" i="2"/>
  <c r="AM100" i="2"/>
  <c r="AN13" i="2"/>
  <c r="AO272" i="2"/>
  <c r="AN121" i="2"/>
  <c r="AM208" i="2"/>
  <c r="AM316" i="2"/>
  <c r="AN229" i="2"/>
  <c r="AN288" i="2"/>
  <c r="AN97" i="2"/>
  <c r="AN57" i="2"/>
  <c r="AN230" i="2"/>
  <c r="AN248" i="2"/>
  <c r="AN96" i="2"/>
  <c r="AN19" i="2"/>
  <c r="AP5" i="2"/>
  <c r="AO6" i="2"/>
  <c r="AO264" i="2" s="1"/>
  <c r="AB14" i="8"/>
  <c r="T107" i="6"/>
  <c r="U102" i="5"/>
  <c r="S120" i="5"/>
  <c r="T106" i="6"/>
  <c r="AB19" i="8"/>
  <c r="AB15" i="8"/>
  <c r="U16" i="5"/>
  <c r="U166" i="5"/>
  <c r="U160" i="5"/>
  <c r="U167" i="5"/>
  <c r="U106" i="5"/>
  <c r="U165" i="5"/>
  <c r="U161" i="5"/>
  <c r="U105" i="5"/>
  <c r="U162" i="5"/>
  <c r="U103" i="5"/>
  <c r="U100" i="5"/>
  <c r="U164" i="5"/>
  <c r="U158" i="5"/>
  <c r="U107" i="5"/>
  <c r="U101" i="5"/>
  <c r="U104" i="5"/>
  <c r="U163" i="5"/>
  <c r="U159" i="5"/>
  <c r="U109" i="5"/>
  <c r="U79" i="5"/>
  <c r="U108" i="5"/>
  <c r="S61" i="5"/>
  <c r="AB23" i="8"/>
  <c r="AD131" i="3"/>
  <c r="S101" i="6"/>
  <c r="T100" i="6"/>
  <c r="R71" i="6"/>
  <c r="R70" i="6"/>
  <c r="S91" i="6"/>
  <c r="T90" i="6"/>
  <c r="S99" i="6"/>
  <c r="T98" i="6"/>
  <c r="S95" i="6"/>
  <c r="T94" i="6"/>
  <c r="S93" i="6"/>
  <c r="T92" i="6"/>
  <c r="R108" i="6"/>
  <c r="R109" i="6" s="1"/>
  <c r="S103" i="6"/>
  <c r="T102" i="6"/>
  <c r="T96" i="6"/>
  <c r="S97" i="6"/>
  <c r="S105" i="6"/>
  <c r="T104" i="6"/>
  <c r="T66" i="6"/>
  <c r="S67" i="6"/>
  <c r="T69" i="6"/>
  <c r="S65" i="6"/>
  <c r="T64" i="6"/>
  <c r="T58" i="6"/>
  <c r="S59" i="6"/>
  <c r="T56" i="6"/>
  <c r="S57" i="6"/>
  <c r="S63" i="6"/>
  <c r="T62" i="6"/>
  <c r="S61" i="6"/>
  <c r="T60" i="6"/>
  <c r="T54" i="6"/>
  <c r="S55" i="6"/>
  <c r="S53" i="6"/>
  <c r="T52" i="6"/>
  <c r="U135" i="5"/>
  <c r="U42" i="5"/>
  <c r="U75" i="5"/>
  <c r="U133" i="5"/>
  <c r="S178" i="5"/>
  <c r="U47" i="5"/>
  <c r="U50" i="5"/>
  <c r="U23" i="5"/>
  <c r="U46" i="5"/>
  <c r="U136" i="5"/>
  <c r="U139" i="5"/>
  <c r="U74" i="5"/>
  <c r="U45" i="5"/>
  <c r="U80" i="5"/>
  <c r="U83" i="5"/>
  <c r="U41" i="5"/>
  <c r="U132" i="5"/>
  <c r="U76" i="5"/>
  <c r="U140" i="5"/>
  <c r="U141" i="5"/>
  <c r="U24" i="5"/>
  <c r="U18" i="5"/>
  <c r="U44" i="5"/>
  <c r="U48" i="5"/>
  <c r="U134" i="5"/>
  <c r="T51" i="5"/>
  <c r="U78" i="5"/>
  <c r="U49" i="5"/>
  <c r="U21" i="5"/>
  <c r="U137" i="5"/>
  <c r="U22" i="5"/>
  <c r="U81" i="5"/>
  <c r="U17" i="5"/>
  <c r="T84" i="5"/>
  <c r="U138" i="5"/>
  <c r="U19" i="5"/>
  <c r="U77" i="5"/>
  <c r="U43" i="5"/>
  <c r="U15" i="5"/>
  <c r="T142" i="5"/>
  <c r="T25" i="5"/>
  <c r="V9" i="5"/>
  <c r="U16" i="7"/>
  <c r="S32" i="6"/>
  <c r="T31" i="6"/>
  <c r="T28" i="6"/>
  <c r="T29" i="6" s="1"/>
  <c r="T16" i="6"/>
  <c r="T17" i="6" s="1"/>
  <c r="T26" i="6"/>
  <c r="T27" i="6" s="1"/>
  <c r="T24" i="6"/>
  <c r="T25" i="6" s="1"/>
  <c r="T22" i="6"/>
  <c r="T23" i="6" s="1"/>
  <c r="T18" i="6"/>
  <c r="T19" i="6" s="1"/>
  <c r="T30" i="6"/>
  <c r="AD143" i="3"/>
  <c r="AD140" i="3"/>
  <c r="AD137" i="3"/>
  <c r="W55" i="7"/>
  <c r="X54" i="7"/>
  <c r="AD133" i="3"/>
  <c r="AD144" i="3"/>
  <c r="AC7" i="8"/>
  <c r="AC14" i="8" s="1"/>
  <c r="AD6" i="8"/>
  <c r="AC15" i="8"/>
  <c r="AD129" i="3"/>
  <c r="AD135" i="3"/>
  <c r="V47" i="6"/>
  <c r="W46" i="6"/>
  <c r="AD136" i="3"/>
  <c r="AB20" i="8"/>
  <c r="AC20" i="8" s="1"/>
  <c r="AD134" i="3"/>
  <c r="AB16" i="8"/>
  <c r="T55" i="4"/>
  <c r="T86" i="4"/>
  <c r="V85" i="6"/>
  <c r="W84" i="6"/>
  <c r="AD127" i="3"/>
  <c r="G5" i="1"/>
  <c r="S33" i="6"/>
  <c r="T14" i="6"/>
  <c r="T15" i="6" s="1"/>
  <c r="AA12" i="8"/>
  <c r="Z24" i="8"/>
  <c r="X32" i="7"/>
  <c r="X38" i="7" s="1"/>
  <c r="Y31" i="7"/>
  <c r="AB17" i="8"/>
  <c r="AD141" i="3"/>
  <c r="T168" i="5"/>
  <c r="AB21" i="8"/>
  <c r="T20" i="6"/>
  <c r="T21" i="6" s="1"/>
  <c r="AB18" i="8"/>
  <c r="AB147" i="3"/>
  <c r="AC125" i="3"/>
  <c r="U9" i="6"/>
  <c r="U68" i="6" s="1"/>
  <c r="V8" i="6"/>
  <c r="AD142" i="3"/>
  <c r="AD132" i="3"/>
  <c r="AD145" i="3"/>
  <c r="T110" i="5"/>
  <c r="AD139" i="3"/>
  <c r="AD130" i="3"/>
  <c r="AB22" i="8"/>
  <c r="AD146" i="3"/>
  <c r="AD126" i="3"/>
  <c r="V10" i="7"/>
  <c r="W9" i="7"/>
  <c r="AD128" i="3"/>
  <c r="W35" i="5"/>
  <c r="AD138" i="3"/>
  <c r="AE120" i="3"/>
  <c r="AF151" i="5" l="1"/>
  <c r="AE152" i="5"/>
  <c r="AP188" i="2"/>
  <c r="AP194" i="2"/>
  <c r="AO145" i="2"/>
  <c r="AQ221" i="2"/>
  <c r="AP222" i="2"/>
  <c r="X9" i="4"/>
  <c r="W10" i="4"/>
  <c r="AA85" i="3"/>
  <c r="AB85" i="3" s="1"/>
  <c r="AP189" i="2"/>
  <c r="AB39" i="4"/>
  <c r="AA40" i="4"/>
  <c r="AO205" i="2"/>
  <c r="AA99" i="3"/>
  <c r="AO204" i="2"/>
  <c r="AO195" i="2"/>
  <c r="AC23" i="8"/>
  <c r="AF93" i="5"/>
  <c r="AE94" i="5"/>
  <c r="AA94" i="3"/>
  <c r="AP199" i="2"/>
  <c r="AO174" i="2"/>
  <c r="AO181" i="2"/>
  <c r="U25" i="4"/>
  <c r="U24" i="4"/>
  <c r="AO141" i="2"/>
  <c r="AA84" i="3"/>
  <c r="AO185" i="2"/>
  <c r="AP185" i="2" s="1"/>
  <c r="AO135" i="2"/>
  <c r="AP175" i="2"/>
  <c r="AG67" i="5"/>
  <c r="AF68" i="5"/>
  <c r="AP114" i="2"/>
  <c r="AP129" i="2" s="1"/>
  <c r="AQ113" i="2"/>
  <c r="AA102" i="3"/>
  <c r="AA97" i="3"/>
  <c r="AB97" i="3" s="1"/>
  <c r="AO184" i="2"/>
  <c r="AO180" i="2"/>
  <c r="AF125" i="5"/>
  <c r="AE126" i="5"/>
  <c r="AO128" i="2"/>
  <c r="AP128" i="2" s="1"/>
  <c r="AO130" i="2"/>
  <c r="AP130" i="2" s="1"/>
  <c r="AO158" i="2"/>
  <c r="AP193" i="2"/>
  <c r="AA98" i="3"/>
  <c r="AC76" i="3"/>
  <c r="AB77" i="3"/>
  <c r="AB82" i="3" s="1"/>
  <c r="AP177" i="2"/>
  <c r="AO168" i="2"/>
  <c r="AO162" i="2"/>
  <c r="AP162" i="2" s="1"/>
  <c r="AO138" i="2"/>
  <c r="AA89" i="3"/>
  <c r="AB89" i="3" s="1"/>
  <c r="AO127" i="2"/>
  <c r="AP127" i="2" s="1"/>
  <c r="AO153" i="2"/>
  <c r="AP153" i="2" s="1"/>
  <c r="AO124" i="2"/>
  <c r="AP124" i="2" s="1"/>
  <c r="AO147" i="2"/>
  <c r="AB88" i="3"/>
  <c r="AP140" i="2"/>
  <c r="V16" i="7"/>
  <c r="AP200" i="2"/>
  <c r="AP190" i="2"/>
  <c r="AP161" i="2"/>
  <c r="AA101" i="3"/>
  <c r="AB101" i="3" s="1"/>
  <c r="AP201" i="2"/>
  <c r="AP143" i="2"/>
  <c r="AO154" i="2"/>
  <c r="AP154" i="2" s="1"/>
  <c r="AO191" i="2"/>
  <c r="AP191" i="2" s="1"/>
  <c r="AO197" i="2"/>
  <c r="AP197" i="2" s="1"/>
  <c r="AO192" i="2"/>
  <c r="AP192" i="2" s="1"/>
  <c r="U54" i="4"/>
  <c r="U85" i="4"/>
  <c r="AO148" i="2"/>
  <c r="AP148" i="2" s="1"/>
  <c r="AO149" i="2"/>
  <c r="AP149" i="2" s="1"/>
  <c r="AO183" i="2"/>
  <c r="AP183" i="2" s="1"/>
  <c r="AO159" i="2"/>
  <c r="AP159" i="2" s="1"/>
  <c r="AO151" i="2"/>
  <c r="AP151" i="2" s="1"/>
  <c r="AP132" i="2"/>
  <c r="AB95" i="3"/>
  <c r="AP179" i="2"/>
  <c r="AP144" i="2"/>
  <c r="AP157" i="2"/>
  <c r="AB70" i="4"/>
  <c r="AA71" i="4"/>
  <c r="AA92" i="3"/>
  <c r="AB92" i="3" s="1"/>
  <c r="AP155" i="2"/>
  <c r="AP131" i="2"/>
  <c r="AP123" i="2"/>
  <c r="V46" i="4"/>
  <c r="V83" i="4"/>
  <c r="V18" i="4"/>
  <c r="V48" i="4"/>
  <c r="V53" i="4"/>
  <c r="V82" i="4"/>
  <c r="V16" i="4"/>
  <c r="V47" i="4"/>
  <c r="V17" i="4"/>
  <c r="V79" i="4"/>
  <c r="V19" i="4"/>
  <c r="V81" i="4"/>
  <c r="V52" i="4"/>
  <c r="V76" i="4"/>
  <c r="V20" i="4"/>
  <c r="V23" i="4"/>
  <c r="V51" i="4"/>
  <c r="V80" i="4"/>
  <c r="V22" i="4"/>
  <c r="V21" i="4"/>
  <c r="V84" i="4"/>
  <c r="V45" i="4"/>
  <c r="V49" i="4"/>
  <c r="V77" i="4"/>
  <c r="V50" i="4"/>
  <c r="V78" i="4"/>
  <c r="V15" i="4"/>
  <c r="AP173" i="2"/>
  <c r="AO152" i="2"/>
  <c r="AP152" i="2" s="1"/>
  <c r="AO171" i="2"/>
  <c r="AP171" i="2" s="1"/>
  <c r="AO164" i="2"/>
  <c r="AP164" i="2" s="1"/>
  <c r="AO137" i="2"/>
  <c r="AP137" i="2" s="1"/>
  <c r="Z53" i="3"/>
  <c r="AY53" i="3"/>
  <c r="AZ53" i="3" s="1"/>
  <c r="Z44" i="3"/>
  <c r="Z47" i="3"/>
  <c r="AY47" i="3"/>
  <c r="AZ47" i="3" s="1"/>
  <c r="Z61" i="3"/>
  <c r="AY61" i="3"/>
  <c r="AZ61" i="3" s="1"/>
  <c r="Z42" i="3"/>
  <c r="AY42" i="3"/>
  <c r="AZ42" i="3" s="1"/>
  <c r="Z57" i="3"/>
  <c r="Z58" i="3"/>
  <c r="AY58" i="3"/>
  <c r="AZ58" i="3" s="1"/>
  <c r="Z62" i="3"/>
  <c r="Z52" i="3"/>
  <c r="AY52" i="3"/>
  <c r="AZ52" i="3" s="1"/>
  <c r="Z59" i="3"/>
  <c r="Z48" i="3"/>
  <c r="Z56" i="3"/>
  <c r="Z51" i="3"/>
  <c r="Z54" i="3"/>
  <c r="Z60" i="3"/>
  <c r="Z43" i="3"/>
  <c r="Z50" i="3"/>
  <c r="Z46" i="3"/>
  <c r="Z55" i="3"/>
  <c r="Z45" i="3"/>
  <c r="AB35" i="3"/>
  <c r="AA36" i="3"/>
  <c r="AA49" i="3" s="1"/>
  <c r="Y64" i="3"/>
  <c r="Y63" i="3"/>
  <c r="Z41" i="3"/>
  <c r="Y83" i="3"/>
  <c r="AY83" i="3" s="1"/>
  <c r="AZ83" i="3" s="1"/>
  <c r="X104" i="3"/>
  <c r="X105" i="3"/>
  <c r="AY104" i="3"/>
  <c r="AO299" i="2"/>
  <c r="AQ5" i="2"/>
  <c r="AP6" i="2"/>
  <c r="AP264" i="2" s="1"/>
  <c r="AO29" i="2"/>
  <c r="AP29" i="2" s="1"/>
  <c r="AO65" i="2"/>
  <c r="AP65" i="2" s="1"/>
  <c r="AO19" i="2"/>
  <c r="AO250" i="2"/>
  <c r="AP250" i="2" s="1"/>
  <c r="AO268" i="2"/>
  <c r="AP268" i="2" s="1"/>
  <c r="AO302" i="2"/>
  <c r="AP302" i="2" s="1"/>
  <c r="AO96" i="2"/>
  <c r="AP96" i="2" s="1"/>
  <c r="AO88" i="2"/>
  <c r="AP88" i="2" s="1"/>
  <c r="AO275" i="2"/>
  <c r="AP275" i="2" s="1"/>
  <c r="AO237" i="2"/>
  <c r="AP237" i="2" s="1"/>
  <c r="AO285" i="2"/>
  <c r="AO277" i="2"/>
  <c r="AP277" i="2" s="1"/>
  <c r="AO230" i="2"/>
  <c r="AP230" i="2" s="1"/>
  <c r="AO63" i="2"/>
  <c r="AP63" i="2" s="1"/>
  <c r="AO300" i="2"/>
  <c r="AP300" i="2" s="1"/>
  <c r="AO57" i="2"/>
  <c r="AO45" i="2"/>
  <c r="AO270" i="2"/>
  <c r="AO80" i="2"/>
  <c r="AO92" i="2"/>
  <c r="AO85" i="2"/>
  <c r="AP85" i="2" s="1"/>
  <c r="AO287" i="2"/>
  <c r="AP287" i="2" s="1"/>
  <c r="AO257" i="2"/>
  <c r="AP257" i="2" s="1"/>
  <c r="AO37" i="2"/>
  <c r="AP37" i="2" s="1"/>
  <c r="AO243" i="2"/>
  <c r="AP243" i="2" s="1"/>
  <c r="AO84" i="2"/>
  <c r="AP84" i="2" s="1"/>
  <c r="AO308" i="2"/>
  <c r="AO313" i="2"/>
  <c r="AP313" i="2" s="1"/>
  <c r="AO16" i="2"/>
  <c r="AP16" i="2" s="1"/>
  <c r="AO51" i="2"/>
  <c r="AP51" i="2" s="1"/>
  <c r="AO315" i="2"/>
  <c r="AP315" i="2" s="1"/>
  <c r="AO269" i="2"/>
  <c r="AP269" i="2" s="1"/>
  <c r="AO307" i="2"/>
  <c r="AP307" i="2" s="1"/>
  <c r="AO255" i="2"/>
  <c r="AP255" i="2" s="1"/>
  <c r="AO290" i="2"/>
  <c r="AO241" i="2"/>
  <c r="AO294" i="2"/>
  <c r="AO48" i="2"/>
  <c r="AO32" i="2"/>
  <c r="AO94" i="2"/>
  <c r="AP94" i="2" s="1"/>
  <c r="AO40" i="2"/>
  <c r="AP40" i="2" s="1"/>
  <c r="AO271" i="2"/>
  <c r="AP271" i="2" s="1"/>
  <c r="AO314" i="2"/>
  <c r="AP314" i="2" s="1"/>
  <c r="AO75" i="2"/>
  <c r="AP75" i="2" s="1"/>
  <c r="AO258" i="2"/>
  <c r="AP258" i="2" s="1"/>
  <c r="AO83" i="2"/>
  <c r="AP83" i="2" s="1"/>
  <c r="AO238" i="2"/>
  <c r="AP238" i="2" s="1"/>
  <c r="AO251" i="2"/>
  <c r="AP251" i="2" s="1"/>
  <c r="AO301" i="2"/>
  <c r="AP301" i="2" s="1"/>
  <c r="AO26" i="2"/>
  <c r="AP26" i="2" s="1"/>
  <c r="AO89" i="2"/>
  <c r="AP89" i="2" s="1"/>
  <c r="AO311" i="2"/>
  <c r="AP311" i="2" s="1"/>
  <c r="AO295" i="2"/>
  <c r="AP295" i="2" s="1"/>
  <c r="AO298" i="2"/>
  <c r="AP298" i="2" s="1"/>
  <c r="AO67" i="2"/>
  <c r="AP67" i="2" s="1"/>
  <c r="AO58" i="2"/>
  <c r="AO91" i="2"/>
  <c r="AO35" i="2"/>
  <c r="AO297" i="2"/>
  <c r="AO95" i="2"/>
  <c r="AP95" i="2" s="1"/>
  <c r="AO292" i="2"/>
  <c r="AP292" i="2" s="1"/>
  <c r="AO303" i="2"/>
  <c r="AP303" i="2" s="1"/>
  <c r="AO248" i="2"/>
  <c r="AP248" i="2" s="1"/>
  <c r="AO281" i="2"/>
  <c r="AP281" i="2" s="1"/>
  <c r="AO50" i="2"/>
  <c r="AP50" i="2" s="1"/>
  <c r="AO293" i="2"/>
  <c r="AP293" i="2" s="1"/>
  <c r="AO267" i="2"/>
  <c r="AP267" i="2" s="1"/>
  <c r="AO291" i="2"/>
  <c r="AP291" i="2" s="1"/>
  <c r="AO274" i="2"/>
  <c r="AP274" i="2" s="1"/>
  <c r="AO49" i="2"/>
  <c r="AP49" i="2" s="1"/>
  <c r="AO259" i="2"/>
  <c r="AP259" i="2" s="1"/>
  <c r="AO261" i="2"/>
  <c r="AP261" i="2" s="1"/>
  <c r="AO97" i="2"/>
  <c r="AP97" i="2" s="1"/>
  <c r="AO60" i="2"/>
  <c r="AP60" i="2" s="1"/>
  <c r="AO30" i="2"/>
  <c r="AP30" i="2" s="1"/>
  <c r="AO28" i="2"/>
  <c r="AO232" i="2"/>
  <c r="AO278" i="2"/>
  <c r="AO249" i="2"/>
  <c r="AO286" i="2"/>
  <c r="AP286" i="2" s="1"/>
  <c r="AO266" i="2"/>
  <c r="AP266" i="2" s="1"/>
  <c r="AO252" i="2"/>
  <c r="AP252" i="2" s="1"/>
  <c r="AO21" i="2"/>
  <c r="AP21" i="2" s="1"/>
  <c r="AO256" i="2"/>
  <c r="AP256" i="2" s="1"/>
  <c r="AO87" i="2"/>
  <c r="AP87" i="2" s="1"/>
  <c r="AO38" i="2"/>
  <c r="AP38" i="2" s="1"/>
  <c r="AO59" i="2"/>
  <c r="AP59" i="2" s="1"/>
  <c r="AN100" i="2"/>
  <c r="AO13" i="2"/>
  <c r="AO42" i="2"/>
  <c r="AP42" i="2" s="1"/>
  <c r="AO46" i="2"/>
  <c r="AP46" i="2" s="1"/>
  <c r="AO33" i="2"/>
  <c r="AP33" i="2" s="1"/>
  <c r="AN208" i="2"/>
  <c r="AO121" i="2"/>
  <c r="AO36" i="2"/>
  <c r="AP36" i="2" s="1"/>
  <c r="AO296" i="2"/>
  <c r="AO74" i="2"/>
  <c r="AO52" i="2"/>
  <c r="AO31" i="2"/>
  <c r="AO231" i="2"/>
  <c r="AP231" i="2" s="1"/>
  <c r="AO233" i="2"/>
  <c r="AP233" i="2" s="1"/>
  <c r="AO310" i="2"/>
  <c r="AP310" i="2" s="1"/>
  <c r="AO71" i="2"/>
  <c r="AP71" i="2" s="1"/>
  <c r="AO309" i="2"/>
  <c r="AP309" i="2" s="1"/>
  <c r="AO276" i="2"/>
  <c r="AP276" i="2" s="1"/>
  <c r="AO41" i="2"/>
  <c r="AP41" i="2" s="1"/>
  <c r="AO22" i="2"/>
  <c r="AP22" i="2" s="1"/>
  <c r="AO72" i="2"/>
  <c r="AP72" i="2" s="1"/>
  <c r="AO234" i="2"/>
  <c r="AP234" i="2" s="1"/>
  <c r="AO68" i="2"/>
  <c r="AP68" i="2" s="1"/>
  <c r="AO289" i="2"/>
  <c r="AP289" i="2" s="1"/>
  <c r="AO245" i="2"/>
  <c r="AP245" i="2" s="1"/>
  <c r="AO312" i="2"/>
  <c r="AP312" i="2" s="1"/>
  <c r="AO39" i="2"/>
  <c r="AP39" i="2" s="1"/>
  <c r="AO240" i="2"/>
  <c r="AP240" i="2" s="1"/>
  <c r="AO77" i="2"/>
  <c r="AO254" i="2"/>
  <c r="AO246" i="2"/>
  <c r="AO282" i="2"/>
  <c r="AO263" i="2"/>
  <c r="AP263" i="2" s="1"/>
  <c r="AO56" i="2"/>
  <c r="AP56" i="2" s="1"/>
  <c r="AO73" i="2"/>
  <c r="AP73" i="2" s="1"/>
  <c r="AO55" i="2"/>
  <c r="AP55" i="2" s="1"/>
  <c r="AO76" i="2"/>
  <c r="AP76" i="2" s="1"/>
  <c r="AO62" i="2"/>
  <c r="AP62" i="2" s="1"/>
  <c r="AO280" i="2"/>
  <c r="AP280" i="2" s="1"/>
  <c r="AO239" i="2"/>
  <c r="AP239" i="2" s="1"/>
  <c r="AO44" i="2"/>
  <c r="AP44" i="2" s="1"/>
  <c r="AO78" i="2"/>
  <c r="AP78" i="2" s="1"/>
  <c r="AO235" i="2"/>
  <c r="AP235" i="2" s="1"/>
  <c r="AO17" i="2"/>
  <c r="AP17" i="2" s="1"/>
  <c r="AO27" i="2"/>
  <c r="AP27" i="2" s="1"/>
  <c r="AO54" i="2"/>
  <c r="AP54" i="2" s="1"/>
  <c r="AO47" i="2"/>
  <c r="AP47" i="2" s="1"/>
  <c r="AO283" i="2"/>
  <c r="AP283" i="2" s="1"/>
  <c r="AO90" i="2"/>
  <c r="AO242" i="2"/>
  <c r="AO247" i="2"/>
  <c r="AO23" i="2"/>
  <c r="AO288" i="2"/>
  <c r="AP288" i="2" s="1"/>
  <c r="AO279" i="2"/>
  <c r="AP279" i="2" s="1"/>
  <c r="AO53" i="2"/>
  <c r="AP53" i="2" s="1"/>
  <c r="AO79" i="2"/>
  <c r="AP79" i="2" s="1"/>
  <c r="AO43" i="2"/>
  <c r="AP43" i="2" s="1"/>
  <c r="AO18" i="2"/>
  <c r="AP18" i="2" s="1"/>
  <c r="AO284" i="2"/>
  <c r="AP284" i="2" s="1"/>
  <c r="AN316" i="2"/>
  <c r="AO229" i="2"/>
  <c r="AO64" i="2"/>
  <c r="AP64" i="2" s="1"/>
  <c r="AO70" i="2"/>
  <c r="AP70" i="2" s="1"/>
  <c r="AO306" i="2"/>
  <c r="AP306" i="2" s="1"/>
  <c r="AO236" i="2"/>
  <c r="AP236" i="2" s="1"/>
  <c r="AO61" i="2"/>
  <c r="AP61" i="2" s="1"/>
  <c r="AO304" i="2"/>
  <c r="AP304" i="2" s="1"/>
  <c r="AO98" i="2"/>
  <c r="AP98" i="2" s="1"/>
  <c r="AO34" i="2"/>
  <c r="AO86" i="2"/>
  <c r="AO66" i="2"/>
  <c r="AO253" i="2"/>
  <c r="AO265" i="2"/>
  <c r="AP265" i="2" s="1"/>
  <c r="AO260" i="2"/>
  <c r="AP260" i="2" s="1"/>
  <c r="AO20" i="2"/>
  <c r="AP20" i="2" s="1"/>
  <c r="AO81" i="2"/>
  <c r="AP81" i="2" s="1"/>
  <c r="AO14" i="2"/>
  <c r="AP14" i="2" s="1"/>
  <c r="AO244" i="2"/>
  <c r="AP244" i="2" s="1"/>
  <c r="AO25" i="2"/>
  <c r="AP25" i="2" s="1"/>
  <c r="AO93" i="2"/>
  <c r="AP93" i="2" s="1"/>
  <c r="AO99" i="2"/>
  <c r="AP99" i="2" s="1"/>
  <c r="AO262" i="2"/>
  <c r="AP262" i="2" s="1"/>
  <c r="AO82" i="2"/>
  <c r="AP82" i="2" s="1"/>
  <c r="AO15" i="2"/>
  <c r="AP15" i="2" s="1"/>
  <c r="AO273" i="2"/>
  <c r="AP273" i="2" s="1"/>
  <c r="AO305" i="2"/>
  <c r="AP305" i="2" s="1"/>
  <c r="AO69" i="2"/>
  <c r="AP69" i="2" s="1"/>
  <c r="AO24" i="2"/>
  <c r="AP24" i="2" s="1"/>
  <c r="AC18" i="8"/>
  <c r="AC22" i="8"/>
  <c r="V20" i="5"/>
  <c r="V108" i="5"/>
  <c r="V166" i="5"/>
  <c r="V160" i="5"/>
  <c r="V165" i="5"/>
  <c r="V167" i="5"/>
  <c r="V161" i="5"/>
  <c r="V162" i="5"/>
  <c r="V103" i="5"/>
  <c r="V100" i="5"/>
  <c r="V105" i="5"/>
  <c r="V104" i="5"/>
  <c r="V107" i="5"/>
  <c r="V102" i="5"/>
  <c r="V164" i="5"/>
  <c r="V158" i="5"/>
  <c r="V109" i="5"/>
  <c r="V159" i="5"/>
  <c r="V163" i="5"/>
  <c r="V106" i="5"/>
  <c r="V101" i="5"/>
  <c r="AE131" i="3"/>
  <c r="T93" i="6"/>
  <c r="U92" i="6"/>
  <c r="U107" i="6"/>
  <c r="U104" i="6"/>
  <c r="T105" i="6"/>
  <c r="T97" i="6"/>
  <c r="U96" i="6"/>
  <c r="T95" i="6"/>
  <c r="U94" i="6"/>
  <c r="T101" i="6"/>
  <c r="U100" i="6"/>
  <c r="U90" i="6"/>
  <c r="T91" i="6"/>
  <c r="S71" i="6"/>
  <c r="U106" i="6"/>
  <c r="S108" i="6"/>
  <c r="S109" i="6" s="1"/>
  <c r="S70" i="6"/>
  <c r="T103" i="6"/>
  <c r="U102" i="6"/>
  <c r="T99" i="6"/>
  <c r="U98" i="6"/>
  <c r="U69" i="6"/>
  <c r="U54" i="6"/>
  <c r="T55" i="6"/>
  <c r="T61" i="6"/>
  <c r="U60" i="6"/>
  <c r="U62" i="6"/>
  <c r="T63" i="6"/>
  <c r="T59" i="6"/>
  <c r="U58" i="6"/>
  <c r="T65" i="6"/>
  <c r="U64" i="6"/>
  <c r="U52" i="6"/>
  <c r="T53" i="6"/>
  <c r="U56" i="6"/>
  <c r="T57" i="6"/>
  <c r="T67" i="6"/>
  <c r="U66" i="6"/>
  <c r="T61" i="5"/>
  <c r="T120" i="5"/>
  <c r="V22" i="5"/>
  <c r="V78" i="5"/>
  <c r="V17" i="5"/>
  <c r="V48" i="5"/>
  <c r="V18" i="5"/>
  <c r="V47" i="5"/>
  <c r="T178" i="5"/>
  <c r="V134" i="5"/>
  <c r="V76" i="5"/>
  <c r="V43" i="5"/>
  <c r="U84" i="5"/>
  <c r="V75" i="5"/>
  <c r="V44" i="5"/>
  <c r="V50" i="5"/>
  <c r="V49" i="5"/>
  <c r="V24" i="5"/>
  <c r="V83" i="5"/>
  <c r="V16" i="5"/>
  <c r="V23" i="5"/>
  <c r="V133" i="5"/>
  <c r="V135" i="5"/>
  <c r="V82" i="5"/>
  <c r="V42" i="5"/>
  <c r="V45" i="5"/>
  <c r="V141" i="5"/>
  <c r="V80" i="5"/>
  <c r="V136" i="5"/>
  <c r="V77" i="5"/>
  <c r="V138" i="5"/>
  <c r="V46" i="5"/>
  <c r="V79" i="5"/>
  <c r="V140" i="5"/>
  <c r="V15" i="5"/>
  <c r="V74" i="5"/>
  <c r="U51" i="5"/>
  <c r="V81" i="5"/>
  <c r="V41" i="5"/>
  <c r="V21" i="5"/>
  <c r="V137" i="5"/>
  <c r="V19" i="5"/>
  <c r="U142" i="5"/>
  <c r="V132" i="5"/>
  <c r="W132" i="5" s="1"/>
  <c r="V139" i="5"/>
  <c r="W9" i="5"/>
  <c r="U25" i="5"/>
  <c r="T32" i="6"/>
  <c r="U16" i="6"/>
  <c r="U17" i="6" s="1"/>
  <c r="U30" i="6"/>
  <c r="AE137" i="3"/>
  <c r="AE138" i="3"/>
  <c r="AE126" i="3"/>
  <c r="AE139" i="3"/>
  <c r="AE140" i="3"/>
  <c r="AE146" i="3"/>
  <c r="AE142" i="3"/>
  <c r="AE127" i="3"/>
  <c r="AE135" i="3"/>
  <c r="AE129" i="3"/>
  <c r="AE130" i="3"/>
  <c r="AE132" i="3"/>
  <c r="AE145" i="3"/>
  <c r="AE141" i="3"/>
  <c r="AE134" i="3"/>
  <c r="AD7" i="8"/>
  <c r="AD14" i="8" s="1"/>
  <c r="AE6" i="8"/>
  <c r="W10" i="7"/>
  <c r="W16" i="7" s="1"/>
  <c r="AV16" i="7" s="1"/>
  <c r="X9" i="7"/>
  <c r="U110" i="5"/>
  <c r="U31" i="6"/>
  <c r="AE128" i="3"/>
  <c r="U18" i="6"/>
  <c r="U19" i="6" s="1"/>
  <c r="U28" i="6"/>
  <c r="U29" i="6" s="1"/>
  <c r="AC147" i="3"/>
  <c r="AD125" i="3"/>
  <c r="V61" i="7"/>
  <c r="AE144" i="3"/>
  <c r="AE133" i="3"/>
  <c r="F13" i="1"/>
  <c r="AD22" i="8"/>
  <c r="AA24" i="8"/>
  <c r="AB12" i="8"/>
  <c r="I5" i="1"/>
  <c r="X46" i="6"/>
  <c r="W47" i="6"/>
  <c r="AF120" i="3"/>
  <c r="X35" i="5"/>
  <c r="U20" i="6"/>
  <c r="U21" i="6" s="1"/>
  <c r="AC21" i="8"/>
  <c r="U168" i="5"/>
  <c r="AC17" i="8"/>
  <c r="AC19" i="8"/>
  <c r="AD19" i="8" s="1"/>
  <c r="AE143" i="3"/>
  <c r="AC16" i="8"/>
  <c r="AD16" i="8" s="1"/>
  <c r="AE136" i="3"/>
  <c r="X55" i="7"/>
  <c r="Y54" i="7"/>
  <c r="U86" i="4"/>
  <c r="U22" i="6"/>
  <c r="U23" i="6" s="1"/>
  <c r="AC13" i="8"/>
  <c r="V9" i="6"/>
  <c r="V68" i="6" s="1"/>
  <c r="W8" i="6"/>
  <c r="T33" i="6"/>
  <c r="U14" i="6"/>
  <c r="U15" i="6" s="1"/>
  <c r="Y32" i="7"/>
  <c r="Y38" i="7" s="1"/>
  <c r="Z31" i="7"/>
  <c r="W85" i="6"/>
  <c r="X84" i="6"/>
  <c r="U55" i="4"/>
  <c r="U26" i="6"/>
  <c r="U27" i="6" s="1"/>
  <c r="U24" i="6"/>
  <c r="U25" i="6" s="1"/>
  <c r="AQ199" i="2" l="1"/>
  <c r="AQ188" i="2"/>
  <c r="AQ137" i="2"/>
  <c r="AP186" i="2"/>
  <c r="AQ186" i="2" s="1"/>
  <c r="AP147" i="2"/>
  <c r="AQ147" i="2" s="1"/>
  <c r="AP203" i="2"/>
  <c r="AQ203" i="2" s="1"/>
  <c r="AP158" i="2"/>
  <c r="AQ158" i="2" s="1"/>
  <c r="AB102" i="3"/>
  <c r="AB103" i="3"/>
  <c r="AC103" i="3" s="1"/>
  <c r="AB84" i="3"/>
  <c r="AB94" i="3"/>
  <c r="AP170" i="2"/>
  <c r="AQ170" i="2" s="1"/>
  <c r="AP169" i="2"/>
  <c r="AQ169" i="2" s="1"/>
  <c r="AB96" i="3"/>
  <c r="AP150" i="2"/>
  <c r="AQ150" i="2" s="1"/>
  <c r="AB87" i="3"/>
  <c r="AQ189" i="2"/>
  <c r="AZ63" i="3"/>
  <c r="AQ164" i="2"/>
  <c r="AQ131" i="2"/>
  <c r="AQ124" i="2"/>
  <c r="AQ177" i="2"/>
  <c r="AQ130" i="2"/>
  <c r="AQ114" i="2"/>
  <c r="AQ144" i="2" s="1"/>
  <c r="AR113" i="2"/>
  <c r="AP122" i="2"/>
  <c r="AQ122" i="2" s="1"/>
  <c r="AP141" i="2"/>
  <c r="AQ141" i="2" s="1"/>
  <c r="AP139" i="2"/>
  <c r="AQ139" i="2" s="1"/>
  <c r="AP195" i="2"/>
  <c r="AQ195" i="2" s="1"/>
  <c r="AP133" i="2"/>
  <c r="AQ133" i="2" s="1"/>
  <c r="AB100" i="3"/>
  <c r="AC100" i="3" s="1"/>
  <c r="AB90" i="3"/>
  <c r="AQ194" i="2"/>
  <c r="AQ171" i="2"/>
  <c r="V85" i="4"/>
  <c r="AQ155" i="2"/>
  <c r="AQ132" i="2"/>
  <c r="AQ192" i="2"/>
  <c r="AQ161" i="2"/>
  <c r="AQ153" i="2"/>
  <c r="AQ128" i="2"/>
  <c r="AP168" i="2"/>
  <c r="AP172" i="2"/>
  <c r="AQ172" i="2" s="1"/>
  <c r="AP178" i="2"/>
  <c r="AQ178" i="2" s="1"/>
  <c r="AP204" i="2"/>
  <c r="AQ204" i="2" s="1"/>
  <c r="AP202" i="2"/>
  <c r="AQ202" i="2" s="1"/>
  <c r="W51" i="4"/>
  <c r="W78" i="4"/>
  <c r="W47" i="4"/>
  <c r="W17" i="4"/>
  <c r="W21" i="4"/>
  <c r="W53" i="4"/>
  <c r="W84" i="4"/>
  <c r="W20" i="4"/>
  <c r="W48" i="4"/>
  <c r="W79" i="4"/>
  <c r="W18" i="4"/>
  <c r="W52" i="4"/>
  <c r="W83" i="4"/>
  <c r="W77" i="4"/>
  <c r="W23" i="4"/>
  <c r="W45" i="4"/>
  <c r="W82" i="4"/>
  <c r="W22" i="4"/>
  <c r="W46" i="4"/>
  <c r="W49" i="4"/>
  <c r="W80" i="4"/>
  <c r="W16" i="4"/>
  <c r="W76" i="4"/>
  <c r="W50" i="4"/>
  <c r="W81" i="4"/>
  <c r="W19" i="4"/>
  <c r="W15" i="4"/>
  <c r="AP126" i="2"/>
  <c r="AQ126" i="2" s="1"/>
  <c r="AQ152" i="2"/>
  <c r="AQ151" i="2"/>
  <c r="AQ197" i="2"/>
  <c r="AQ190" i="2"/>
  <c r="AQ127" i="2"/>
  <c r="AD76" i="3"/>
  <c r="AC77" i="3"/>
  <c r="AC82" i="3" s="1"/>
  <c r="AP142" i="2"/>
  <c r="AQ142" i="2" s="1"/>
  <c r="AP146" i="2"/>
  <c r="AQ146" i="2" s="1"/>
  <c r="AB99" i="3"/>
  <c r="AC99" i="3" s="1"/>
  <c r="AP167" i="2"/>
  <c r="AQ167" i="2" s="1"/>
  <c r="Y9" i="4"/>
  <c r="X10" i="4"/>
  <c r="AP136" i="2"/>
  <c r="AQ136" i="2" s="1"/>
  <c r="AG151" i="5"/>
  <c r="AF152" i="5"/>
  <c r="AQ148" i="2"/>
  <c r="AQ173" i="2"/>
  <c r="AQ159" i="2"/>
  <c r="AQ191" i="2"/>
  <c r="AQ200" i="2"/>
  <c r="AP196" i="2"/>
  <c r="AQ196" i="2" s="1"/>
  <c r="AG125" i="5"/>
  <c r="AF126" i="5"/>
  <c r="AH67" i="5"/>
  <c r="AG68" i="5"/>
  <c r="AP160" i="2"/>
  <c r="AQ160" i="2" s="1"/>
  <c r="AP181" i="2"/>
  <c r="AQ181" i="2" s="1"/>
  <c r="AP206" i="2"/>
  <c r="AQ206" i="2" s="1"/>
  <c r="AP205" i="2"/>
  <c r="AQ205" i="2" s="1"/>
  <c r="AP176" i="2"/>
  <c r="AQ176" i="2" s="1"/>
  <c r="AP182" i="2"/>
  <c r="AQ182" i="2" s="1"/>
  <c r="AB91" i="3"/>
  <c r="AC91" i="3" s="1"/>
  <c r="AQ185" i="2"/>
  <c r="AP290" i="2"/>
  <c r="AP308" i="2"/>
  <c r="AP285" i="2"/>
  <c r="AP19" i="2"/>
  <c r="AY105" i="3"/>
  <c r="V24" i="4"/>
  <c r="V25" i="4"/>
  <c r="AC70" i="4"/>
  <c r="AB71" i="4"/>
  <c r="AQ183" i="2"/>
  <c r="AQ154" i="2"/>
  <c r="AP138" i="2"/>
  <c r="AQ138" i="2" s="1"/>
  <c r="AP207" i="2"/>
  <c r="AQ207" i="2" s="1"/>
  <c r="AP180" i="2"/>
  <c r="AQ180" i="2" s="1"/>
  <c r="AB86" i="3"/>
  <c r="AC86" i="3" s="1"/>
  <c r="AP198" i="2"/>
  <c r="AQ198" i="2" s="1"/>
  <c r="AP174" i="2"/>
  <c r="AQ174" i="2" s="1"/>
  <c r="AP187" i="2"/>
  <c r="AQ187" i="2" s="1"/>
  <c r="AR221" i="2"/>
  <c r="AQ222" i="2"/>
  <c r="AP156" i="2"/>
  <c r="AQ156" i="2" s="1"/>
  <c r="AP134" i="2"/>
  <c r="AQ134" i="2" s="1"/>
  <c r="AQ175" i="2"/>
  <c r="AQ157" i="2"/>
  <c r="AQ149" i="2"/>
  <c r="AQ143" i="2"/>
  <c r="AQ140" i="2"/>
  <c r="AQ162" i="2"/>
  <c r="AB98" i="3"/>
  <c r="AC98" i="3" s="1"/>
  <c r="AP184" i="2"/>
  <c r="AQ184" i="2" s="1"/>
  <c r="AP166" i="2"/>
  <c r="AQ166" i="2" s="1"/>
  <c r="AP135" i="2"/>
  <c r="AQ135" i="2" s="1"/>
  <c r="AP165" i="2"/>
  <c r="AQ165" i="2" s="1"/>
  <c r="AG93" i="5"/>
  <c r="AF94" i="5"/>
  <c r="AC39" i="4"/>
  <c r="AB40" i="4"/>
  <c r="AP125" i="2"/>
  <c r="AQ125" i="2" s="1"/>
  <c r="AP145" i="2"/>
  <c r="AQ145" i="2" s="1"/>
  <c r="AP163" i="2"/>
  <c r="AQ163" i="2" s="1"/>
  <c r="AB93" i="3"/>
  <c r="AY64" i="3"/>
  <c r="AZ64" i="3"/>
  <c r="AY63" i="3"/>
  <c r="W21" i="5"/>
  <c r="W104" i="5"/>
  <c r="AA45" i="3"/>
  <c r="AA53" i="3"/>
  <c r="AA55" i="3"/>
  <c r="AA60" i="3"/>
  <c r="AA46" i="3"/>
  <c r="AA62" i="3"/>
  <c r="AA56" i="3"/>
  <c r="AA44" i="3"/>
  <c r="AA58" i="3"/>
  <c r="AA57" i="3"/>
  <c r="AA50" i="3"/>
  <c r="AA42" i="3"/>
  <c r="AA54" i="3"/>
  <c r="AA52" i="3"/>
  <c r="AA43" i="3"/>
  <c r="AZ105" i="3"/>
  <c r="AZ104" i="3"/>
  <c r="AA48" i="3"/>
  <c r="AA51" i="3"/>
  <c r="AA47" i="3"/>
  <c r="Z83" i="3"/>
  <c r="Y104" i="3"/>
  <c r="Y105" i="3"/>
  <c r="AA59" i="3"/>
  <c r="AC35" i="3"/>
  <c r="AB36" i="3"/>
  <c r="AB49" i="3" s="1"/>
  <c r="Z63" i="3"/>
  <c r="Z64" i="3"/>
  <c r="AA41" i="3"/>
  <c r="AA61" i="3"/>
  <c r="AB61" i="3" s="1"/>
  <c r="AQ24" i="2"/>
  <c r="AQ240" i="2"/>
  <c r="AQ230" i="2"/>
  <c r="AQ311" i="2"/>
  <c r="AQ306" i="2"/>
  <c r="AQ46" i="2"/>
  <c r="AQ285" i="2"/>
  <c r="AQ301" i="2"/>
  <c r="AQ99" i="2"/>
  <c r="AQ88" i="2"/>
  <c r="AQ22" i="2"/>
  <c r="AQ238" i="2"/>
  <c r="AQ276" i="2"/>
  <c r="AQ243" i="2"/>
  <c r="AQ43" i="2"/>
  <c r="AQ75" i="2"/>
  <c r="AQ81" i="2"/>
  <c r="AQ310" i="2"/>
  <c r="AQ287" i="2"/>
  <c r="AQ279" i="2"/>
  <c r="AQ266" i="2"/>
  <c r="AQ85" i="2"/>
  <c r="AP92" i="2"/>
  <c r="AQ92" i="2" s="1"/>
  <c r="AP23" i="2"/>
  <c r="AQ23" i="2" s="1"/>
  <c r="AP31" i="2"/>
  <c r="AQ31" i="2" s="1"/>
  <c r="AP249" i="2"/>
  <c r="AQ249" i="2" s="1"/>
  <c r="AP297" i="2"/>
  <c r="AQ297" i="2" s="1"/>
  <c r="AR5" i="2"/>
  <c r="AQ6" i="2"/>
  <c r="AQ264" i="2" s="1"/>
  <c r="AP66" i="2"/>
  <c r="AP247" i="2"/>
  <c r="AQ247" i="2" s="1"/>
  <c r="AP246" i="2"/>
  <c r="AQ246" i="2" s="1"/>
  <c r="AP52" i="2"/>
  <c r="AQ52" i="2" s="1"/>
  <c r="AP278" i="2"/>
  <c r="AQ278" i="2" s="1"/>
  <c r="AP35" i="2"/>
  <c r="AQ35" i="2" s="1"/>
  <c r="AP48" i="2"/>
  <c r="AQ48" i="2" s="1"/>
  <c r="AP270" i="2"/>
  <c r="AQ270" i="2" s="1"/>
  <c r="AP299" i="2"/>
  <c r="AQ299" i="2" s="1"/>
  <c r="AQ283" i="2"/>
  <c r="AQ30" i="2"/>
  <c r="AQ300" i="2"/>
  <c r="AQ60" i="2"/>
  <c r="AQ63" i="2"/>
  <c r="AQ54" i="2"/>
  <c r="AQ97" i="2"/>
  <c r="AQ295" i="2"/>
  <c r="AQ273" i="2"/>
  <c r="AQ245" i="2"/>
  <c r="AQ261" i="2"/>
  <c r="AQ277" i="2"/>
  <c r="AQ17" i="2"/>
  <c r="AQ259" i="2"/>
  <c r="AQ89" i="2"/>
  <c r="AQ82" i="2"/>
  <c r="AQ68" i="2"/>
  <c r="AQ49" i="2"/>
  <c r="AQ237" i="2"/>
  <c r="AQ78" i="2"/>
  <c r="AQ274" i="2"/>
  <c r="AQ275" i="2"/>
  <c r="AO316" i="2"/>
  <c r="AP229" i="2"/>
  <c r="AQ44" i="2"/>
  <c r="AQ72" i="2"/>
  <c r="AQ291" i="2"/>
  <c r="AQ313" i="2"/>
  <c r="AQ93" i="2"/>
  <c r="AQ239" i="2"/>
  <c r="AQ267" i="2"/>
  <c r="AQ96" i="2"/>
  <c r="AQ280" i="2"/>
  <c r="AQ293" i="2"/>
  <c r="AQ84" i="2"/>
  <c r="AQ62" i="2"/>
  <c r="AQ50" i="2"/>
  <c r="AQ268" i="2"/>
  <c r="AQ76" i="2"/>
  <c r="AQ281" i="2"/>
  <c r="AQ37" i="2"/>
  <c r="AQ55" i="2"/>
  <c r="AQ248" i="2"/>
  <c r="AQ19" i="2"/>
  <c r="AQ53" i="2"/>
  <c r="AQ252" i="2"/>
  <c r="AQ271" i="2"/>
  <c r="AQ260" i="2"/>
  <c r="AQ233" i="2"/>
  <c r="AQ29" i="2"/>
  <c r="AQ263" i="2"/>
  <c r="AQ94" i="2"/>
  <c r="AP80" i="2"/>
  <c r="AQ80" i="2" s="1"/>
  <c r="AP86" i="2"/>
  <c r="AQ86" i="2" s="1"/>
  <c r="AP242" i="2"/>
  <c r="AQ242" i="2" s="1"/>
  <c r="AP254" i="2"/>
  <c r="AQ254" i="2" s="1"/>
  <c r="AP74" i="2"/>
  <c r="AQ74" i="2" s="1"/>
  <c r="AP232" i="2"/>
  <c r="AQ232" i="2" s="1"/>
  <c r="AP91" i="2"/>
  <c r="AQ91" i="2" s="1"/>
  <c r="AP294" i="2"/>
  <c r="AQ294" i="2" s="1"/>
  <c r="AP45" i="2"/>
  <c r="AQ45" i="2" s="1"/>
  <c r="AP272" i="2"/>
  <c r="AQ272" i="2" s="1"/>
  <c r="AQ98" i="2"/>
  <c r="AQ36" i="2"/>
  <c r="AQ290" i="2"/>
  <c r="AQ69" i="2"/>
  <c r="AQ47" i="2"/>
  <c r="AO208" i="2"/>
  <c r="AP121" i="2"/>
  <c r="AQ255" i="2"/>
  <c r="AQ305" i="2"/>
  <c r="AQ61" i="2"/>
  <c r="AQ312" i="2"/>
  <c r="AQ307" i="2"/>
  <c r="AQ236" i="2"/>
  <c r="AQ33" i="2"/>
  <c r="AQ269" i="2"/>
  <c r="AQ15" i="2"/>
  <c r="AQ289" i="2"/>
  <c r="AQ315" i="2"/>
  <c r="AQ70" i="2"/>
  <c r="AQ42" i="2"/>
  <c r="AQ51" i="2"/>
  <c r="AQ64" i="2"/>
  <c r="AQ234" i="2"/>
  <c r="AO100" i="2"/>
  <c r="AP13" i="2"/>
  <c r="AQ16" i="2"/>
  <c r="AQ251" i="2"/>
  <c r="AQ59" i="2"/>
  <c r="AQ308" i="2"/>
  <c r="AQ284" i="2"/>
  <c r="AQ38" i="2"/>
  <c r="AQ302" i="2"/>
  <c r="AQ18" i="2"/>
  <c r="AQ87" i="2"/>
  <c r="AQ258" i="2"/>
  <c r="AQ14" i="2"/>
  <c r="AQ309" i="2"/>
  <c r="AQ250" i="2"/>
  <c r="AQ79" i="2"/>
  <c r="AQ21" i="2"/>
  <c r="AQ257" i="2"/>
  <c r="AQ73" i="2"/>
  <c r="AQ303" i="2"/>
  <c r="AQ65" i="2"/>
  <c r="AQ56" i="2"/>
  <c r="AQ292" i="2"/>
  <c r="AQ40" i="2"/>
  <c r="AQ265" i="2"/>
  <c r="AQ286" i="2"/>
  <c r="AP253" i="2"/>
  <c r="AQ253" i="2" s="1"/>
  <c r="AP282" i="2"/>
  <c r="AQ282" i="2" s="1"/>
  <c r="AP32" i="2"/>
  <c r="AQ32" i="2" s="1"/>
  <c r="AP34" i="2"/>
  <c r="AQ34" i="2" s="1"/>
  <c r="AP90" i="2"/>
  <c r="AQ90" i="2" s="1"/>
  <c r="AP77" i="2"/>
  <c r="AQ77" i="2" s="1"/>
  <c r="AP296" i="2"/>
  <c r="AQ296" i="2" s="1"/>
  <c r="AP28" i="2"/>
  <c r="AQ28" i="2" s="1"/>
  <c r="AP58" i="2"/>
  <c r="AQ58" i="2" s="1"/>
  <c r="AP241" i="2"/>
  <c r="AQ241" i="2" s="1"/>
  <c r="AP57" i="2"/>
  <c r="AQ57" i="2" s="1"/>
  <c r="AD18" i="8"/>
  <c r="AD21" i="8"/>
  <c r="AD20" i="8"/>
  <c r="AD13" i="8"/>
  <c r="AD17" i="8"/>
  <c r="AD15" i="8"/>
  <c r="W76" i="5"/>
  <c r="W136" i="5"/>
  <c r="W166" i="5"/>
  <c r="W108" i="5"/>
  <c r="W165" i="5"/>
  <c r="W160" i="5"/>
  <c r="W106" i="5"/>
  <c r="W161" i="5"/>
  <c r="W167" i="5"/>
  <c r="W100" i="5"/>
  <c r="W103" i="5"/>
  <c r="W164" i="5"/>
  <c r="W101" i="5"/>
  <c r="W102" i="5"/>
  <c r="W107" i="5"/>
  <c r="W105" i="5"/>
  <c r="W158" i="5"/>
  <c r="W163" i="5"/>
  <c r="W159" i="5"/>
  <c r="W109" i="5"/>
  <c r="W162" i="5"/>
  <c r="AD23" i="8"/>
  <c r="AF131" i="3"/>
  <c r="V106" i="6"/>
  <c r="V96" i="6"/>
  <c r="U97" i="6"/>
  <c r="V98" i="6"/>
  <c r="U99" i="6"/>
  <c r="U91" i="6"/>
  <c r="V90" i="6"/>
  <c r="U105" i="6"/>
  <c r="V104" i="6"/>
  <c r="U103" i="6"/>
  <c r="V102" i="6"/>
  <c r="U101" i="6"/>
  <c r="V100" i="6"/>
  <c r="V107" i="6"/>
  <c r="T71" i="6"/>
  <c r="T70" i="6"/>
  <c r="V92" i="6"/>
  <c r="U93" i="6"/>
  <c r="U95" i="6"/>
  <c r="V94" i="6"/>
  <c r="T108" i="6"/>
  <c r="T109" i="6" s="1"/>
  <c r="U57" i="6"/>
  <c r="V56" i="6"/>
  <c r="V62" i="6"/>
  <c r="U63" i="6"/>
  <c r="V60" i="6"/>
  <c r="U61" i="6"/>
  <c r="V52" i="6"/>
  <c r="U53" i="6"/>
  <c r="U65" i="6"/>
  <c r="V64" i="6"/>
  <c r="U55" i="6"/>
  <c r="V54" i="6"/>
  <c r="V66" i="6"/>
  <c r="U67" i="6"/>
  <c r="U59" i="6"/>
  <c r="V58" i="6"/>
  <c r="V69" i="6"/>
  <c r="W15" i="5"/>
  <c r="W134" i="5"/>
  <c r="W46" i="5"/>
  <c r="W49" i="5"/>
  <c r="W17" i="5"/>
  <c r="U61" i="5"/>
  <c r="W22" i="5"/>
  <c r="U120" i="5"/>
  <c r="W23" i="5"/>
  <c r="V51" i="5"/>
  <c r="W45" i="5"/>
  <c r="W137" i="5"/>
  <c r="W47" i="5"/>
  <c r="W83" i="5"/>
  <c r="W43" i="5"/>
  <c r="W20" i="5"/>
  <c r="W42" i="5"/>
  <c r="W78" i="5"/>
  <c r="W82" i="5"/>
  <c r="W138" i="5"/>
  <c r="W81" i="5"/>
  <c r="W133" i="5"/>
  <c r="W75" i="5"/>
  <c r="W79" i="5"/>
  <c r="W44" i="5"/>
  <c r="V142" i="5"/>
  <c r="W139" i="5"/>
  <c r="W41" i="5"/>
  <c r="U178" i="5"/>
  <c r="W24" i="5"/>
  <c r="V84" i="5"/>
  <c r="W74" i="5"/>
  <c r="W77" i="5"/>
  <c r="W80" i="5"/>
  <c r="W135" i="5"/>
  <c r="W50" i="5"/>
  <c r="W140" i="5"/>
  <c r="W18" i="5"/>
  <c r="W141" i="5"/>
  <c r="W19" i="5"/>
  <c r="W16" i="5"/>
  <c r="W48" i="5"/>
  <c r="V25" i="5"/>
  <c r="X9" i="5"/>
  <c r="U32" i="6"/>
  <c r="V30" i="6"/>
  <c r="AF143" i="3"/>
  <c r="AF142" i="3"/>
  <c r="AF134" i="3"/>
  <c r="AF146" i="3"/>
  <c r="AF127" i="3"/>
  <c r="AF129" i="3"/>
  <c r="AF130" i="3"/>
  <c r="U33" i="6"/>
  <c r="V14" i="6"/>
  <c r="V15" i="6" s="1"/>
  <c r="V168" i="5"/>
  <c r="V26" i="6"/>
  <c r="V27" i="6" s="1"/>
  <c r="Z32" i="7"/>
  <c r="Z38" i="7" s="1"/>
  <c r="AA31" i="7"/>
  <c r="V31" i="6"/>
  <c r="V55" i="4"/>
  <c r="V54" i="4"/>
  <c r="AF145" i="3"/>
  <c r="AF132" i="3"/>
  <c r="AF133" i="3"/>
  <c r="AD147" i="3"/>
  <c r="AE125" i="3"/>
  <c r="V28" i="6"/>
  <c r="V29" i="6" s="1"/>
  <c r="V110" i="5"/>
  <c r="W61" i="7"/>
  <c r="AV61" i="7" s="1"/>
  <c r="V20" i="6"/>
  <c r="V21" i="6" s="1"/>
  <c r="AF141" i="3"/>
  <c r="AF126" i="3"/>
  <c r="AF144" i="3"/>
  <c r="V18" i="6"/>
  <c r="V19" i="6" s="1"/>
  <c r="AF135" i="3"/>
  <c r="AE7" i="8"/>
  <c r="AE21" i="8" s="1"/>
  <c r="AF6" i="8"/>
  <c r="AF138" i="3"/>
  <c r="V24" i="6"/>
  <c r="V25" i="6" s="1"/>
  <c r="AG120" i="3"/>
  <c r="X47" i="6"/>
  <c r="Y46" i="6"/>
  <c r="AB24" i="8"/>
  <c r="AC12" i="8"/>
  <c r="AF128" i="3"/>
  <c r="AF137" i="3"/>
  <c r="X85" i="6"/>
  <c r="Y84" i="6"/>
  <c r="W9" i="6"/>
  <c r="W68" i="6" s="1"/>
  <c r="X8" i="6"/>
  <c r="V86" i="4"/>
  <c r="V16" i="6"/>
  <c r="V17" i="6" s="1"/>
  <c r="V22" i="6"/>
  <c r="V23" i="6" s="1"/>
  <c r="AF139" i="3"/>
  <c r="Y55" i="7"/>
  <c r="Z54" i="7"/>
  <c r="AF136" i="3"/>
  <c r="G13" i="1"/>
  <c r="AF140" i="3"/>
  <c r="Y35" i="5"/>
  <c r="Y9" i="7"/>
  <c r="X10" i="7"/>
  <c r="X16" i="7" s="1"/>
  <c r="AR130" i="2" l="1"/>
  <c r="AR125" i="2"/>
  <c r="AR182" i="2"/>
  <c r="AC92" i="3"/>
  <c r="W85" i="4"/>
  <c r="AR177" i="2"/>
  <c r="AC87" i="3"/>
  <c r="AC102" i="3"/>
  <c r="AD86" i="3"/>
  <c r="AI67" i="5"/>
  <c r="AH68" i="5"/>
  <c r="AR156" i="2"/>
  <c r="AH125" i="5"/>
  <c r="AG126" i="5"/>
  <c r="AR155" i="2"/>
  <c r="AR158" i="2"/>
  <c r="AD39" i="4"/>
  <c r="AC40" i="4"/>
  <c r="AR162" i="2"/>
  <c r="AH151" i="5"/>
  <c r="AG152" i="5"/>
  <c r="AC85" i="3"/>
  <c r="AR139" i="2"/>
  <c r="AC101" i="3"/>
  <c r="AC96" i="3"/>
  <c r="AC97" i="3"/>
  <c r="AD97" i="3" s="1"/>
  <c r="AR222" i="2"/>
  <c r="AS221" i="2"/>
  <c r="AC89" i="3"/>
  <c r="AD89" i="3" s="1"/>
  <c r="AR136" i="2"/>
  <c r="AE76" i="3"/>
  <c r="AD77" i="3"/>
  <c r="AD82" i="3" s="1"/>
  <c r="AR171" i="2"/>
  <c r="AC95" i="3"/>
  <c r="AR147" i="2"/>
  <c r="AQ193" i="2"/>
  <c r="U108" i="6"/>
  <c r="U109" i="6" s="1"/>
  <c r="AQ20" i="2"/>
  <c r="AQ244" i="2"/>
  <c r="AQ262" i="2"/>
  <c r="AQ298" i="2"/>
  <c r="AH93" i="5"/>
  <c r="AG94" i="5"/>
  <c r="AR183" i="2"/>
  <c r="X84" i="4"/>
  <c r="AY84" i="4" s="1"/>
  <c r="AZ84" i="4" s="1"/>
  <c r="X47" i="4"/>
  <c r="AY47" i="4" s="1"/>
  <c r="AZ47" i="4" s="1"/>
  <c r="X81" i="4"/>
  <c r="AY81" i="4" s="1"/>
  <c r="AZ81" i="4" s="1"/>
  <c r="X52" i="4"/>
  <c r="AY52" i="4" s="1"/>
  <c r="AZ52" i="4" s="1"/>
  <c r="X18" i="4"/>
  <c r="AY18" i="4" s="1"/>
  <c r="AZ18" i="4" s="1"/>
  <c r="X51" i="4"/>
  <c r="AY51" i="4" s="1"/>
  <c r="AZ51" i="4" s="1"/>
  <c r="X49" i="4"/>
  <c r="AY49" i="4" s="1"/>
  <c r="AZ49" i="4" s="1"/>
  <c r="X78" i="4"/>
  <c r="AY78" i="4" s="1"/>
  <c r="AZ78" i="4" s="1"/>
  <c r="X46" i="4"/>
  <c r="AY46" i="4" s="1"/>
  <c r="AZ46" i="4" s="1"/>
  <c r="X77" i="4"/>
  <c r="AY77" i="4" s="1"/>
  <c r="AZ77" i="4" s="1"/>
  <c r="X20" i="4"/>
  <c r="AY20" i="4" s="1"/>
  <c r="AZ20" i="4" s="1"/>
  <c r="X50" i="4"/>
  <c r="AY50" i="4" s="1"/>
  <c r="AZ50" i="4" s="1"/>
  <c r="X79" i="4"/>
  <c r="AY79" i="4" s="1"/>
  <c r="AZ79" i="4" s="1"/>
  <c r="X23" i="4"/>
  <c r="AY23" i="4" s="1"/>
  <c r="AZ23" i="4" s="1"/>
  <c r="X21" i="4"/>
  <c r="AY21" i="4" s="1"/>
  <c r="AZ21" i="4" s="1"/>
  <c r="X16" i="4"/>
  <c r="AY16" i="4" s="1"/>
  <c r="AZ16" i="4" s="1"/>
  <c r="X45" i="4"/>
  <c r="AY45" i="4" s="1"/>
  <c r="X76" i="4"/>
  <c r="X17" i="4"/>
  <c r="AY17" i="4" s="1"/>
  <c r="AZ17" i="4" s="1"/>
  <c r="X53" i="4"/>
  <c r="AY53" i="4" s="1"/>
  <c r="AZ53" i="4" s="1"/>
  <c r="X83" i="4"/>
  <c r="AY83" i="4" s="1"/>
  <c r="AZ83" i="4" s="1"/>
  <c r="X19" i="4"/>
  <c r="AY19" i="4" s="1"/>
  <c r="AZ19" i="4" s="1"/>
  <c r="X48" i="4"/>
  <c r="AY48" i="4" s="1"/>
  <c r="AZ48" i="4" s="1"/>
  <c r="X82" i="4"/>
  <c r="AY82" i="4" s="1"/>
  <c r="AZ82" i="4" s="1"/>
  <c r="X22" i="4"/>
  <c r="AY22" i="4" s="1"/>
  <c r="AZ22" i="4" s="1"/>
  <c r="X80" i="4"/>
  <c r="AY80" i="4" s="1"/>
  <c r="AZ80" i="4" s="1"/>
  <c r="X15" i="4"/>
  <c r="AR127" i="2"/>
  <c r="W25" i="4"/>
  <c r="W24" i="4"/>
  <c r="AR122" i="2"/>
  <c r="AR131" i="2"/>
  <c r="AR170" i="2"/>
  <c r="AR186" i="2"/>
  <c r="AQ201" i="2"/>
  <c r="AD99" i="3"/>
  <c r="AQ66" i="2"/>
  <c r="AQ231" i="2"/>
  <c r="AQ314" i="2"/>
  <c r="AQ83" i="2"/>
  <c r="AR83" i="2" s="1"/>
  <c r="AQ26" i="2"/>
  <c r="AQ304" i="2"/>
  <c r="AC93" i="3"/>
  <c r="AD93" i="3" s="1"/>
  <c r="AR165" i="2"/>
  <c r="AR160" i="2"/>
  <c r="AR191" i="2"/>
  <c r="Z9" i="4"/>
  <c r="Y10" i="4"/>
  <c r="AR190" i="2"/>
  <c r="AR153" i="2"/>
  <c r="AC88" i="3"/>
  <c r="AD88" i="3" s="1"/>
  <c r="AR114" i="2"/>
  <c r="AR192" i="2" s="1"/>
  <c r="AS113" i="2"/>
  <c r="AR164" i="2"/>
  <c r="AC94" i="3"/>
  <c r="AD94" i="3" s="1"/>
  <c r="AQ179" i="2"/>
  <c r="AR179" i="2" s="1"/>
  <c r="AQ288" i="2"/>
  <c r="AQ71" i="2"/>
  <c r="AQ41" i="2"/>
  <c r="AQ235" i="2"/>
  <c r="AQ67" i="2"/>
  <c r="AR163" i="2"/>
  <c r="AR135" i="2"/>
  <c r="AR157" i="2"/>
  <c r="AR198" i="2"/>
  <c r="AD70" i="4"/>
  <c r="AC71" i="4"/>
  <c r="AR185" i="2"/>
  <c r="AR159" i="2"/>
  <c r="AR167" i="2"/>
  <c r="AR197" i="2"/>
  <c r="AR161" i="2"/>
  <c r="AC90" i="3"/>
  <c r="AD90" i="3" s="1"/>
  <c r="AQ168" i="2"/>
  <c r="AR168" i="2" s="1"/>
  <c r="AC84" i="3"/>
  <c r="AD84" i="3" s="1"/>
  <c r="AQ123" i="2"/>
  <c r="AR123" i="2" s="1"/>
  <c r="AQ129" i="2"/>
  <c r="AR129" i="2" s="1"/>
  <c r="AB42" i="3"/>
  <c r="AB44" i="3"/>
  <c r="AB51" i="3"/>
  <c r="AB43" i="3"/>
  <c r="AB50" i="3"/>
  <c r="AB48" i="3"/>
  <c r="AB52" i="3"/>
  <c r="AB57" i="3"/>
  <c r="AB54" i="3"/>
  <c r="AB58" i="3"/>
  <c r="AB56" i="3"/>
  <c r="AB62" i="3"/>
  <c r="AD35" i="3"/>
  <c r="AC36" i="3"/>
  <c r="AC49" i="3" s="1"/>
  <c r="AB46" i="3"/>
  <c r="AB59" i="3"/>
  <c r="AB60" i="3"/>
  <c r="AB55" i="3"/>
  <c r="AC55" i="3" s="1"/>
  <c r="AA63" i="3"/>
  <c r="AB41" i="3"/>
  <c r="AA64" i="3"/>
  <c r="AB53" i="3"/>
  <c r="AA83" i="3"/>
  <c r="Z104" i="3"/>
  <c r="Z105" i="3"/>
  <c r="AB45" i="3"/>
  <c r="AB47" i="3"/>
  <c r="AR237" i="2"/>
  <c r="AR270" i="2"/>
  <c r="AR77" i="2"/>
  <c r="AR74" i="2"/>
  <c r="AR287" i="2"/>
  <c r="AR62" i="2"/>
  <c r="AR52" i="2"/>
  <c r="AR314" i="2"/>
  <c r="AR285" i="2"/>
  <c r="AR282" i="2"/>
  <c r="AR38" i="2"/>
  <c r="AR312" i="2"/>
  <c r="AR81" i="2"/>
  <c r="AR306" i="2"/>
  <c r="AR286" i="2"/>
  <c r="AR308" i="2"/>
  <c r="AR305" i="2"/>
  <c r="AR263" i="2"/>
  <c r="AQ256" i="2"/>
  <c r="AQ27" i="2"/>
  <c r="AR57" i="2"/>
  <c r="AR42" i="2"/>
  <c r="AR275" i="2"/>
  <c r="AR238" i="2"/>
  <c r="AR30" i="2"/>
  <c r="AR58" i="2"/>
  <c r="AR281" i="2"/>
  <c r="AR90" i="2"/>
  <c r="AR254" i="2"/>
  <c r="AR82" i="2"/>
  <c r="AR40" i="2"/>
  <c r="AQ121" i="2"/>
  <c r="AP208" i="2"/>
  <c r="AR43" i="2"/>
  <c r="AR63" i="2"/>
  <c r="AR23" i="2"/>
  <c r="AR64" i="2"/>
  <c r="AR36" i="2"/>
  <c r="AR19" i="2"/>
  <c r="AP316" i="2"/>
  <c r="AQ229" i="2"/>
  <c r="AR283" i="2"/>
  <c r="AR99" i="2"/>
  <c r="AR14" i="2"/>
  <c r="AR268" i="2"/>
  <c r="AR279" i="2"/>
  <c r="AR269" i="2"/>
  <c r="AR68" i="2"/>
  <c r="AS5" i="2"/>
  <c r="AR6" i="2"/>
  <c r="AR264" i="2" s="1"/>
  <c r="AR230" i="2"/>
  <c r="AR292" i="2"/>
  <c r="AR16" i="2"/>
  <c r="AR260" i="2"/>
  <c r="AR295" i="2"/>
  <c r="AR243" i="2"/>
  <c r="AP100" i="2"/>
  <c r="AQ13" i="2"/>
  <c r="AR53" i="2"/>
  <c r="AR257" i="2"/>
  <c r="AR51" i="2"/>
  <c r="AR98" i="2"/>
  <c r="AQ39" i="2"/>
  <c r="AR39" i="2" s="1"/>
  <c r="AQ95" i="2"/>
  <c r="AR95" i="2" s="1"/>
  <c r="AQ25" i="2"/>
  <c r="AR25" i="2" s="1"/>
  <c r="X166" i="5"/>
  <c r="AY166" i="5" s="1"/>
  <c r="X108" i="5"/>
  <c r="AY108" i="5" s="1"/>
  <c r="X160" i="5"/>
  <c r="AY160" i="5" s="1"/>
  <c r="X162" i="5"/>
  <c r="AY162" i="5" s="1"/>
  <c r="X167" i="5"/>
  <c r="AY167" i="5" s="1"/>
  <c r="X106" i="5"/>
  <c r="AY106" i="5" s="1"/>
  <c r="X165" i="5"/>
  <c r="AY165" i="5" s="1"/>
  <c r="X103" i="5"/>
  <c r="AY103" i="5" s="1"/>
  <c r="X101" i="5"/>
  <c r="AY101" i="5" s="1"/>
  <c r="X161" i="5"/>
  <c r="AY161" i="5" s="1"/>
  <c r="X104" i="5"/>
  <c r="AY104" i="5" s="1"/>
  <c r="X100" i="5"/>
  <c r="AY100" i="5" s="1"/>
  <c r="X102" i="5"/>
  <c r="AY102" i="5" s="1"/>
  <c r="X107" i="5"/>
  <c r="AY107" i="5" s="1"/>
  <c r="X105" i="5"/>
  <c r="AY105" i="5" s="1"/>
  <c r="X164" i="5"/>
  <c r="AY164" i="5" s="1"/>
  <c r="X163" i="5"/>
  <c r="AY163" i="5" s="1"/>
  <c r="X158" i="5"/>
  <c r="AY158" i="5" s="1"/>
  <c r="X159" i="5"/>
  <c r="AY159" i="5" s="1"/>
  <c r="X109" i="5"/>
  <c r="AY109" i="5" s="1"/>
  <c r="AG131" i="3"/>
  <c r="V91" i="6"/>
  <c r="W90" i="6"/>
  <c r="W107" i="6"/>
  <c r="U70" i="6"/>
  <c r="V101" i="6"/>
  <c r="W100" i="6"/>
  <c r="U71" i="6"/>
  <c r="V95" i="6"/>
  <c r="W94" i="6"/>
  <c r="V99" i="6"/>
  <c r="W98" i="6"/>
  <c r="V103" i="6"/>
  <c r="W102" i="6"/>
  <c r="W96" i="6"/>
  <c r="V97" i="6"/>
  <c r="V93" i="6"/>
  <c r="W92" i="6"/>
  <c r="V105" i="6"/>
  <c r="W104" i="6"/>
  <c r="W106" i="6"/>
  <c r="V67" i="6"/>
  <c r="W66" i="6"/>
  <c r="V61" i="6"/>
  <c r="W60" i="6"/>
  <c r="V65" i="6"/>
  <c r="W64" i="6"/>
  <c r="W56" i="6"/>
  <c r="V57" i="6"/>
  <c r="W69" i="6"/>
  <c r="W52" i="6"/>
  <c r="V53" i="6"/>
  <c r="V55" i="6"/>
  <c r="W54" i="6"/>
  <c r="V63" i="6"/>
  <c r="W62" i="6"/>
  <c r="W58" i="6"/>
  <c r="V59" i="6"/>
  <c r="V178" i="5"/>
  <c r="V120" i="5"/>
  <c r="X49" i="5"/>
  <c r="AY49" i="5" s="1"/>
  <c r="V61" i="5"/>
  <c r="W51" i="5"/>
  <c r="W142" i="5"/>
  <c r="X82" i="5"/>
  <c r="AY82" i="5" s="1"/>
  <c r="X16" i="5"/>
  <c r="AY16" i="5" s="1"/>
  <c r="X136" i="5"/>
  <c r="AY136" i="5" s="1"/>
  <c r="X137" i="5"/>
  <c r="AY137" i="5" s="1"/>
  <c r="X43" i="5"/>
  <c r="AY43" i="5" s="1"/>
  <c r="X42" i="5"/>
  <c r="AY42" i="5" s="1"/>
  <c r="X80" i="5"/>
  <c r="AY80" i="5" s="1"/>
  <c r="X74" i="5"/>
  <c r="AY74" i="5" s="1"/>
  <c r="X77" i="5"/>
  <c r="AY77" i="5" s="1"/>
  <c r="X139" i="5"/>
  <c r="AY139" i="5" s="1"/>
  <c r="X132" i="5"/>
  <c r="AY132" i="5" s="1"/>
  <c r="X79" i="5"/>
  <c r="AY79" i="5" s="1"/>
  <c r="X134" i="5"/>
  <c r="AY134" i="5" s="1"/>
  <c r="X133" i="5"/>
  <c r="AY133" i="5" s="1"/>
  <c r="X47" i="5"/>
  <c r="AY47" i="5" s="1"/>
  <c r="X45" i="5"/>
  <c r="AY45" i="5" s="1"/>
  <c r="X76" i="5"/>
  <c r="AY76" i="5" s="1"/>
  <c r="X81" i="5"/>
  <c r="AY81" i="5" s="1"/>
  <c r="X41" i="5"/>
  <c r="AY41" i="5" s="1"/>
  <c r="X21" i="5"/>
  <c r="AY21" i="5" s="1"/>
  <c r="X135" i="5"/>
  <c r="AY135" i="5" s="1"/>
  <c r="X15" i="5"/>
  <c r="AY15" i="5" s="1"/>
  <c r="X75" i="5"/>
  <c r="AY75" i="5" s="1"/>
  <c r="X140" i="5"/>
  <c r="AY140" i="5" s="1"/>
  <c r="X18" i="5"/>
  <c r="AY18" i="5" s="1"/>
  <c r="W84" i="5"/>
  <c r="X83" i="5"/>
  <c r="AY83" i="5" s="1"/>
  <c r="X50" i="5"/>
  <c r="AY50" i="5" s="1"/>
  <c r="X138" i="5"/>
  <c r="AY138" i="5" s="1"/>
  <c r="X24" i="5"/>
  <c r="AY24" i="5" s="1"/>
  <c r="X17" i="5"/>
  <c r="AY17" i="5" s="1"/>
  <c r="X48" i="5"/>
  <c r="AY48" i="5" s="1"/>
  <c r="X19" i="5"/>
  <c r="AY19" i="5" s="1"/>
  <c r="X46" i="5"/>
  <c r="AY46" i="5" s="1"/>
  <c r="X44" i="5"/>
  <c r="AY44" i="5" s="1"/>
  <c r="X23" i="5"/>
  <c r="AY23" i="5" s="1"/>
  <c r="X22" i="5"/>
  <c r="AY22" i="5" s="1"/>
  <c r="X141" i="5"/>
  <c r="AY141" i="5" s="1"/>
  <c r="X78" i="5"/>
  <c r="AY78" i="5" s="1"/>
  <c r="X20" i="5"/>
  <c r="AY20" i="5" s="1"/>
  <c r="Y9" i="5"/>
  <c r="W25" i="5"/>
  <c r="X61" i="7"/>
  <c r="V32" i="6"/>
  <c r="W30" i="6"/>
  <c r="W18" i="6"/>
  <c r="W19" i="6" s="1"/>
  <c r="W22" i="6"/>
  <c r="W23" i="6" s="1"/>
  <c r="W16" i="6"/>
  <c r="W17" i="6" s="1"/>
  <c r="W20" i="6"/>
  <c r="W21" i="6" s="1"/>
  <c r="AG128" i="3"/>
  <c r="AG134" i="3"/>
  <c r="AG126" i="3"/>
  <c r="AG129" i="3"/>
  <c r="AG130" i="3"/>
  <c r="AG146" i="3"/>
  <c r="AG136" i="3"/>
  <c r="AG139" i="3"/>
  <c r="AG137" i="3"/>
  <c r="AG143" i="3"/>
  <c r="AG135" i="3"/>
  <c r="AG133" i="3"/>
  <c r="AG141" i="3"/>
  <c r="AG127" i="3"/>
  <c r="AG142" i="3"/>
  <c r="AG138" i="3"/>
  <c r="W86" i="4"/>
  <c r="AE19" i="8"/>
  <c r="AE17" i="8"/>
  <c r="AE13" i="8"/>
  <c r="AA32" i="7"/>
  <c r="AA38" i="7" s="1"/>
  <c r="AB31" i="7"/>
  <c r="I13" i="1"/>
  <c r="X9" i="6"/>
  <c r="X68" i="6" s="1"/>
  <c r="AY68" i="6" s="1"/>
  <c r="Y8" i="6"/>
  <c r="AG144" i="3"/>
  <c r="AE18" i="8"/>
  <c r="AF18" i="8" s="1"/>
  <c r="AG145" i="3"/>
  <c r="Z55" i="7"/>
  <c r="AA54" i="7"/>
  <c r="AE16" i="8"/>
  <c r="AE23" i="8"/>
  <c r="AF23" i="8" s="1"/>
  <c r="AE147" i="3"/>
  <c r="AF125" i="3"/>
  <c r="Z9" i="7"/>
  <c r="Y10" i="7"/>
  <c r="Y16" i="7" s="1"/>
  <c r="AC24" i="8"/>
  <c r="AD12" i="8"/>
  <c r="W24" i="6"/>
  <c r="W25" i="6" s="1"/>
  <c r="AF7" i="8"/>
  <c r="AF21" i="8" s="1"/>
  <c r="AG6" i="8"/>
  <c r="AE15" i="8"/>
  <c r="AF15" i="8" s="1"/>
  <c r="W168" i="5"/>
  <c r="V33" i="6"/>
  <c r="W14" i="6"/>
  <c r="W15" i="6" s="1"/>
  <c r="AE14" i="8"/>
  <c r="Y47" i="6"/>
  <c r="Z46" i="6"/>
  <c r="W31" i="6"/>
  <c r="W26" i="6"/>
  <c r="W27" i="6" s="1"/>
  <c r="AE20" i="8"/>
  <c r="AF20" i="8" s="1"/>
  <c r="AH120" i="3"/>
  <c r="W55" i="4"/>
  <c r="W54" i="4"/>
  <c r="AE22" i="8"/>
  <c r="AF22" i="8" s="1"/>
  <c r="Y85" i="6"/>
  <c r="Z84" i="6"/>
  <c r="W110" i="5"/>
  <c r="W28" i="6"/>
  <c r="W29" i="6" s="1"/>
  <c r="AG132" i="3"/>
  <c r="Z35" i="5"/>
  <c r="AG140" i="3"/>
  <c r="AZ45" i="4"/>
  <c r="AR87" i="2" l="1"/>
  <c r="AE93" i="3"/>
  <c r="AR201" i="2"/>
  <c r="AR187" i="2"/>
  <c r="AR126" i="2"/>
  <c r="AS126" i="2" s="1"/>
  <c r="AT126" i="2" s="1"/>
  <c r="AR172" i="2"/>
  <c r="AR178" i="2"/>
  <c r="AD98" i="3"/>
  <c r="AR133" i="2"/>
  <c r="AR180" i="2"/>
  <c r="AD100" i="3"/>
  <c r="AE100" i="3" s="1"/>
  <c r="AS183" i="2"/>
  <c r="AT183" i="2" s="1"/>
  <c r="AS130" i="2"/>
  <c r="AT130" i="2" s="1"/>
  <c r="Y50" i="4"/>
  <c r="Y84" i="4"/>
  <c r="Y46" i="4"/>
  <c r="Y52" i="4"/>
  <c r="Y47" i="4"/>
  <c r="Y77" i="4"/>
  <c r="Y20" i="4"/>
  <c r="Y17" i="4"/>
  <c r="Y82" i="4"/>
  <c r="Y48" i="4"/>
  <c r="Y79" i="4"/>
  <c r="Y19" i="4"/>
  <c r="Y51" i="4"/>
  <c r="Y49" i="4"/>
  <c r="Y76" i="4"/>
  <c r="Y16" i="4"/>
  <c r="Y83" i="4"/>
  <c r="Y23" i="4"/>
  <c r="Y78" i="4"/>
  <c r="Y21" i="4"/>
  <c r="Y53" i="4"/>
  <c r="Y80" i="4"/>
  <c r="Y22" i="4"/>
  <c r="Y45" i="4"/>
  <c r="Y81" i="4"/>
  <c r="Y18" i="4"/>
  <c r="Y15" i="4"/>
  <c r="AS186" i="2"/>
  <c r="AT186" i="2" s="1"/>
  <c r="AS127" i="2"/>
  <c r="AT127" i="2" s="1"/>
  <c r="AR143" i="2"/>
  <c r="AR166" i="2"/>
  <c r="AR140" i="2"/>
  <c r="AD85" i="3"/>
  <c r="AE39" i="4"/>
  <c r="AD40" i="4"/>
  <c r="AR152" i="2"/>
  <c r="AS152" i="2" s="1"/>
  <c r="AT152" i="2" s="1"/>
  <c r="AR132" i="2"/>
  <c r="AS132" i="2" s="1"/>
  <c r="AT132" i="2" s="1"/>
  <c r="AR134" i="2"/>
  <c r="AR202" i="2"/>
  <c r="AE70" i="4"/>
  <c r="AD71" i="4"/>
  <c r="AS197" i="2"/>
  <c r="AT197" i="2" s="1"/>
  <c r="AS135" i="2"/>
  <c r="AT135" i="2" s="1"/>
  <c r="AA9" i="4"/>
  <c r="Z10" i="4"/>
  <c r="X25" i="4"/>
  <c r="X24" i="4"/>
  <c r="AY15" i="4"/>
  <c r="AR193" i="2"/>
  <c r="AS193" i="2" s="1"/>
  <c r="AT193" i="2" s="1"/>
  <c r="AF76" i="3"/>
  <c r="AE77" i="3"/>
  <c r="AE82" i="3" s="1"/>
  <c r="AR151" i="2"/>
  <c r="AR199" i="2"/>
  <c r="AR142" i="2"/>
  <c r="AJ67" i="5"/>
  <c r="AI68" i="5"/>
  <c r="AR204" i="2"/>
  <c r="AS204" i="2" s="1"/>
  <c r="AT204" i="2" s="1"/>
  <c r="AR184" i="2"/>
  <c r="AR173" i="2"/>
  <c r="AE99" i="3"/>
  <c r="AS222" i="2"/>
  <c r="AT221" i="2"/>
  <c r="AT222" i="2" s="1"/>
  <c r="AS182" i="2"/>
  <c r="AT182" i="2" s="1"/>
  <c r="AS164" i="2"/>
  <c r="AT164" i="2" s="1"/>
  <c r="AY76" i="4"/>
  <c r="X85" i="4"/>
  <c r="AI93" i="5"/>
  <c r="AH94" i="5"/>
  <c r="AS147" i="2"/>
  <c r="AT147" i="2" s="1"/>
  <c r="AS136" i="2"/>
  <c r="AT136" i="2" s="1"/>
  <c r="AE97" i="3"/>
  <c r="AI151" i="5"/>
  <c r="AH152" i="5"/>
  <c r="AE86" i="3"/>
  <c r="AS125" i="2"/>
  <c r="AT125" i="2" s="1"/>
  <c r="AD91" i="3"/>
  <c r="AE91" i="3" s="1"/>
  <c r="AS162" i="2"/>
  <c r="AT162" i="2" s="1"/>
  <c r="AT113" i="2"/>
  <c r="AT114" i="2" s="1"/>
  <c r="AS114" i="2"/>
  <c r="AS177" i="2" s="1"/>
  <c r="AT177" i="2" s="1"/>
  <c r="AS160" i="2"/>
  <c r="AT160" i="2" s="1"/>
  <c r="AS122" i="2"/>
  <c r="AT122" i="2" s="1"/>
  <c r="AR169" i="2"/>
  <c r="AS169" i="2" s="1"/>
  <c r="AT169" i="2" s="1"/>
  <c r="AE89" i="3"/>
  <c r="AR203" i="2"/>
  <c r="AR196" i="2"/>
  <c r="AR150" i="2"/>
  <c r="AI125" i="5"/>
  <c r="AH126" i="5"/>
  <c r="AR188" i="2"/>
  <c r="AS188" i="2" s="1"/>
  <c r="AT188" i="2" s="1"/>
  <c r="AD92" i="3"/>
  <c r="AE92" i="3" s="1"/>
  <c r="AR137" i="2"/>
  <c r="AR175" i="2"/>
  <c r="AF14" i="8"/>
  <c r="AR91" i="2"/>
  <c r="AS91" i="2" s="1"/>
  <c r="AT91" i="2" s="1"/>
  <c r="AR73" i="2"/>
  <c r="AS73" i="2" s="1"/>
  <c r="AT73" i="2" s="1"/>
  <c r="AR278" i="2"/>
  <c r="AS278" i="2" s="1"/>
  <c r="AT278" i="2" s="1"/>
  <c r="AR274" i="2"/>
  <c r="AR261" i="2"/>
  <c r="AR247" i="2"/>
  <c r="AR259" i="2"/>
  <c r="AR15" i="2"/>
  <c r="AS123" i="2"/>
  <c r="AT123" i="2" s="1"/>
  <c r="AS185" i="2"/>
  <c r="AT185" i="2" s="1"/>
  <c r="AS192" i="2"/>
  <c r="AT192" i="2" s="1"/>
  <c r="AR174" i="2"/>
  <c r="AR194" i="2"/>
  <c r="AR200" i="2"/>
  <c r="AD95" i="3"/>
  <c r="AE95" i="3" s="1"/>
  <c r="AR206" i="2"/>
  <c r="AS206" i="2" s="1"/>
  <c r="AT206" i="2" s="1"/>
  <c r="AD96" i="3"/>
  <c r="AE96" i="3" s="1"/>
  <c r="AR205" i="2"/>
  <c r="AS205" i="2" s="1"/>
  <c r="AT205" i="2" s="1"/>
  <c r="AR124" i="2"/>
  <c r="AS124" i="2" s="1"/>
  <c r="AT124" i="2" s="1"/>
  <c r="AR176" i="2"/>
  <c r="AD102" i="3"/>
  <c r="AE102" i="3" s="1"/>
  <c r="AR146" i="2"/>
  <c r="AD103" i="3"/>
  <c r="AE103" i="3" s="1"/>
  <c r="AR145" i="2"/>
  <c r="AS145" i="2" s="1"/>
  <c r="AT145" i="2" s="1"/>
  <c r="AS153" i="2"/>
  <c r="AT153" i="2" s="1"/>
  <c r="AS171" i="2"/>
  <c r="AT171" i="2" s="1"/>
  <c r="AS156" i="2"/>
  <c r="AT156" i="2" s="1"/>
  <c r="AY55" i="4"/>
  <c r="AY54" i="4"/>
  <c r="X106" i="6"/>
  <c r="AY106" i="6" s="1"/>
  <c r="AR248" i="2"/>
  <c r="AR56" i="2"/>
  <c r="AR28" i="2"/>
  <c r="AR240" i="2"/>
  <c r="AR310" i="2"/>
  <c r="AR70" i="2"/>
  <c r="AR267" i="2"/>
  <c r="AR80" i="2"/>
  <c r="AR293" i="2"/>
  <c r="AR266" i="2"/>
  <c r="AE84" i="3"/>
  <c r="AE88" i="3"/>
  <c r="AR149" i="2"/>
  <c r="AR128" i="2"/>
  <c r="AR181" i="2"/>
  <c r="AR141" i="2"/>
  <c r="AS141" i="2" s="1"/>
  <c r="AT141" i="2" s="1"/>
  <c r="AR154" i="2"/>
  <c r="AS154" i="2" s="1"/>
  <c r="AT154" i="2" s="1"/>
  <c r="AD101" i="3"/>
  <c r="AE101" i="3" s="1"/>
  <c r="AR138" i="2"/>
  <c r="AS138" i="2" s="1"/>
  <c r="AT138" i="2" s="1"/>
  <c r="AR195" i="2"/>
  <c r="AR207" i="2"/>
  <c r="AD87" i="3"/>
  <c r="AE87" i="3" s="1"/>
  <c r="AR148" i="2"/>
  <c r="AR189" i="2"/>
  <c r="AS189" i="2" s="1"/>
  <c r="AT189" i="2" s="1"/>
  <c r="AR144" i="2"/>
  <c r="AS144" i="2" s="1"/>
  <c r="AT144" i="2" s="1"/>
  <c r="AC59" i="3"/>
  <c r="AC46" i="3"/>
  <c r="AC60" i="3"/>
  <c r="AE35" i="3"/>
  <c r="AD36" i="3"/>
  <c r="AD49" i="3" s="1"/>
  <c r="AC62" i="3"/>
  <c r="AC56" i="3"/>
  <c r="AC51" i="3"/>
  <c r="AC44" i="3"/>
  <c r="AC58" i="3"/>
  <c r="AC47" i="3"/>
  <c r="AC57" i="3"/>
  <c r="AC45" i="3"/>
  <c r="AD45" i="3" s="1"/>
  <c r="AC61" i="3"/>
  <c r="AC50" i="3"/>
  <c r="AC42" i="3"/>
  <c r="AB83" i="3"/>
  <c r="AA104" i="3"/>
  <c r="AA105" i="3"/>
  <c r="AC54" i="3"/>
  <c r="AC52" i="3"/>
  <c r="AC43" i="3"/>
  <c r="AC53" i="3"/>
  <c r="AB63" i="3"/>
  <c r="AB64" i="3"/>
  <c r="AC41" i="3"/>
  <c r="AC48" i="3"/>
  <c r="AQ100" i="2"/>
  <c r="AR13" i="2"/>
  <c r="AR121" i="2"/>
  <c r="AQ208" i="2"/>
  <c r="AS15" i="2"/>
  <c r="AT15" i="2" s="1"/>
  <c r="AR303" i="2"/>
  <c r="AR294" i="2"/>
  <c r="AR48" i="2"/>
  <c r="AR86" i="2"/>
  <c r="AR244" i="2"/>
  <c r="AR290" i="2"/>
  <c r="AR307" i="2"/>
  <c r="AR234" i="2"/>
  <c r="AR302" i="2"/>
  <c r="AR72" i="2"/>
  <c r="AS72" i="2" s="1"/>
  <c r="AR45" i="2"/>
  <c r="AS45" i="2" s="1"/>
  <c r="AT45" i="2" s="1"/>
  <c r="AR301" i="2"/>
  <c r="AR32" i="2"/>
  <c r="AR69" i="2"/>
  <c r="AR54" i="2"/>
  <c r="AR284" i="2"/>
  <c r="AR65" i="2"/>
  <c r="AR252" i="2"/>
  <c r="AR253" i="2"/>
  <c r="AR304" i="2"/>
  <c r="AR296" i="2"/>
  <c r="AR79" i="2"/>
  <c r="AR249" i="2"/>
  <c r="AR24" i="2"/>
  <c r="AR47" i="2"/>
  <c r="AR299" i="2"/>
  <c r="AR265" i="2"/>
  <c r="AR71" i="2"/>
  <c r="AR97" i="2"/>
  <c r="AR35" i="2"/>
  <c r="AR41" i="2"/>
  <c r="AR298" i="2"/>
  <c r="AS298" i="2" s="1"/>
  <c r="AT298" i="2" s="1"/>
  <c r="AR76" i="2"/>
  <c r="AS76" i="2" s="1"/>
  <c r="AT76" i="2" s="1"/>
  <c r="AR311" i="2"/>
  <c r="AS311" i="2" s="1"/>
  <c r="AT311" i="2" s="1"/>
  <c r="AR246" i="2"/>
  <c r="AR236" i="2"/>
  <c r="AR55" i="2"/>
  <c r="AR229" i="2"/>
  <c r="AQ316" i="2"/>
  <c r="AS268" i="2"/>
  <c r="AS274" i="2"/>
  <c r="AT274" i="2" s="1"/>
  <c r="AS305" i="2"/>
  <c r="AT305" i="2" s="1"/>
  <c r="AS98" i="2"/>
  <c r="AT98" i="2" s="1"/>
  <c r="AR27" i="2"/>
  <c r="AR289" i="2"/>
  <c r="AR250" i="2"/>
  <c r="AR256" i="2"/>
  <c r="AS256" i="2" s="1"/>
  <c r="AT256" i="2" s="1"/>
  <c r="AR96" i="2"/>
  <c r="AS96" i="2" s="1"/>
  <c r="AT96" i="2" s="1"/>
  <c r="AR273" i="2"/>
  <c r="AS273" i="2" s="1"/>
  <c r="AT273" i="2" s="1"/>
  <c r="AR245" i="2"/>
  <c r="AS245" i="2" s="1"/>
  <c r="AT245" i="2" s="1"/>
  <c r="AR78" i="2"/>
  <c r="AR93" i="2"/>
  <c r="AR67" i="2"/>
  <c r="AR239" i="2"/>
  <c r="AR315" i="2"/>
  <c r="AR233" i="2"/>
  <c r="AR29" i="2"/>
  <c r="AR288" i="2"/>
  <c r="AR300" i="2"/>
  <c r="AR255" i="2"/>
  <c r="AR37" i="2"/>
  <c r="AR20" i="2"/>
  <c r="AR276" i="2"/>
  <c r="AR59" i="2"/>
  <c r="AR84" i="2"/>
  <c r="AR34" i="2"/>
  <c r="AS34" i="2" s="1"/>
  <c r="AR242" i="2"/>
  <c r="AR291" i="2"/>
  <c r="AR33" i="2"/>
  <c r="AR92" i="2"/>
  <c r="AR297" i="2"/>
  <c r="AR309" i="2"/>
  <c r="AR75" i="2"/>
  <c r="AR17" i="2"/>
  <c r="AR18" i="2"/>
  <c r="AR21" i="2"/>
  <c r="AS70" i="2"/>
  <c r="AT70" i="2" s="1"/>
  <c r="AS77" i="2"/>
  <c r="AT77" i="2" s="1"/>
  <c r="AS99" i="2"/>
  <c r="AT99" i="2" s="1"/>
  <c r="AR44" i="2"/>
  <c r="AR277" i="2"/>
  <c r="AS6" i="2"/>
  <c r="AS264" i="2" s="1"/>
  <c r="AT264" i="2" s="1"/>
  <c r="AT5" i="2"/>
  <c r="AT6" i="2" s="1"/>
  <c r="AR50" i="2"/>
  <c r="AR85" i="2"/>
  <c r="AS85" i="2" s="1"/>
  <c r="AT85" i="2" s="1"/>
  <c r="AR31" i="2"/>
  <c r="AS31" i="2" s="1"/>
  <c r="AT31" i="2" s="1"/>
  <c r="AR22" i="2"/>
  <c r="AS22" i="2" s="1"/>
  <c r="AT22" i="2" s="1"/>
  <c r="AR258" i="2"/>
  <c r="AR94" i="2"/>
  <c r="AR61" i="2"/>
  <c r="AR241" i="2"/>
  <c r="AR49" i="2"/>
  <c r="AR235" i="2"/>
  <c r="AR251" i="2"/>
  <c r="AR232" i="2"/>
  <c r="AR89" i="2"/>
  <c r="AR272" i="2"/>
  <c r="AR46" i="2"/>
  <c r="AR231" i="2"/>
  <c r="AR271" i="2"/>
  <c r="AR262" i="2"/>
  <c r="AR60" i="2"/>
  <c r="AS60" i="2" s="1"/>
  <c r="AR313" i="2"/>
  <c r="AS313" i="2" s="1"/>
  <c r="AT313" i="2" s="1"/>
  <c r="AR88" i="2"/>
  <c r="AS88" i="2" s="1"/>
  <c r="AT88" i="2" s="1"/>
  <c r="AR66" i="2"/>
  <c r="AR280" i="2"/>
  <c r="AS280" i="2" s="1"/>
  <c r="AT280" i="2" s="1"/>
  <c r="AR26" i="2"/>
  <c r="AS26" i="2" s="1"/>
  <c r="AT26" i="2" s="1"/>
  <c r="Y162" i="5"/>
  <c r="Y166" i="5"/>
  <c r="Y108" i="5"/>
  <c r="Y160" i="5"/>
  <c r="Y106" i="5"/>
  <c r="Y104" i="5"/>
  <c r="Y165" i="5"/>
  <c r="Y167" i="5"/>
  <c r="Y107" i="5"/>
  <c r="Y102" i="5"/>
  <c r="Y103" i="5"/>
  <c r="Y101" i="5"/>
  <c r="Y161" i="5"/>
  <c r="Y100" i="5"/>
  <c r="Y164" i="5"/>
  <c r="Y105" i="5"/>
  <c r="Y158" i="5"/>
  <c r="Y109" i="5"/>
  <c r="Y163" i="5"/>
  <c r="Y159" i="5"/>
  <c r="AF16" i="8"/>
  <c r="AH131" i="3"/>
  <c r="V71" i="6"/>
  <c r="V70" i="6"/>
  <c r="W103" i="6"/>
  <c r="X102" i="6"/>
  <c r="AY102" i="6" s="1"/>
  <c r="W105" i="6"/>
  <c r="X104" i="6"/>
  <c r="AY104" i="6" s="1"/>
  <c r="X98" i="6"/>
  <c r="AY98" i="6" s="1"/>
  <c r="W99" i="6"/>
  <c r="X107" i="6"/>
  <c r="W101" i="6"/>
  <c r="X100" i="6"/>
  <c r="AY100" i="6" s="1"/>
  <c r="X92" i="6"/>
  <c r="AY92" i="6" s="1"/>
  <c r="W93" i="6"/>
  <c r="X94" i="6"/>
  <c r="AY94" i="6" s="1"/>
  <c r="W95" i="6"/>
  <c r="X90" i="6"/>
  <c r="AY90" i="6" s="1"/>
  <c r="W91" i="6"/>
  <c r="W97" i="6"/>
  <c r="X96" i="6"/>
  <c r="AY96" i="6" s="1"/>
  <c r="V108" i="6"/>
  <c r="V109" i="6" s="1"/>
  <c r="X54" i="6"/>
  <c r="AY54" i="6" s="1"/>
  <c r="W55" i="6"/>
  <c r="W65" i="6"/>
  <c r="X64" i="6"/>
  <c r="AY64" i="6" s="1"/>
  <c r="W53" i="6"/>
  <c r="X52" i="6"/>
  <c r="AY52" i="6" s="1"/>
  <c r="X56" i="6"/>
  <c r="AY56" i="6" s="1"/>
  <c r="W57" i="6"/>
  <c r="W61" i="6"/>
  <c r="X60" i="6"/>
  <c r="AY60" i="6" s="1"/>
  <c r="X69" i="6"/>
  <c r="Y69" i="6" s="1"/>
  <c r="W67" i="6"/>
  <c r="X66" i="6"/>
  <c r="AY66" i="6" s="1"/>
  <c r="W59" i="6"/>
  <c r="X58" i="6"/>
  <c r="AY58" i="6" s="1"/>
  <c r="W63" i="6"/>
  <c r="X62" i="6"/>
  <c r="AY62" i="6" s="1"/>
  <c r="W61" i="5"/>
  <c r="Y16" i="5"/>
  <c r="Y81" i="5"/>
  <c r="Y139" i="5"/>
  <c r="Y49" i="5"/>
  <c r="W178" i="5"/>
  <c r="W120" i="5"/>
  <c r="X51" i="5"/>
  <c r="Y135" i="5"/>
  <c r="Y46" i="5"/>
  <c r="Y17" i="5"/>
  <c r="Y50" i="5"/>
  <c r="Y74" i="5"/>
  <c r="Y22" i="5"/>
  <c r="Y18" i="5"/>
  <c r="Y76" i="5"/>
  <c r="Y48" i="5"/>
  <c r="Y45" i="5"/>
  <c r="Y132" i="5"/>
  <c r="X142" i="5"/>
  <c r="Y80" i="5"/>
  <c r="Y83" i="5"/>
  <c r="Y137" i="5"/>
  <c r="Y82" i="5"/>
  <c r="Y134" i="5"/>
  <c r="Y42" i="5"/>
  <c r="Y24" i="5"/>
  <c r="Y77" i="5"/>
  <c r="Y44" i="5"/>
  <c r="Y15" i="5"/>
  <c r="Y75" i="5"/>
  <c r="Y79" i="5"/>
  <c r="X84" i="5"/>
  <c r="Y78" i="5"/>
  <c r="Y19" i="5"/>
  <c r="Y136" i="5"/>
  <c r="Y20" i="5"/>
  <c r="Y141" i="5"/>
  <c r="Y21" i="5"/>
  <c r="Y23" i="5"/>
  <c r="Y140" i="5"/>
  <c r="Y43" i="5"/>
  <c r="Y138" i="5"/>
  <c r="Y41" i="5"/>
  <c r="Y47" i="5"/>
  <c r="Y133" i="5"/>
  <c r="Z9" i="5"/>
  <c r="X25" i="5"/>
  <c r="X61" i="5" s="1"/>
  <c r="W32" i="6"/>
  <c r="X20" i="6"/>
  <c r="X24" i="6"/>
  <c r="X26" i="6"/>
  <c r="X28" i="6"/>
  <c r="X31" i="6"/>
  <c r="X18" i="6"/>
  <c r="AH138" i="3"/>
  <c r="AH140" i="3"/>
  <c r="AH141" i="3"/>
  <c r="AH143" i="3"/>
  <c r="AH127" i="3"/>
  <c r="AH132" i="3"/>
  <c r="AH139" i="3"/>
  <c r="AH146" i="3"/>
  <c r="AH130" i="3"/>
  <c r="AG21" i="8"/>
  <c r="AH128" i="3"/>
  <c r="AH129" i="3"/>
  <c r="AB32" i="7"/>
  <c r="AB38" i="7" s="1"/>
  <c r="AC31" i="7"/>
  <c r="AH133" i="3"/>
  <c r="AF17" i="8"/>
  <c r="X22" i="6"/>
  <c r="AZ54" i="4"/>
  <c r="AZ55" i="4"/>
  <c r="W33" i="6"/>
  <c r="X14" i="6"/>
  <c r="AA9" i="7"/>
  <c r="Z10" i="7"/>
  <c r="Z16" i="7" s="1"/>
  <c r="AH135" i="3"/>
  <c r="AH136" i="3"/>
  <c r="AF13" i="8"/>
  <c r="Y61" i="7"/>
  <c r="X55" i="4"/>
  <c r="X54" i="4"/>
  <c r="X168" i="5"/>
  <c r="AH126" i="3"/>
  <c r="X86" i="4"/>
  <c r="AG7" i="8"/>
  <c r="AG15" i="8" s="1"/>
  <c r="AH6" i="8"/>
  <c r="AI120" i="3"/>
  <c r="AH137" i="3"/>
  <c r="X30" i="6"/>
  <c r="AY30" i="6" s="1"/>
  <c r="Z85" i="6"/>
  <c r="AA84" i="6"/>
  <c r="AF147" i="3"/>
  <c r="AG125" i="3"/>
  <c r="AA55" i="7"/>
  <c r="AB54" i="7"/>
  <c r="AG18" i="8"/>
  <c r="X110" i="5"/>
  <c r="AA35" i="5"/>
  <c r="AH142" i="3"/>
  <c r="AH134" i="3"/>
  <c r="AA46" i="6"/>
  <c r="Z47" i="6"/>
  <c r="AE12" i="8"/>
  <c r="AD24" i="8"/>
  <c r="X16" i="6"/>
  <c r="AH145" i="3"/>
  <c r="AH144" i="3"/>
  <c r="Y9" i="6"/>
  <c r="Y68" i="6" s="1"/>
  <c r="Z8" i="6"/>
  <c r="AF19" i="8"/>
  <c r="X29" i="6" l="1"/>
  <c r="AY28" i="6"/>
  <c r="AK67" i="5"/>
  <c r="AJ68" i="5"/>
  <c r="Y24" i="4"/>
  <c r="Y25" i="4"/>
  <c r="AF100" i="3"/>
  <c r="AS201" i="2"/>
  <c r="AT201" i="2" s="1"/>
  <c r="X17" i="6"/>
  <c r="AY16" i="6"/>
  <c r="AJ125" i="5"/>
  <c r="AI126" i="5"/>
  <c r="AS187" i="2"/>
  <c r="AT187" i="2" s="1"/>
  <c r="AF86" i="3"/>
  <c r="AJ93" i="5"/>
  <c r="AI94" i="5"/>
  <c r="AS142" i="2"/>
  <c r="AT142" i="2" s="1"/>
  <c r="AS165" i="2"/>
  <c r="AT165" i="2" s="1"/>
  <c r="AF39" i="4"/>
  <c r="AE40" i="4"/>
  <c r="AS180" i="2"/>
  <c r="AT180" i="2" s="1"/>
  <c r="AF93" i="3"/>
  <c r="X15" i="6"/>
  <c r="AY14" i="6"/>
  <c r="Z61" i="7"/>
  <c r="X25" i="6"/>
  <c r="AY24" i="6"/>
  <c r="AG19" i="8"/>
  <c r="X21" i="6"/>
  <c r="AY20" i="6"/>
  <c r="AS50" i="2"/>
  <c r="AT50" i="2" s="1"/>
  <c r="AS14" i="2"/>
  <c r="AT14" i="2" s="1"/>
  <c r="AS92" i="2"/>
  <c r="AT92" i="2" s="1"/>
  <c r="AS250" i="2"/>
  <c r="AS41" i="2"/>
  <c r="AT41" i="2" s="1"/>
  <c r="AS148" i="2"/>
  <c r="AT148" i="2" s="1"/>
  <c r="AS181" i="2"/>
  <c r="AT181" i="2" s="1"/>
  <c r="AF103" i="3"/>
  <c r="AS155" i="2"/>
  <c r="AT155" i="2" s="1"/>
  <c r="AS150" i="2"/>
  <c r="AT150" i="2" s="1"/>
  <c r="AS158" i="2"/>
  <c r="AT158" i="2" s="1"/>
  <c r="AS199" i="2"/>
  <c r="AT199" i="2" s="1"/>
  <c r="AS170" i="2"/>
  <c r="AT170" i="2" s="1"/>
  <c r="AE85" i="3"/>
  <c r="AF85" i="3" s="1"/>
  <c r="Z81" i="4"/>
  <c r="AS133" i="2"/>
  <c r="AT133" i="2" s="1"/>
  <c r="AS190" i="2"/>
  <c r="AT190" i="2" s="1"/>
  <c r="AS282" i="2"/>
  <c r="AS33" i="2"/>
  <c r="AT33" i="2" s="1"/>
  <c r="AS35" i="2"/>
  <c r="AS69" i="2"/>
  <c r="AT69" i="2" s="1"/>
  <c r="AS286" i="2"/>
  <c r="AT286" i="2" s="1"/>
  <c r="AS128" i="2"/>
  <c r="AT128" i="2" s="1"/>
  <c r="AS146" i="2"/>
  <c r="AT146" i="2" s="1"/>
  <c r="AS200" i="2"/>
  <c r="AT200" i="2" s="1"/>
  <c r="AS139" i="2"/>
  <c r="AT139" i="2" s="1"/>
  <c r="AS196" i="2"/>
  <c r="AT196" i="2" s="1"/>
  <c r="AS159" i="2"/>
  <c r="AT159" i="2" s="1"/>
  <c r="AY86" i="4"/>
  <c r="AY85" i="4"/>
  <c r="AZ76" i="4"/>
  <c r="AS168" i="2"/>
  <c r="AT168" i="2" s="1"/>
  <c r="AS151" i="2"/>
  <c r="AT151" i="2" s="1"/>
  <c r="Z46" i="4"/>
  <c r="Z84" i="4"/>
  <c r="Z16" i="4"/>
  <c r="Z52" i="4"/>
  <c r="Z77" i="4"/>
  <c r="Z23" i="4"/>
  <c r="Z51" i="4"/>
  <c r="Z76" i="4"/>
  <c r="Z19" i="4"/>
  <c r="Z17" i="4"/>
  <c r="Z48" i="4"/>
  <c r="Z82" i="4"/>
  <c r="Z45" i="4"/>
  <c r="Z47" i="4"/>
  <c r="Z83" i="4"/>
  <c r="Z22" i="4"/>
  <c r="Z20" i="4"/>
  <c r="Z53" i="4"/>
  <c r="Z80" i="4"/>
  <c r="Z18" i="4"/>
  <c r="Z78" i="4"/>
  <c r="Z50" i="4"/>
  <c r="Z49" i="4"/>
  <c r="Z79" i="4"/>
  <c r="Z21" i="4"/>
  <c r="Z15" i="4"/>
  <c r="AF70" i="4"/>
  <c r="AE71" i="4"/>
  <c r="AS140" i="2"/>
  <c r="AT140" i="2" s="1"/>
  <c r="AS179" i="2"/>
  <c r="AT179" i="2" s="1"/>
  <c r="AE98" i="3"/>
  <c r="AS198" i="2"/>
  <c r="AT198" i="2" s="1"/>
  <c r="X23" i="6"/>
  <c r="AY22" i="6"/>
  <c r="AF92" i="3"/>
  <c r="X27" i="6"/>
  <c r="AY26" i="6"/>
  <c r="AS291" i="2"/>
  <c r="AT291" i="2" s="1"/>
  <c r="AS32" i="2"/>
  <c r="AT32" i="2" s="1"/>
  <c r="AD44" i="3"/>
  <c r="AS207" i="2"/>
  <c r="AT207" i="2" s="1"/>
  <c r="AS149" i="2"/>
  <c r="AT149" i="2" s="1"/>
  <c r="AS194" i="2"/>
  <c r="AT194" i="2" s="1"/>
  <c r="AS175" i="2"/>
  <c r="AT175" i="2" s="1"/>
  <c r="AS203" i="2"/>
  <c r="AT203" i="2" s="1"/>
  <c r="AS129" i="2"/>
  <c r="AT129" i="2" s="1"/>
  <c r="AJ151" i="5"/>
  <c r="AI152" i="5"/>
  <c r="AS131" i="2"/>
  <c r="AT131" i="2" s="1"/>
  <c r="AS173" i="2"/>
  <c r="AT173" i="2" s="1"/>
  <c r="AB9" i="4"/>
  <c r="AA10" i="4"/>
  <c r="AS202" i="2"/>
  <c r="AT202" i="2" s="1"/>
  <c r="AS166" i="2"/>
  <c r="AT166" i="2" s="1"/>
  <c r="Y85" i="4"/>
  <c r="AS157" i="2"/>
  <c r="AT157" i="2" s="1"/>
  <c r="AS178" i="2"/>
  <c r="AT178" i="2" s="1"/>
  <c r="AE90" i="3"/>
  <c r="AY25" i="4"/>
  <c r="AY24" i="4"/>
  <c r="AZ15" i="4"/>
  <c r="AG22" i="8"/>
  <c r="X19" i="6"/>
  <c r="AY18" i="6"/>
  <c r="AS66" i="2"/>
  <c r="AT66" i="2" s="1"/>
  <c r="AS242" i="2"/>
  <c r="AT242" i="2" s="1"/>
  <c r="AS301" i="2"/>
  <c r="AT301" i="2" s="1"/>
  <c r="AS51" i="2"/>
  <c r="AT51" i="2" s="1"/>
  <c r="AD42" i="3"/>
  <c r="AS195" i="2"/>
  <c r="AT195" i="2" s="1"/>
  <c r="AF88" i="3"/>
  <c r="AS167" i="2"/>
  <c r="AT167" i="2" s="1"/>
  <c r="AS176" i="2"/>
  <c r="AT176" i="2" s="1"/>
  <c r="AS174" i="2"/>
  <c r="AT174" i="2" s="1"/>
  <c r="AS137" i="2"/>
  <c r="AT137" i="2" s="1"/>
  <c r="AF89" i="3"/>
  <c r="AS163" i="2"/>
  <c r="AT163" i="2" s="1"/>
  <c r="AS191" i="2"/>
  <c r="AT191" i="2" s="1"/>
  <c r="AS184" i="2"/>
  <c r="AT184" i="2" s="1"/>
  <c r="AG76" i="3"/>
  <c r="AF77" i="3"/>
  <c r="AF82" i="3" s="1"/>
  <c r="AE94" i="3"/>
  <c r="AS134" i="2"/>
  <c r="AT134" i="2" s="1"/>
  <c r="AS143" i="2"/>
  <c r="AT143" i="2" s="1"/>
  <c r="AS161" i="2"/>
  <c r="AT161" i="2" s="1"/>
  <c r="AS172" i="2"/>
  <c r="AT172" i="2" s="1"/>
  <c r="AD46" i="3"/>
  <c r="AD48" i="3"/>
  <c r="AD57" i="3"/>
  <c r="AD58" i="3"/>
  <c r="AD50" i="3"/>
  <c r="AD47" i="3"/>
  <c r="AD51" i="3"/>
  <c r="AD61" i="3"/>
  <c r="AD59" i="3"/>
  <c r="Z78" i="5"/>
  <c r="Z74" i="5"/>
  <c r="AD43" i="3"/>
  <c r="AD56" i="3"/>
  <c r="AD53" i="3"/>
  <c r="AD62" i="3"/>
  <c r="AE62" i="3" s="1"/>
  <c r="AD60" i="3"/>
  <c r="AD55" i="3"/>
  <c r="AC83" i="3"/>
  <c r="AB105" i="3"/>
  <c r="AB104" i="3"/>
  <c r="AC63" i="3"/>
  <c r="AD41" i="3"/>
  <c r="AC64" i="3"/>
  <c r="AD52" i="3"/>
  <c r="AF35" i="3"/>
  <c r="AE36" i="3"/>
  <c r="AE49" i="3" s="1"/>
  <c r="AD54" i="3"/>
  <c r="AT282" i="2"/>
  <c r="AT35" i="2"/>
  <c r="AT60" i="2"/>
  <c r="AS289" i="2"/>
  <c r="AT289" i="2" s="1"/>
  <c r="AS308" i="2"/>
  <c r="AT308" i="2" s="1"/>
  <c r="AS59" i="2"/>
  <c r="AT59" i="2" s="1"/>
  <c r="AS71" i="2"/>
  <c r="AT71" i="2" s="1"/>
  <c r="AS276" i="2"/>
  <c r="AT276" i="2" s="1"/>
  <c r="AS265" i="2"/>
  <c r="AT265" i="2" s="1"/>
  <c r="AS20" i="2"/>
  <c r="AT20" i="2" s="1"/>
  <c r="AS290" i="2"/>
  <c r="AT290" i="2" s="1"/>
  <c r="AS37" i="2"/>
  <c r="AT37" i="2" s="1"/>
  <c r="AS244" i="2"/>
  <c r="AT244" i="2" s="1"/>
  <c r="AS272" i="2"/>
  <c r="AT272" i="2" s="1"/>
  <c r="AS312" i="2"/>
  <c r="AT312" i="2" s="1"/>
  <c r="AS266" i="2"/>
  <c r="AT266" i="2" s="1"/>
  <c r="AS263" i="2"/>
  <c r="AT263" i="2" s="1"/>
  <c r="AS259" i="2"/>
  <c r="AT259" i="2" s="1"/>
  <c r="AS254" i="2"/>
  <c r="AT254" i="2" s="1"/>
  <c r="AS48" i="2"/>
  <c r="AT48" i="2" s="1"/>
  <c r="AS80" i="2"/>
  <c r="AT80" i="2" s="1"/>
  <c r="AS79" i="2"/>
  <c r="AT79" i="2" s="1"/>
  <c r="AS296" i="2"/>
  <c r="AT296" i="2" s="1"/>
  <c r="AS247" i="2"/>
  <c r="AT247" i="2" s="1"/>
  <c r="AS275" i="2"/>
  <c r="AT275" i="2" s="1"/>
  <c r="AS253" i="2"/>
  <c r="AT253" i="2" s="1"/>
  <c r="AS53" i="2"/>
  <c r="AT53" i="2" s="1"/>
  <c r="AS61" i="2"/>
  <c r="AT61" i="2" s="1"/>
  <c r="AS257" i="2"/>
  <c r="AT257" i="2" s="1"/>
  <c r="AS75" i="2"/>
  <c r="AT75" i="2" s="1"/>
  <c r="AS67" i="2"/>
  <c r="AT67" i="2" s="1"/>
  <c r="AS310" i="2"/>
  <c r="AT310" i="2" s="1"/>
  <c r="AS55" i="2"/>
  <c r="AT55" i="2" s="1"/>
  <c r="AS65" i="2"/>
  <c r="AT65" i="2" s="1"/>
  <c r="AS81" i="2"/>
  <c r="AT81" i="2" s="1"/>
  <c r="AR100" i="2"/>
  <c r="AS13" i="2"/>
  <c r="AT34" i="2"/>
  <c r="AT268" i="2"/>
  <c r="AT72" i="2"/>
  <c r="AS84" i="2"/>
  <c r="AT84" i="2" s="1"/>
  <c r="AS302" i="2"/>
  <c r="AT302" i="2" s="1"/>
  <c r="AS262" i="2"/>
  <c r="AT262" i="2" s="1"/>
  <c r="AS243" i="2"/>
  <c r="AT243" i="2" s="1"/>
  <c r="AS287" i="2"/>
  <c r="AT287" i="2" s="1"/>
  <c r="AS64" i="2"/>
  <c r="AT64" i="2" s="1"/>
  <c r="AS271" i="2"/>
  <c r="AT271" i="2" s="1"/>
  <c r="AS38" i="2"/>
  <c r="AT38" i="2" s="1"/>
  <c r="AS19" i="2"/>
  <c r="AT19" i="2" s="1"/>
  <c r="AS307" i="2"/>
  <c r="AT307" i="2" s="1"/>
  <c r="AS231" i="2"/>
  <c r="AT231" i="2" s="1"/>
  <c r="AS30" i="2"/>
  <c r="AT30" i="2" s="1"/>
  <c r="AS39" i="2"/>
  <c r="AT39" i="2" s="1"/>
  <c r="AS74" i="2"/>
  <c r="AT74" i="2" s="1"/>
  <c r="AS57" i="2"/>
  <c r="AT57" i="2" s="1"/>
  <c r="AS230" i="2"/>
  <c r="AT230" i="2" s="1"/>
  <c r="AS47" i="2"/>
  <c r="AT47" i="2" s="1"/>
  <c r="AS24" i="2"/>
  <c r="AT24" i="2" s="1"/>
  <c r="AS42" i="2"/>
  <c r="AT42" i="2" s="1"/>
  <c r="AS288" i="2"/>
  <c r="AT288" i="2" s="1"/>
  <c r="AS62" i="2"/>
  <c r="AT62" i="2" s="1"/>
  <c r="AS294" i="2"/>
  <c r="AT294" i="2" s="1"/>
  <c r="AS251" i="2"/>
  <c r="AT251" i="2" s="1"/>
  <c r="AS68" i="2"/>
  <c r="AT68" i="2" s="1"/>
  <c r="AS306" i="2"/>
  <c r="AT306" i="2" s="1"/>
  <c r="AS56" i="2"/>
  <c r="AT56" i="2" s="1"/>
  <c r="AS52" i="2"/>
  <c r="AT52" i="2" s="1"/>
  <c r="AS233" i="2"/>
  <c r="AT233" i="2" s="1"/>
  <c r="AS87" i="2"/>
  <c r="AT87" i="2" s="1"/>
  <c r="AS18" i="2"/>
  <c r="AT18" i="2" s="1"/>
  <c r="AS16" i="2"/>
  <c r="AT16" i="2" s="1"/>
  <c r="AS63" i="2"/>
  <c r="AT63" i="2" s="1"/>
  <c r="AS252" i="2"/>
  <c r="AT252" i="2" s="1"/>
  <c r="AS94" i="2"/>
  <c r="AT94" i="2" s="1"/>
  <c r="AS314" i="2"/>
  <c r="AT314" i="2" s="1"/>
  <c r="AS309" i="2"/>
  <c r="AT309" i="2" s="1"/>
  <c r="AS93" i="2"/>
  <c r="AT93" i="2" s="1"/>
  <c r="AS260" i="2"/>
  <c r="AT260" i="2" s="1"/>
  <c r="AS236" i="2"/>
  <c r="AT236" i="2" s="1"/>
  <c r="AS284" i="2"/>
  <c r="AT284" i="2" s="1"/>
  <c r="AS23" i="2"/>
  <c r="AT23" i="2" s="1"/>
  <c r="AT250" i="2"/>
  <c r="AS40" i="2"/>
  <c r="AT40" i="2" s="1"/>
  <c r="AS248" i="2"/>
  <c r="AT248" i="2" s="1"/>
  <c r="AS97" i="2"/>
  <c r="AT97" i="2" s="1"/>
  <c r="AS277" i="2"/>
  <c r="AT277" i="2" s="1"/>
  <c r="AS27" i="2"/>
  <c r="AT27" i="2" s="1"/>
  <c r="AS234" i="2"/>
  <c r="AT234" i="2" s="1"/>
  <c r="AS44" i="2"/>
  <c r="AT44" i="2" s="1"/>
  <c r="AS293" i="2"/>
  <c r="AT293" i="2" s="1"/>
  <c r="AS295" i="2"/>
  <c r="AT295" i="2" s="1"/>
  <c r="AS237" i="2"/>
  <c r="AT237" i="2" s="1"/>
  <c r="AS90" i="2"/>
  <c r="AT90" i="2" s="1"/>
  <c r="AS299" i="2"/>
  <c r="AT299" i="2" s="1"/>
  <c r="AS46" i="2"/>
  <c r="AT46" i="2" s="1"/>
  <c r="AS279" i="2"/>
  <c r="AT279" i="2" s="1"/>
  <c r="AS267" i="2"/>
  <c r="AT267" i="2" s="1"/>
  <c r="AS36" i="2"/>
  <c r="AT36" i="2" s="1"/>
  <c r="AS283" i="2"/>
  <c r="AT283" i="2" s="1"/>
  <c r="AS255" i="2"/>
  <c r="AT255" i="2" s="1"/>
  <c r="AS58" i="2"/>
  <c r="AT58" i="2" s="1"/>
  <c r="AS86" i="2"/>
  <c r="AT86" i="2" s="1"/>
  <c r="AS89" i="2"/>
  <c r="AT89" i="2" s="1"/>
  <c r="AS95" i="2"/>
  <c r="AT95" i="2" s="1"/>
  <c r="AS300" i="2"/>
  <c r="AT300" i="2" s="1"/>
  <c r="AS269" i="2"/>
  <c r="AT269" i="2" s="1"/>
  <c r="AS249" i="2"/>
  <c r="AT249" i="2" s="1"/>
  <c r="AS232" i="2"/>
  <c r="AT232" i="2" s="1"/>
  <c r="AS83" i="2"/>
  <c r="AT83" i="2" s="1"/>
  <c r="AR208" i="2"/>
  <c r="AS121" i="2"/>
  <c r="AS28" i="2"/>
  <c r="AT28" i="2" s="1"/>
  <c r="AS29" i="2"/>
  <c r="AT29" i="2" s="1"/>
  <c r="AS281" i="2"/>
  <c r="AT281" i="2" s="1"/>
  <c r="AS303" i="2"/>
  <c r="AT303" i="2" s="1"/>
  <c r="AS235" i="2"/>
  <c r="AT235" i="2" s="1"/>
  <c r="AS21" i="2"/>
  <c r="AT21" i="2" s="1"/>
  <c r="AS82" i="2"/>
  <c r="AT82" i="2" s="1"/>
  <c r="AS304" i="2"/>
  <c r="AT304" i="2" s="1"/>
  <c r="AS49" i="2"/>
  <c r="AT49" i="2" s="1"/>
  <c r="AS315" i="2"/>
  <c r="AT315" i="2" s="1"/>
  <c r="AS229" i="2"/>
  <c r="AR316" i="2"/>
  <c r="AS261" i="2"/>
  <c r="AT261" i="2" s="1"/>
  <c r="AS241" i="2"/>
  <c r="AT241" i="2" s="1"/>
  <c r="AS240" i="2"/>
  <c r="AT240" i="2" s="1"/>
  <c r="AS17" i="2"/>
  <c r="AT17" i="2" s="1"/>
  <c r="AS239" i="2"/>
  <c r="AT239" i="2" s="1"/>
  <c r="AS270" i="2"/>
  <c r="AT270" i="2" s="1"/>
  <c r="AS25" i="2"/>
  <c r="AT25" i="2" s="1"/>
  <c r="AS43" i="2"/>
  <c r="AT43" i="2" s="1"/>
  <c r="AS258" i="2"/>
  <c r="AT258" i="2" s="1"/>
  <c r="AS238" i="2"/>
  <c r="AT238" i="2" s="1"/>
  <c r="AS297" i="2"/>
  <c r="AT297" i="2" s="1"/>
  <c r="AS78" i="2"/>
  <c r="AT78" i="2" s="1"/>
  <c r="AS285" i="2"/>
  <c r="AT285" i="2" s="1"/>
  <c r="AS246" i="2"/>
  <c r="AT246" i="2" s="1"/>
  <c r="AS54" i="2"/>
  <c r="AT54" i="2" s="1"/>
  <c r="AS292" i="2"/>
  <c r="AT292" i="2" s="1"/>
  <c r="Z101" i="5"/>
  <c r="Y107" i="6"/>
  <c r="Z42" i="5"/>
  <c r="Y106" i="6"/>
  <c r="Z77" i="5"/>
  <c r="Z49" i="5"/>
  <c r="Z80" i="5"/>
  <c r="Z166" i="5"/>
  <c r="Z167" i="5"/>
  <c r="Z108" i="5"/>
  <c r="Z160" i="5"/>
  <c r="Z162" i="5"/>
  <c r="Z165" i="5"/>
  <c r="Z104" i="5"/>
  <c r="Z106" i="5"/>
  <c r="Z103" i="5"/>
  <c r="Z161" i="5"/>
  <c r="Z105" i="5"/>
  <c r="Z102" i="5"/>
  <c r="Z100" i="5"/>
  <c r="Z107" i="5"/>
  <c r="Z164" i="5"/>
  <c r="Z158" i="5"/>
  <c r="Z109" i="5"/>
  <c r="Z159" i="5"/>
  <c r="Z132" i="5"/>
  <c r="Z163" i="5"/>
  <c r="AI131" i="3"/>
  <c r="Y98" i="6"/>
  <c r="X99" i="6"/>
  <c r="W71" i="6"/>
  <c r="W70" i="6"/>
  <c r="Y94" i="6"/>
  <c r="X95" i="6"/>
  <c r="X105" i="6"/>
  <c r="Y104" i="6"/>
  <c r="X93" i="6"/>
  <c r="Y92" i="6"/>
  <c r="Y102" i="6"/>
  <c r="X103" i="6"/>
  <c r="Y96" i="6"/>
  <c r="X97" i="6"/>
  <c r="Y100" i="6"/>
  <c r="X101" i="6"/>
  <c r="W108" i="6"/>
  <c r="W109" i="6" s="1"/>
  <c r="X91" i="6"/>
  <c r="Y90" i="6"/>
  <c r="Y66" i="6"/>
  <c r="X67" i="6"/>
  <c r="X65" i="6"/>
  <c r="Y64" i="6"/>
  <c r="X63" i="6"/>
  <c r="Y62" i="6"/>
  <c r="X55" i="6"/>
  <c r="Y54" i="6"/>
  <c r="Y58" i="6"/>
  <c r="X59" i="6"/>
  <c r="X57" i="6"/>
  <c r="Y56" i="6"/>
  <c r="Y52" i="6"/>
  <c r="X53" i="6"/>
  <c r="Y60" i="6"/>
  <c r="X61" i="6"/>
  <c r="Z81" i="5"/>
  <c r="Z133" i="5"/>
  <c r="Z139" i="5"/>
  <c r="Z23" i="5"/>
  <c r="Z17" i="5"/>
  <c r="Z46" i="5"/>
  <c r="Z41" i="5"/>
  <c r="Z83" i="5"/>
  <c r="Z16" i="5"/>
  <c r="Z43" i="5"/>
  <c r="Z44" i="5"/>
  <c r="Z47" i="5"/>
  <c r="Z15" i="5"/>
  <c r="Z134" i="5"/>
  <c r="Z79" i="5"/>
  <c r="Z48" i="5"/>
  <c r="AA48" i="5"/>
  <c r="Z20" i="5"/>
  <c r="Z82" i="5"/>
  <c r="Z24" i="5"/>
  <c r="X120" i="5"/>
  <c r="Z138" i="5"/>
  <c r="Y51" i="5"/>
  <c r="Z136" i="5"/>
  <c r="AA41" i="5"/>
  <c r="Z18" i="5"/>
  <c r="Z45" i="5"/>
  <c r="Z21" i="5"/>
  <c r="Z141" i="5"/>
  <c r="Z75" i="5"/>
  <c r="Z137" i="5"/>
  <c r="Y142" i="5"/>
  <c r="Z50" i="5"/>
  <c r="Z135" i="5"/>
  <c r="Z19" i="5"/>
  <c r="Z22" i="5"/>
  <c r="Y84" i="5"/>
  <c r="X178" i="5"/>
  <c r="Z140" i="5"/>
  <c r="Z76" i="5"/>
  <c r="Y25" i="5"/>
  <c r="AA9" i="5"/>
  <c r="AA139" i="5" s="1"/>
  <c r="X32" i="6"/>
  <c r="Y28" i="6"/>
  <c r="Y29" i="6" s="1"/>
  <c r="Y26" i="6"/>
  <c r="Y27" i="6" s="1"/>
  <c r="Y16" i="6"/>
  <c r="Y17" i="6" s="1"/>
  <c r="Y31" i="6"/>
  <c r="Y30" i="6"/>
  <c r="Y20" i="6"/>
  <c r="Y21" i="6" s="1"/>
  <c r="AI139" i="3"/>
  <c r="AI127" i="3"/>
  <c r="AI144" i="3"/>
  <c r="AI143" i="3"/>
  <c r="AI145" i="3"/>
  <c r="AI133" i="3"/>
  <c r="AI140" i="3"/>
  <c r="AI142" i="3"/>
  <c r="AI137" i="3"/>
  <c r="AI128" i="3"/>
  <c r="AI126" i="3"/>
  <c r="AH15" i="8"/>
  <c r="Y55" i="4"/>
  <c r="Y54" i="4"/>
  <c r="X33" i="6"/>
  <c r="Y14" i="6"/>
  <c r="Y15" i="6" s="1"/>
  <c r="AA47" i="6"/>
  <c r="AB46" i="6"/>
  <c r="AB35" i="5"/>
  <c r="AG147" i="3"/>
  <c r="AH125" i="3"/>
  <c r="AJ120" i="3"/>
  <c r="AB55" i="7"/>
  <c r="AC54" i="7"/>
  <c r="Y24" i="6"/>
  <c r="Y25" i="6" s="1"/>
  <c r="AG23" i="8"/>
  <c r="AC32" i="7"/>
  <c r="AC38" i="7" s="1"/>
  <c r="AD31" i="7"/>
  <c r="AI130" i="3"/>
  <c r="AG20" i="8"/>
  <c r="AI6" i="8"/>
  <c r="AH7" i="8"/>
  <c r="AH19" i="8" s="1"/>
  <c r="Y86" i="4"/>
  <c r="AG13" i="8"/>
  <c r="AI135" i="3"/>
  <c r="Y18" i="6"/>
  <c r="Y19" i="6" s="1"/>
  <c r="AI146" i="3"/>
  <c r="Y22" i="6"/>
  <c r="Y23" i="6" s="1"/>
  <c r="Y110" i="5"/>
  <c r="Z9" i="6"/>
  <c r="Z68" i="6" s="1"/>
  <c r="AA8" i="6"/>
  <c r="AB84" i="6"/>
  <c r="AA85" i="6"/>
  <c r="AG16" i="8"/>
  <c r="AH16" i="8" s="1"/>
  <c r="AI141" i="3"/>
  <c r="AF12" i="8"/>
  <c r="AE24" i="8"/>
  <c r="AI134" i="3"/>
  <c r="AI138" i="3"/>
  <c r="AG14" i="8"/>
  <c r="AH14" i="8" s="1"/>
  <c r="AI132" i="3"/>
  <c r="AI136" i="3"/>
  <c r="AB9" i="7"/>
  <c r="AA10" i="7"/>
  <c r="AA61" i="7" s="1"/>
  <c r="Y168" i="5"/>
  <c r="AG17" i="8"/>
  <c r="AI129" i="3"/>
  <c r="AH76" i="3" l="1"/>
  <c r="AG77" i="3"/>
  <c r="AG82" i="3" s="1"/>
  <c r="AG92" i="3"/>
  <c r="AG70" i="4"/>
  <c r="AF71" i="4"/>
  <c r="AG85" i="3"/>
  <c r="AG103" i="3"/>
  <c r="AG100" i="3"/>
  <c r="Z24" i="4"/>
  <c r="Z25" i="4"/>
  <c r="AG88" i="3"/>
  <c r="AK151" i="5"/>
  <c r="AJ152" i="5"/>
  <c r="AF97" i="3"/>
  <c r="AG97" i="3" s="1"/>
  <c r="Z85" i="4"/>
  <c r="AF99" i="3"/>
  <c r="AG99" i="3" s="1"/>
  <c r="AG39" i="4"/>
  <c r="AF40" i="4"/>
  <c r="AK125" i="5"/>
  <c r="AJ126" i="5"/>
  <c r="AZ25" i="4"/>
  <c r="AZ24" i="4"/>
  <c r="AF98" i="3"/>
  <c r="AG98" i="3" s="1"/>
  <c r="AF84" i="3"/>
  <c r="AG84" i="3" s="1"/>
  <c r="AF91" i="3"/>
  <c r="AG91" i="3" s="1"/>
  <c r="AL67" i="5"/>
  <c r="AK68" i="5"/>
  <c r="AG93" i="3"/>
  <c r="AG89" i="3"/>
  <c r="AA52" i="4"/>
  <c r="AA81" i="4"/>
  <c r="AA18" i="4"/>
  <c r="AA49" i="4"/>
  <c r="AA78" i="4"/>
  <c r="AA53" i="4"/>
  <c r="AA45" i="4"/>
  <c r="AA79" i="4"/>
  <c r="AA77" i="4"/>
  <c r="AA22" i="4"/>
  <c r="AA46" i="4"/>
  <c r="AA47" i="4"/>
  <c r="AA84" i="4"/>
  <c r="AA23" i="4"/>
  <c r="AA16" i="4"/>
  <c r="AA50" i="4"/>
  <c r="AA76" i="4"/>
  <c r="AA85" i="4" s="1"/>
  <c r="AA17" i="4"/>
  <c r="AA48" i="4"/>
  <c r="AA82" i="4"/>
  <c r="AA19" i="4"/>
  <c r="AA20" i="4"/>
  <c r="AA51" i="4"/>
  <c r="AA83" i="4"/>
  <c r="AA21" i="4"/>
  <c r="AA80" i="4"/>
  <c r="AA15" i="4"/>
  <c r="AZ85" i="4"/>
  <c r="AZ86" i="4"/>
  <c r="AF96" i="3"/>
  <c r="AG96" i="3" s="1"/>
  <c r="AF94" i="3"/>
  <c r="AG94" i="3" s="1"/>
  <c r="AC9" i="4"/>
  <c r="AB10" i="4"/>
  <c r="AF87" i="3"/>
  <c r="AG87" i="3" s="1"/>
  <c r="AG86" i="3"/>
  <c r="AF90" i="3"/>
  <c r="AG90" i="3" s="1"/>
  <c r="AF102" i="3"/>
  <c r="AG102" i="3" s="1"/>
  <c r="AF101" i="3"/>
  <c r="AG101" i="3" s="1"/>
  <c r="AF95" i="3"/>
  <c r="AG95" i="3" s="1"/>
  <c r="AK93" i="5"/>
  <c r="AJ94" i="5"/>
  <c r="AE51" i="3"/>
  <c r="AE48" i="3"/>
  <c r="AE56" i="3"/>
  <c r="AE59" i="3"/>
  <c r="AE57" i="3"/>
  <c r="AE44" i="3"/>
  <c r="AE58" i="3"/>
  <c r="AA43" i="5"/>
  <c r="AA46" i="5"/>
  <c r="AA140" i="5"/>
  <c r="AA137" i="5"/>
  <c r="AA20" i="5"/>
  <c r="AE54" i="3"/>
  <c r="AE41" i="3"/>
  <c r="AD64" i="3"/>
  <c r="AD63" i="3"/>
  <c r="AE47" i="3"/>
  <c r="AE45" i="3"/>
  <c r="AG35" i="3"/>
  <c r="AF36" i="3"/>
  <c r="AF49" i="3" s="1"/>
  <c r="AE61" i="3"/>
  <c r="AF61" i="3" s="1"/>
  <c r="AE52" i="3"/>
  <c r="AE50" i="3"/>
  <c r="AE53" i="3"/>
  <c r="AE46" i="3"/>
  <c r="AE42" i="3"/>
  <c r="AE55" i="3"/>
  <c r="AD83" i="3"/>
  <c r="AC104" i="3"/>
  <c r="AC105" i="3"/>
  <c r="AE43" i="3"/>
  <c r="AE60" i="3"/>
  <c r="AS316" i="2"/>
  <c r="AT229" i="2"/>
  <c r="AT316" i="2" s="1"/>
  <c r="AS100" i="2"/>
  <c r="AT13" i="2"/>
  <c r="AT100" i="2" s="1"/>
  <c r="AT121" i="2"/>
  <c r="AT208" i="2" s="1"/>
  <c r="AS208" i="2"/>
  <c r="AH18" i="8"/>
  <c r="AH21" i="8"/>
  <c r="AH17" i="8"/>
  <c r="AA24" i="5"/>
  <c r="AA166" i="5"/>
  <c r="AA160" i="5"/>
  <c r="AA167" i="5"/>
  <c r="AA108" i="5"/>
  <c r="AA162" i="5"/>
  <c r="AA106" i="5"/>
  <c r="AA104" i="5"/>
  <c r="AA165" i="5"/>
  <c r="AA105" i="5"/>
  <c r="AA101" i="5"/>
  <c r="AA102" i="5"/>
  <c r="AA164" i="5"/>
  <c r="AA161" i="5"/>
  <c r="AA103" i="5"/>
  <c r="AA100" i="5"/>
  <c r="AA107" i="5"/>
  <c r="AA109" i="5"/>
  <c r="AA158" i="5"/>
  <c r="AA163" i="5"/>
  <c r="AA159" i="5"/>
  <c r="AJ131" i="3"/>
  <c r="Z100" i="6"/>
  <c r="Y101" i="6"/>
  <c r="Y97" i="6"/>
  <c r="Z96" i="6"/>
  <c r="Z69" i="6"/>
  <c r="X71" i="6"/>
  <c r="X70" i="6"/>
  <c r="Y103" i="6"/>
  <c r="Z102" i="6"/>
  <c r="Z107" i="6"/>
  <c r="Z92" i="6"/>
  <c r="Y93" i="6"/>
  <c r="Y105" i="6"/>
  <c r="Z104" i="6"/>
  <c r="Y91" i="6"/>
  <c r="Z90" i="6"/>
  <c r="X108" i="6"/>
  <c r="X109" i="6" s="1"/>
  <c r="Z94" i="6"/>
  <c r="Y95" i="6"/>
  <c r="Z106" i="6"/>
  <c r="Y99" i="6"/>
  <c r="Z98" i="6"/>
  <c r="Z62" i="6"/>
  <c r="Y63" i="6"/>
  <c r="Z52" i="6"/>
  <c r="Y53" i="6"/>
  <c r="Z56" i="6"/>
  <c r="Y57" i="6"/>
  <c r="Z64" i="6"/>
  <c r="Y65" i="6"/>
  <c r="Y59" i="6"/>
  <c r="Z58" i="6"/>
  <c r="Y67" i="6"/>
  <c r="Z66" i="6"/>
  <c r="Y61" i="6"/>
  <c r="Z60" i="6"/>
  <c r="Z54" i="6"/>
  <c r="Y55" i="6"/>
  <c r="AA77" i="5"/>
  <c r="AA83" i="5"/>
  <c r="Z84" i="5"/>
  <c r="AA80" i="5"/>
  <c r="AA133" i="5"/>
  <c r="AA132" i="5"/>
  <c r="AA78" i="5"/>
  <c r="Z51" i="5"/>
  <c r="Y120" i="5"/>
  <c r="AA16" i="5"/>
  <c r="AA47" i="5"/>
  <c r="AA82" i="5"/>
  <c r="Y61" i="5"/>
  <c r="AA18" i="5"/>
  <c r="AA76" i="5"/>
  <c r="AA15" i="5"/>
  <c r="AA21" i="5"/>
  <c r="AA141" i="5"/>
  <c r="AA136" i="5"/>
  <c r="AA45" i="5"/>
  <c r="AA79" i="5"/>
  <c r="AA135" i="5"/>
  <c r="AA138" i="5"/>
  <c r="Y178" i="5"/>
  <c r="AA22" i="5"/>
  <c r="AA50" i="5"/>
  <c r="AA19" i="5"/>
  <c r="AA44" i="5"/>
  <c r="AA42" i="5"/>
  <c r="AA17" i="5"/>
  <c r="AA74" i="5"/>
  <c r="AA75" i="5"/>
  <c r="AA49" i="5"/>
  <c r="AA134" i="5"/>
  <c r="Z142" i="5"/>
  <c r="AA81" i="5"/>
  <c r="AA23" i="5"/>
  <c r="Z25" i="5"/>
  <c r="AB9" i="5"/>
  <c r="Y32" i="6"/>
  <c r="Z31" i="6"/>
  <c r="Z28" i="6"/>
  <c r="Z29" i="6" s="1"/>
  <c r="Z18" i="6"/>
  <c r="Z19" i="6" s="1"/>
  <c r="Z22" i="6"/>
  <c r="Z23" i="6" s="1"/>
  <c r="AJ146" i="3"/>
  <c r="AJ138" i="3"/>
  <c r="AJ145" i="3"/>
  <c r="AJ129" i="3"/>
  <c r="AJ142" i="3"/>
  <c r="AJ137" i="3"/>
  <c r="AJ135" i="3"/>
  <c r="AJ132" i="3"/>
  <c r="AJ134" i="3"/>
  <c r="AJ130" i="3"/>
  <c r="AJ128" i="3"/>
  <c r="AJ127" i="3"/>
  <c r="AJ140" i="3"/>
  <c r="AJ144" i="3"/>
  <c r="AJ133" i="3"/>
  <c r="AJ136" i="3"/>
  <c r="AJ143" i="3"/>
  <c r="AJ141" i="3"/>
  <c r="Z168" i="5"/>
  <c r="AA9" i="6"/>
  <c r="AA68" i="6" s="1"/>
  <c r="AB8" i="6"/>
  <c r="AB47" i="6"/>
  <c r="AC46" i="6"/>
  <c r="AA16" i="7"/>
  <c r="AG12" i="8"/>
  <c r="AF24" i="8"/>
  <c r="AI7" i="8"/>
  <c r="AI19" i="8" s="1"/>
  <c r="AJ6" i="8"/>
  <c r="Z54" i="4"/>
  <c r="Z55" i="4"/>
  <c r="AH22" i="8"/>
  <c r="AI22" i="8" s="1"/>
  <c r="AH23" i="8"/>
  <c r="Z20" i="6"/>
  <c r="Z21" i="6" s="1"/>
  <c r="AI125" i="3"/>
  <c r="AH147" i="3"/>
  <c r="Y33" i="6"/>
  <c r="Z14" i="6"/>
  <c r="Z15" i="6" s="1"/>
  <c r="AJ139" i="3"/>
  <c r="AB10" i="7"/>
  <c r="AB61" i="7" s="1"/>
  <c r="AC9" i="7"/>
  <c r="AH13" i="8"/>
  <c r="AI13" i="8" s="1"/>
  <c r="Z16" i="6"/>
  <c r="Z17" i="6" s="1"/>
  <c r="AC55" i="7"/>
  <c r="AD54" i="7"/>
  <c r="AJ126" i="3"/>
  <c r="Z86" i="4"/>
  <c r="AE31" i="7"/>
  <c r="AD32" i="7"/>
  <c r="AD38" i="7" s="1"/>
  <c r="Z24" i="6"/>
  <c r="Z25" i="6" s="1"/>
  <c r="AK120" i="3"/>
  <c r="AI16" i="8"/>
  <c r="AI21" i="8"/>
  <c r="AH20" i="8"/>
  <c r="AI20" i="8" s="1"/>
  <c r="AC84" i="6"/>
  <c r="AB85" i="6"/>
  <c r="Z110" i="5"/>
  <c r="Z30" i="6"/>
  <c r="Z26" i="6"/>
  <c r="Z27" i="6" s="1"/>
  <c r="AC35" i="5"/>
  <c r="AH103" i="3" l="1"/>
  <c r="AB52" i="4"/>
  <c r="AB77" i="4"/>
  <c r="AB16" i="4"/>
  <c r="AB18" i="4"/>
  <c r="AB84" i="4"/>
  <c r="AB50" i="4"/>
  <c r="AB79" i="4"/>
  <c r="AB20" i="4"/>
  <c r="AB19" i="4"/>
  <c r="AB47" i="4"/>
  <c r="AB48" i="4"/>
  <c r="AB76" i="4"/>
  <c r="AB85" i="4" s="1"/>
  <c r="AB23" i="4"/>
  <c r="AB51" i="4"/>
  <c r="AB22" i="4"/>
  <c r="AB83" i="4"/>
  <c r="AB45" i="4"/>
  <c r="AB53" i="4"/>
  <c r="AB82" i="4"/>
  <c r="AB21" i="4"/>
  <c r="AB49" i="4"/>
  <c r="AB81" i="4"/>
  <c r="AB80" i="4"/>
  <c r="AB17" i="4"/>
  <c r="AB46" i="4"/>
  <c r="AB78" i="4"/>
  <c r="AB15" i="4"/>
  <c r="AH97" i="3"/>
  <c r="AH85" i="3"/>
  <c r="AL93" i="5"/>
  <c r="AK94" i="5"/>
  <c r="AD9" i="4"/>
  <c r="AC10" i="4"/>
  <c r="AH95" i="3"/>
  <c r="AH94" i="3"/>
  <c r="AL151" i="5"/>
  <c r="AK152" i="5"/>
  <c r="AH70" i="4"/>
  <c r="AG71" i="4"/>
  <c r="AA24" i="4"/>
  <c r="AA25" i="4"/>
  <c r="AH99" i="3"/>
  <c r="AH96" i="3"/>
  <c r="AL125" i="5"/>
  <c r="AK126" i="5"/>
  <c r="AH88" i="3"/>
  <c r="AH92" i="3"/>
  <c r="AH86" i="3"/>
  <c r="AH102" i="3"/>
  <c r="AM67" i="5"/>
  <c r="AL68" i="5"/>
  <c r="AF62" i="3"/>
  <c r="AH91" i="3"/>
  <c r="AH39" i="4"/>
  <c r="AG40" i="4"/>
  <c r="AI76" i="3"/>
  <c r="AH77" i="3"/>
  <c r="AH82" i="3" s="1"/>
  <c r="AF50" i="3"/>
  <c r="AF52" i="3"/>
  <c r="AF45" i="3"/>
  <c r="AF57" i="3"/>
  <c r="AF54" i="3"/>
  <c r="AF47" i="3"/>
  <c r="AF59" i="3"/>
  <c r="AF48" i="3"/>
  <c r="AF58" i="3"/>
  <c r="AF60" i="3"/>
  <c r="AE83" i="3"/>
  <c r="AD104" i="3"/>
  <c r="AD105" i="3"/>
  <c r="AH35" i="3"/>
  <c r="AG36" i="3"/>
  <c r="AG49" i="3" s="1"/>
  <c r="AF42" i="3"/>
  <c r="AF56" i="3"/>
  <c r="AE63" i="3"/>
  <c r="AE64" i="3"/>
  <c r="AF41" i="3"/>
  <c r="AF46" i="3"/>
  <c r="AF44" i="3"/>
  <c r="AF51" i="3"/>
  <c r="AF43" i="3"/>
  <c r="AF55" i="3"/>
  <c r="AF53" i="3"/>
  <c r="AB108" i="5"/>
  <c r="Z120" i="5"/>
  <c r="AB109" i="5"/>
  <c r="AB134" i="5"/>
  <c r="AB47" i="5"/>
  <c r="AB162" i="5"/>
  <c r="AB166" i="5"/>
  <c r="AB160" i="5"/>
  <c r="AB167" i="5"/>
  <c r="AB104" i="5"/>
  <c r="AB102" i="5"/>
  <c r="AB165" i="5"/>
  <c r="AB105" i="5"/>
  <c r="AB106" i="5"/>
  <c r="AB101" i="5"/>
  <c r="AB107" i="5"/>
  <c r="AB164" i="5"/>
  <c r="AB161" i="5"/>
  <c r="AB103" i="5"/>
  <c r="AB100" i="5"/>
  <c r="AB158" i="5"/>
  <c r="AB163" i="5"/>
  <c r="AB159" i="5"/>
  <c r="AK131" i="3"/>
  <c r="AA96" i="6"/>
  <c r="Z97" i="6"/>
  <c r="Z105" i="6"/>
  <c r="AA104" i="6"/>
  <c r="Y108" i="6"/>
  <c r="Y109" i="6" s="1"/>
  <c r="Z93" i="6"/>
  <c r="AA92" i="6"/>
  <c r="Y70" i="6"/>
  <c r="Z95" i="6"/>
  <c r="AA94" i="6"/>
  <c r="AA107" i="6"/>
  <c r="AA106" i="6"/>
  <c r="AA102" i="6"/>
  <c r="Z103" i="6"/>
  <c r="Z101" i="6"/>
  <c r="AA100" i="6"/>
  <c r="AA98" i="6"/>
  <c r="Z99" i="6"/>
  <c r="Y71" i="6"/>
  <c r="Z91" i="6"/>
  <c r="AA90" i="6"/>
  <c r="Z61" i="6"/>
  <c r="AA60" i="6"/>
  <c r="Z57" i="6"/>
  <c r="AA56" i="6"/>
  <c r="Z67" i="6"/>
  <c r="AA66" i="6"/>
  <c r="AA52" i="6"/>
  <c r="Z53" i="6"/>
  <c r="Z59" i="6"/>
  <c r="AA58" i="6"/>
  <c r="Z63" i="6"/>
  <c r="AA62" i="6"/>
  <c r="AA69" i="6"/>
  <c r="Z55" i="6"/>
  <c r="AA54" i="6"/>
  <c r="Z65" i="6"/>
  <c r="AA64" i="6"/>
  <c r="AB80" i="5"/>
  <c r="Z61" i="5"/>
  <c r="AB135" i="5"/>
  <c r="AB20" i="5"/>
  <c r="AB82" i="5"/>
  <c r="AB136" i="5"/>
  <c r="AB137" i="5"/>
  <c r="AB41" i="5"/>
  <c r="AB43" i="5"/>
  <c r="AB132" i="5"/>
  <c r="AB24" i="5"/>
  <c r="AB21" i="5"/>
  <c r="AB18" i="5"/>
  <c r="AB141" i="5"/>
  <c r="AB16" i="5"/>
  <c r="AB83" i="5"/>
  <c r="AB77" i="5"/>
  <c r="AB133" i="5"/>
  <c r="AB17" i="5"/>
  <c r="AB42" i="5"/>
  <c r="AB15" i="5"/>
  <c r="AB49" i="5"/>
  <c r="AB140" i="5"/>
  <c r="AA51" i="5"/>
  <c r="AB74" i="5"/>
  <c r="AB22" i="5"/>
  <c r="AB76" i="5"/>
  <c r="AB44" i="5"/>
  <c r="AB46" i="5"/>
  <c r="AB48" i="5"/>
  <c r="AB19" i="5"/>
  <c r="AB79" i="5"/>
  <c r="AB45" i="5"/>
  <c r="AA84" i="5"/>
  <c r="Z178" i="5"/>
  <c r="AB23" i="5"/>
  <c r="AB75" i="5"/>
  <c r="AB139" i="5"/>
  <c r="AB50" i="5"/>
  <c r="AB81" i="5"/>
  <c r="AB138" i="5"/>
  <c r="AB78" i="5"/>
  <c r="AA142" i="5"/>
  <c r="AA25" i="5"/>
  <c r="AC9" i="5"/>
  <c r="AB16" i="7"/>
  <c r="Z32" i="6"/>
  <c r="AA18" i="6"/>
  <c r="AA19" i="6" s="1"/>
  <c r="AA26" i="6"/>
  <c r="AA27" i="6" s="1"/>
  <c r="AA30" i="6"/>
  <c r="AK127" i="3"/>
  <c r="AK141" i="3"/>
  <c r="AK130" i="3"/>
  <c r="AK128" i="3"/>
  <c r="AK135" i="3"/>
  <c r="AK129" i="3"/>
  <c r="AK139" i="3"/>
  <c r="AK146" i="3"/>
  <c r="AK132" i="3"/>
  <c r="AK126" i="3"/>
  <c r="AK138" i="3"/>
  <c r="AK145" i="3"/>
  <c r="AK137" i="3"/>
  <c r="AJ7" i="8"/>
  <c r="AJ19" i="8" s="1"/>
  <c r="AK6" i="8"/>
  <c r="AG24" i="8"/>
  <c r="AH12" i="8"/>
  <c r="AJ16" i="8"/>
  <c r="AF31" i="7"/>
  <c r="AE32" i="7"/>
  <c r="AE38" i="7" s="1"/>
  <c r="AL120" i="3"/>
  <c r="AA24" i="6"/>
  <c r="AA25" i="6" s="1"/>
  <c r="AK134" i="3"/>
  <c r="Z33" i="6"/>
  <c r="AA14" i="6"/>
  <c r="AA15" i="6" s="1"/>
  <c r="AI17" i="8"/>
  <c r="AJ17" i="8" s="1"/>
  <c r="AK136" i="3"/>
  <c r="AD35" i="5"/>
  <c r="AJ20" i="8"/>
  <c r="AI18" i="8"/>
  <c r="AA110" i="5"/>
  <c r="AK140" i="3"/>
  <c r="AA16" i="6"/>
  <c r="AA17" i="6" s="1"/>
  <c r="AA20" i="6"/>
  <c r="AA21" i="6" s="1"/>
  <c r="AK133" i="3"/>
  <c r="AJ125" i="3"/>
  <c r="AI147" i="3"/>
  <c r="AI15" i="8"/>
  <c r="AJ15" i="8" s="1"/>
  <c r="AC47" i="6"/>
  <c r="AD46" i="6"/>
  <c r="AI23" i="8"/>
  <c r="AA54" i="4"/>
  <c r="AA55" i="4"/>
  <c r="AA28" i="6"/>
  <c r="AA29" i="6" s="1"/>
  <c r="AA22" i="6"/>
  <c r="AA23" i="6" s="1"/>
  <c r="AA168" i="5"/>
  <c r="AA86" i="4"/>
  <c r="AJ21" i="8"/>
  <c r="AD55" i="7"/>
  <c r="AE54" i="7"/>
  <c r="AC10" i="7"/>
  <c r="AD9" i="7"/>
  <c r="AD84" i="6"/>
  <c r="AC85" i="6"/>
  <c r="AA31" i="6"/>
  <c r="AK144" i="3"/>
  <c r="AK143" i="3"/>
  <c r="AK142" i="3"/>
  <c r="AB9" i="6"/>
  <c r="AB68" i="6" s="1"/>
  <c r="AC8" i="6"/>
  <c r="AI14" i="8"/>
  <c r="AJ14" i="8" s="1"/>
  <c r="AI86" i="3" l="1"/>
  <c r="AI39" i="4"/>
  <c r="AH40" i="4"/>
  <c r="AI92" i="3"/>
  <c r="AH89" i="3"/>
  <c r="AB24" i="4"/>
  <c r="AB25" i="4"/>
  <c r="AI95" i="3"/>
  <c r="AI91" i="3"/>
  <c r="AC50" i="4"/>
  <c r="AC79" i="4"/>
  <c r="AC23" i="4"/>
  <c r="AC46" i="4"/>
  <c r="AC52" i="4"/>
  <c r="AC83" i="4"/>
  <c r="AC17" i="4"/>
  <c r="AC51" i="4"/>
  <c r="AC82" i="4"/>
  <c r="AC16" i="4"/>
  <c r="AC47" i="4"/>
  <c r="AC48" i="4"/>
  <c r="AC76" i="4"/>
  <c r="AC22" i="4"/>
  <c r="AC53" i="4"/>
  <c r="AC19" i="4"/>
  <c r="AC18" i="4"/>
  <c r="AC81" i="4"/>
  <c r="AC80" i="4"/>
  <c r="AC21" i="4"/>
  <c r="AC77" i="4"/>
  <c r="AC45" i="4"/>
  <c r="AC78" i="4"/>
  <c r="AC20" i="4"/>
  <c r="AC49" i="4"/>
  <c r="AC84" i="4"/>
  <c r="AC15" i="4"/>
  <c r="AH90" i="3"/>
  <c r="AI70" i="4"/>
  <c r="AH71" i="4"/>
  <c r="AE9" i="4"/>
  <c r="AD10" i="4"/>
  <c r="AI103" i="3"/>
  <c r="AM151" i="5"/>
  <c r="AL152" i="5"/>
  <c r="AM93" i="5"/>
  <c r="AL94" i="5"/>
  <c r="AH98" i="3"/>
  <c r="AM125" i="5"/>
  <c r="AL126" i="5"/>
  <c r="AG42" i="3"/>
  <c r="AN67" i="5"/>
  <c r="AM68" i="5"/>
  <c r="AH101" i="3"/>
  <c r="AI101" i="3" s="1"/>
  <c r="AH93" i="3"/>
  <c r="AI93" i="3" s="1"/>
  <c r="AH84" i="3"/>
  <c r="AH87" i="3"/>
  <c r="AJ76" i="3"/>
  <c r="AI77" i="3"/>
  <c r="AI82" i="3" s="1"/>
  <c r="AI94" i="3"/>
  <c r="AI85" i="3"/>
  <c r="AH100" i="3"/>
  <c r="AG56" i="3"/>
  <c r="AH56" i="3" s="1"/>
  <c r="AI35" i="3"/>
  <c r="AH36" i="3"/>
  <c r="AH49" i="3" s="1"/>
  <c r="AF83" i="3"/>
  <c r="AE104" i="3"/>
  <c r="AE105" i="3"/>
  <c r="AG60" i="3"/>
  <c r="AH60" i="3" s="1"/>
  <c r="AG61" i="3"/>
  <c r="AG58" i="3"/>
  <c r="AG48" i="3"/>
  <c r="AH48" i="3" s="1"/>
  <c r="AG62" i="3"/>
  <c r="AG59" i="3"/>
  <c r="AG50" i="3"/>
  <c r="AG52" i="3"/>
  <c r="AH52" i="3" s="1"/>
  <c r="AG47" i="3"/>
  <c r="AG43" i="3"/>
  <c r="AG44" i="3"/>
  <c r="AF63" i="3"/>
  <c r="AF64" i="3"/>
  <c r="AG41" i="3"/>
  <c r="AG57" i="3"/>
  <c r="AG55" i="3"/>
  <c r="AH55" i="3" s="1"/>
  <c r="AG51" i="3"/>
  <c r="AG54" i="3"/>
  <c r="AG45" i="3"/>
  <c r="AG53" i="3"/>
  <c r="AH53" i="3" s="1"/>
  <c r="AG46" i="3"/>
  <c r="AC166" i="5"/>
  <c r="AC104" i="5"/>
  <c r="AC162" i="5"/>
  <c r="AC108" i="5"/>
  <c r="AC105" i="5"/>
  <c r="AC102" i="5"/>
  <c r="AC101" i="5"/>
  <c r="AC160" i="5"/>
  <c r="AC167" i="5"/>
  <c r="AC106" i="5"/>
  <c r="AC107" i="5"/>
  <c r="AC109" i="5"/>
  <c r="AC165" i="5"/>
  <c r="AC161" i="5"/>
  <c r="AC164" i="5"/>
  <c r="AC103" i="5"/>
  <c r="AC100" i="5"/>
  <c r="AC158" i="5"/>
  <c r="AC159" i="5"/>
  <c r="AJ18" i="8"/>
  <c r="AJ13" i="8"/>
  <c r="AC163" i="5"/>
  <c r="AJ23" i="8"/>
  <c r="AJ22" i="8"/>
  <c r="Z108" i="6"/>
  <c r="Z109" i="6" s="1"/>
  <c r="AL131" i="3"/>
  <c r="AC16" i="7"/>
  <c r="AA91" i="6"/>
  <c r="AB90" i="6"/>
  <c r="AA93" i="6"/>
  <c r="AB92" i="6"/>
  <c r="AA105" i="6"/>
  <c r="AB104" i="6"/>
  <c r="Z71" i="6"/>
  <c r="AB107" i="6"/>
  <c r="AB69" i="6"/>
  <c r="AB94" i="6"/>
  <c r="AA95" i="6"/>
  <c r="AB102" i="6"/>
  <c r="AA103" i="6"/>
  <c r="AB98" i="6"/>
  <c r="AA99" i="6"/>
  <c r="AB96" i="6"/>
  <c r="AA97" i="6"/>
  <c r="Z70" i="6"/>
  <c r="AB106" i="6"/>
  <c r="AB100" i="6"/>
  <c r="AA101" i="6"/>
  <c r="AA53" i="6"/>
  <c r="AB52" i="6"/>
  <c r="AB66" i="6"/>
  <c r="AA67" i="6"/>
  <c r="AA63" i="6"/>
  <c r="AB62" i="6"/>
  <c r="AB56" i="6"/>
  <c r="AA57" i="6"/>
  <c r="AB64" i="6"/>
  <c r="AA65" i="6"/>
  <c r="AB58" i="6"/>
  <c r="AA59" i="6"/>
  <c r="AB60" i="6"/>
  <c r="AA61" i="6"/>
  <c r="AA55" i="6"/>
  <c r="AB54" i="6"/>
  <c r="AC75" i="5"/>
  <c r="AC79" i="5"/>
  <c r="AB84" i="5"/>
  <c r="AB51" i="5"/>
  <c r="AA178" i="5"/>
  <c r="AC24" i="5"/>
  <c r="AA61" i="5"/>
  <c r="AC19" i="5"/>
  <c r="AC139" i="5"/>
  <c r="AC15" i="5"/>
  <c r="AC81" i="5"/>
  <c r="AC76" i="5"/>
  <c r="AC17" i="5"/>
  <c r="AC21" i="5"/>
  <c r="AC50" i="5"/>
  <c r="AC16" i="5"/>
  <c r="AC137" i="5"/>
  <c r="AC78" i="5"/>
  <c r="AC140" i="5"/>
  <c r="AC42" i="5"/>
  <c r="AC133" i="5"/>
  <c r="AC41" i="5"/>
  <c r="AC22" i="5"/>
  <c r="AC77" i="5"/>
  <c r="AC80" i="5"/>
  <c r="AC82" i="5"/>
  <c r="AC134" i="5"/>
  <c r="AC141" i="5"/>
  <c r="AC136" i="5"/>
  <c r="AC74" i="5"/>
  <c r="AC138" i="5"/>
  <c r="AB142" i="5"/>
  <c r="AC132" i="5"/>
  <c r="AA120" i="5"/>
  <c r="AC20" i="5"/>
  <c r="AC23" i="5"/>
  <c r="AC45" i="5"/>
  <c r="AC48" i="5"/>
  <c r="AC44" i="5"/>
  <c r="AC47" i="5"/>
  <c r="AC49" i="5"/>
  <c r="AC43" i="5"/>
  <c r="AC135" i="5"/>
  <c r="AC46" i="5"/>
  <c r="AC83" i="5"/>
  <c r="AC18" i="5"/>
  <c r="AD9" i="5"/>
  <c r="AB25" i="5"/>
  <c r="AA32" i="6"/>
  <c r="AL130" i="3"/>
  <c r="AL146" i="3"/>
  <c r="AL141" i="3"/>
  <c r="AL136" i="3"/>
  <c r="AL140" i="3"/>
  <c r="AL135" i="3"/>
  <c r="AL142" i="3"/>
  <c r="AL144" i="3"/>
  <c r="AK7" i="8"/>
  <c r="AK15" i="8" s="1"/>
  <c r="AL6" i="8"/>
  <c r="AL143" i="3"/>
  <c r="AB31" i="6"/>
  <c r="AL139" i="3"/>
  <c r="AB168" i="5"/>
  <c r="AB26" i="6"/>
  <c r="AB27" i="6" s="1"/>
  <c r="AC61" i="7"/>
  <c r="AB86" i="4"/>
  <c r="AJ147" i="3"/>
  <c r="AK125" i="3"/>
  <c r="AL137" i="3"/>
  <c r="AD85" i="6"/>
  <c r="AE84" i="6"/>
  <c r="AD10" i="7"/>
  <c r="AD16" i="7" s="1"/>
  <c r="AE9" i="7"/>
  <c r="AE55" i="7"/>
  <c r="AF54" i="7"/>
  <c r="AB22" i="6"/>
  <c r="AB23" i="6" s="1"/>
  <c r="AL134" i="3"/>
  <c r="AC9" i="6"/>
  <c r="AC68" i="6" s="1"/>
  <c r="AD8" i="6"/>
  <c r="AL138" i="3"/>
  <c r="AB28" i="6"/>
  <c r="AB29" i="6" s="1"/>
  <c r="AD47" i="6"/>
  <c r="AE46" i="6"/>
  <c r="AL132" i="3"/>
  <c r="AB16" i="6"/>
  <c r="AB17" i="6" s="1"/>
  <c r="AL126" i="3"/>
  <c r="AG31" i="7"/>
  <c r="AF32" i="7"/>
  <c r="AF38" i="7" s="1"/>
  <c r="AL127" i="3"/>
  <c r="AL128" i="3"/>
  <c r="AB30" i="6"/>
  <c r="AL129" i="3"/>
  <c r="AL133" i="3"/>
  <c r="AB18" i="6"/>
  <c r="AB19" i="6" s="1"/>
  <c r="AE35" i="5"/>
  <c r="AA33" i="6"/>
  <c r="AB14" i="6"/>
  <c r="AB15" i="6" s="1"/>
  <c r="AB54" i="4"/>
  <c r="AB55" i="4"/>
  <c r="AB20" i="6"/>
  <c r="AB21" i="6" s="1"/>
  <c r="AL145" i="3"/>
  <c r="AB24" i="6"/>
  <c r="AB25" i="6" s="1"/>
  <c r="AI12" i="8"/>
  <c r="AH24" i="8"/>
  <c r="AB110" i="5"/>
  <c r="AM120" i="3"/>
  <c r="AN93" i="5" l="1"/>
  <c r="AM94" i="5"/>
  <c r="AJ70" i="4"/>
  <c r="AI71" i="4"/>
  <c r="AI99" i="3"/>
  <c r="AJ99" i="3" s="1"/>
  <c r="AI90" i="3"/>
  <c r="AC85" i="4"/>
  <c r="AH46" i="3"/>
  <c r="AH62" i="3"/>
  <c r="AI102" i="3"/>
  <c r="AJ102" i="3" s="1"/>
  <c r="AO67" i="5"/>
  <c r="AN68" i="5"/>
  <c r="AN151" i="5"/>
  <c r="AM152" i="5"/>
  <c r="AI97" i="3"/>
  <c r="AK17" i="8"/>
  <c r="AK18" i="8"/>
  <c r="AI96" i="3"/>
  <c r="AJ96" i="3" s="1"/>
  <c r="AC25" i="4"/>
  <c r="AC24" i="4"/>
  <c r="AI89" i="3"/>
  <c r="AJ89" i="3" s="1"/>
  <c r="AK76" i="3"/>
  <c r="AJ77" i="3"/>
  <c r="AJ82" i="3" s="1"/>
  <c r="AK22" i="8"/>
  <c r="AI87" i="3"/>
  <c r="AN125" i="5"/>
  <c r="AM126" i="5"/>
  <c r="AD46" i="4"/>
  <c r="AD84" i="4"/>
  <c r="AD47" i="4"/>
  <c r="AD78" i="4"/>
  <c r="AD23" i="4"/>
  <c r="AD81" i="4"/>
  <c r="AD49" i="4"/>
  <c r="AD79" i="4"/>
  <c r="AD16" i="4"/>
  <c r="AD51" i="4"/>
  <c r="AD76" i="4"/>
  <c r="AD19" i="4"/>
  <c r="AD21" i="4"/>
  <c r="AD52" i="4"/>
  <c r="AD83" i="4"/>
  <c r="AD17" i="4"/>
  <c r="AD15" i="4"/>
  <c r="AD48" i="4"/>
  <c r="AD82" i="4"/>
  <c r="AD22" i="4"/>
  <c r="AD50" i="4"/>
  <c r="AD18" i="4"/>
  <c r="AD45" i="4"/>
  <c r="AD53" i="4"/>
  <c r="AD80" i="4"/>
  <c r="AD20" i="4"/>
  <c r="AD77" i="4"/>
  <c r="AD101" i="5"/>
  <c r="AH51" i="3"/>
  <c r="AH47" i="3"/>
  <c r="AI100" i="3"/>
  <c r="AJ100" i="3" s="1"/>
  <c r="AI84" i="3"/>
  <c r="AJ84" i="3" s="1"/>
  <c r="AI98" i="3"/>
  <c r="AJ98" i="3" s="1"/>
  <c r="AF9" i="4"/>
  <c r="AE10" i="4"/>
  <c r="AI88" i="3"/>
  <c r="AJ88" i="3" s="1"/>
  <c r="AJ39" i="4"/>
  <c r="AI40" i="4"/>
  <c r="AJ85" i="3"/>
  <c r="AJ93" i="3"/>
  <c r="AJ91" i="3"/>
  <c r="AJ86" i="3"/>
  <c r="AH45" i="3"/>
  <c r="AH44" i="3"/>
  <c r="AH50" i="3"/>
  <c r="AH58" i="3"/>
  <c r="AH54" i="3"/>
  <c r="AH43" i="3"/>
  <c r="AH59" i="3"/>
  <c r="AH61" i="3"/>
  <c r="AB178" i="5"/>
  <c r="AH57" i="3"/>
  <c r="AH42" i="3"/>
  <c r="AG83" i="3"/>
  <c r="AF105" i="3"/>
  <c r="AF104" i="3"/>
  <c r="AG64" i="3"/>
  <c r="AG63" i="3"/>
  <c r="AH41" i="3"/>
  <c r="AJ35" i="3"/>
  <c r="AI36" i="3"/>
  <c r="AI49" i="3" s="1"/>
  <c r="AK19" i="8"/>
  <c r="AK23" i="8"/>
  <c r="AL23" i="8" s="1"/>
  <c r="AK13" i="8"/>
  <c r="AK21" i="8"/>
  <c r="AD107" i="5"/>
  <c r="AK20" i="8"/>
  <c r="AB120" i="5"/>
  <c r="AK16" i="8"/>
  <c r="AK14" i="8"/>
  <c r="AD77" i="5"/>
  <c r="AD104" i="5"/>
  <c r="AD166" i="5"/>
  <c r="AD108" i="5"/>
  <c r="AD162" i="5"/>
  <c r="AD167" i="5"/>
  <c r="AD161" i="5"/>
  <c r="AD106" i="5"/>
  <c r="AD160" i="5"/>
  <c r="AD105" i="5"/>
  <c r="AD102" i="5"/>
  <c r="AD165" i="5"/>
  <c r="AD100" i="5"/>
  <c r="AD109" i="5"/>
  <c r="AD164" i="5"/>
  <c r="AD103" i="5"/>
  <c r="AD163" i="5"/>
  <c r="AD159" i="5"/>
  <c r="AD158" i="5"/>
  <c r="AM131" i="3"/>
  <c r="AA70" i="6"/>
  <c r="AB101" i="6"/>
  <c r="AC100" i="6"/>
  <c r="AC102" i="6"/>
  <c r="AB103" i="6"/>
  <c r="AB93" i="6"/>
  <c r="AC92" i="6"/>
  <c r="AB97" i="6"/>
  <c r="AC96" i="6"/>
  <c r="AB105" i="6"/>
  <c r="AC104" i="6"/>
  <c r="AC106" i="6"/>
  <c r="AA108" i="6"/>
  <c r="AA109" i="6" s="1"/>
  <c r="AC107" i="6"/>
  <c r="AB99" i="6"/>
  <c r="AC98" i="6"/>
  <c r="AC94" i="6"/>
  <c r="AB95" i="6"/>
  <c r="AC90" i="6"/>
  <c r="AB91" i="6"/>
  <c r="AA71" i="6"/>
  <c r="AB59" i="6"/>
  <c r="AC58" i="6"/>
  <c r="AC64" i="6"/>
  <c r="AB65" i="6"/>
  <c r="AB61" i="6"/>
  <c r="AC60" i="6"/>
  <c r="AB53" i="6"/>
  <c r="AC52" i="6"/>
  <c r="AC54" i="6"/>
  <c r="AB55" i="6"/>
  <c r="AC69" i="6"/>
  <c r="AB63" i="6"/>
  <c r="AC62" i="6"/>
  <c r="AC66" i="6"/>
  <c r="AB67" i="6"/>
  <c r="AC56" i="6"/>
  <c r="AB57" i="6"/>
  <c r="AB61" i="5"/>
  <c r="AD79" i="5"/>
  <c r="AD133" i="5"/>
  <c r="AD78" i="5"/>
  <c r="AD48" i="5"/>
  <c r="AD76" i="5"/>
  <c r="AD46" i="5"/>
  <c r="AD141" i="5"/>
  <c r="AD24" i="5"/>
  <c r="AD75" i="5"/>
  <c r="AD50" i="5"/>
  <c r="AD18" i="5"/>
  <c r="AD81" i="5"/>
  <c r="AC51" i="5"/>
  <c r="AD83" i="5"/>
  <c r="AD21" i="5"/>
  <c r="AD45" i="5"/>
  <c r="AD132" i="5"/>
  <c r="AC142" i="5"/>
  <c r="AD136" i="5"/>
  <c r="AD22" i="5"/>
  <c r="AD19" i="5"/>
  <c r="AD41" i="5"/>
  <c r="AD17" i="5"/>
  <c r="AD42" i="5"/>
  <c r="AD137" i="5"/>
  <c r="AD15" i="5"/>
  <c r="AD23" i="5"/>
  <c r="AD20" i="5"/>
  <c r="AD134" i="5"/>
  <c r="AD44" i="5"/>
  <c r="AD135" i="5"/>
  <c r="AD82" i="5"/>
  <c r="AD74" i="5"/>
  <c r="AD43" i="5"/>
  <c r="AD49" i="5"/>
  <c r="AD140" i="5"/>
  <c r="AD16" i="5"/>
  <c r="AD139" i="5"/>
  <c r="AC84" i="5"/>
  <c r="AD47" i="5"/>
  <c r="AD138" i="5"/>
  <c r="AD80" i="5"/>
  <c r="AE9" i="5"/>
  <c r="AE133" i="5" s="1"/>
  <c r="AC25" i="5"/>
  <c r="AC28" i="6"/>
  <c r="AC29" i="6" s="1"/>
  <c r="AB32" i="6"/>
  <c r="AC24" i="6"/>
  <c r="AC25" i="6" s="1"/>
  <c r="AC20" i="6"/>
  <c r="AC21" i="6" s="1"/>
  <c r="AC18" i="6"/>
  <c r="AC19" i="6" s="1"/>
  <c r="AC30" i="6"/>
  <c r="AG32" i="7"/>
  <c r="AG38" i="7" s="1"/>
  <c r="AH31" i="7"/>
  <c r="AM136" i="3"/>
  <c r="AC86" i="4"/>
  <c r="AC26" i="6"/>
  <c r="AC27" i="6" s="1"/>
  <c r="AM142" i="3"/>
  <c r="AM141" i="3"/>
  <c r="AM133" i="3"/>
  <c r="AM138" i="3"/>
  <c r="AE10" i="7"/>
  <c r="AE16" i="7" s="1"/>
  <c r="AF9" i="7"/>
  <c r="AC168" i="5"/>
  <c r="AC31" i="6"/>
  <c r="AM145" i="3"/>
  <c r="AM128" i="3"/>
  <c r="AE8" i="6"/>
  <c r="AD9" i="6"/>
  <c r="AD68" i="6" s="1"/>
  <c r="AM137" i="3"/>
  <c r="AL125" i="3"/>
  <c r="AK147" i="3"/>
  <c r="AD61" i="7"/>
  <c r="AM143" i="3"/>
  <c r="AM144" i="3"/>
  <c r="AB33" i="6"/>
  <c r="AC14" i="6"/>
  <c r="AC15" i="6" s="1"/>
  <c r="AN120" i="3"/>
  <c r="AC110" i="5"/>
  <c r="AF46" i="6"/>
  <c r="AE47" i="6"/>
  <c r="AM134" i="3"/>
  <c r="AE85" i="6"/>
  <c r="AF84" i="6"/>
  <c r="AM139" i="3"/>
  <c r="AM140" i="3"/>
  <c r="AI24" i="8"/>
  <c r="AJ12" i="8"/>
  <c r="AM126" i="3"/>
  <c r="AC16" i="6"/>
  <c r="AC17" i="6" s="1"/>
  <c r="AM146" i="3"/>
  <c r="AM6" i="8"/>
  <c r="AL7" i="8"/>
  <c r="AL18" i="8" s="1"/>
  <c r="AM130" i="3"/>
  <c r="AC54" i="4"/>
  <c r="AC55" i="4"/>
  <c r="AF35" i="5"/>
  <c r="AM129" i="3"/>
  <c r="AM135" i="3"/>
  <c r="AM127" i="3"/>
  <c r="AC22" i="6"/>
  <c r="AC23" i="6" s="1"/>
  <c r="AM132" i="3"/>
  <c r="AG54" i="7"/>
  <c r="AF55" i="7"/>
  <c r="AO125" i="5" l="1"/>
  <c r="AN126" i="5"/>
  <c r="AJ95" i="3"/>
  <c r="AK95" i="3" s="1"/>
  <c r="AE17" i="5"/>
  <c r="AD107" i="6"/>
  <c r="AJ87" i="3"/>
  <c r="AP67" i="5"/>
  <c r="AO68" i="5"/>
  <c r="AO151" i="5"/>
  <c r="AN152" i="5"/>
  <c r="AK39" i="4"/>
  <c r="AJ40" i="4"/>
  <c r="AK70" i="4"/>
  <c r="AJ71" i="4"/>
  <c r="AK88" i="3"/>
  <c r="AJ92" i="3"/>
  <c r="AK92" i="3" s="1"/>
  <c r="AE46" i="4"/>
  <c r="AE81" i="4"/>
  <c r="AE47" i="4"/>
  <c r="AE77" i="4"/>
  <c r="AE84" i="4"/>
  <c r="AE19" i="4"/>
  <c r="AE52" i="4"/>
  <c r="AE79" i="4"/>
  <c r="AE45" i="4"/>
  <c r="AE49" i="4"/>
  <c r="AE78" i="4"/>
  <c r="AE20" i="4"/>
  <c r="AE50" i="4"/>
  <c r="AE82" i="4"/>
  <c r="AE51" i="4"/>
  <c r="AE83" i="4"/>
  <c r="AE21" i="4"/>
  <c r="AE15" i="4"/>
  <c r="AE16" i="4"/>
  <c r="AE48" i="4"/>
  <c r="AE23" i="4"/>
  <c r="AE18" i="4"/>
  <c r="AE53" i="4"/>
  <c r="AE76" i="4"/>
  <c r="AE22" i="4"/>
  <c r="AE17" i="4"/>
  <c r="AE80" i="4"/>
  <c r="AD85" i="4"/>
  <c r="AJ103" i="3"/>
  <c r="AO93" i="5"/>
  <c r="AN94" i="5"/>
  <c r="AK93" i="3"/>
  <c r="AE18" i="5"/>
  <c r="AE78" i="5"/>
  <c r="AG9" i="4"/>
  <c r="AF10" i="4"/>
  <c r="AJ97" i="3"/>
  <c r="AK97" i="3" s="1"/>
  <c r="AJ101" i="3"/>
  <c r="AK101" i="3" s="1"/>
  <c r="AK98" i="3"/>
  <c r="AD25" i="4"/>
  <c r="AD24" i="4"/>
  <c r="AL76" i="3"/>
  <c r="AK77" i="3"/>
  <c r="AK82" i="3" s="1"/>
  <c r="AJ90" i="3"/>
  <c r="AK90" i="3" s="1"/>
  <c r="AJ94" i="3"/>
  <c r="AK94" i="3" s="1"/>
  <c r="AE24" i="5"/>
  <c r="AE48" i="5"/>
  <c r="AE50" i="5"/>
  <c r="AI45" i="3"/>
  <c r="AI60" i="3"/>
  <c r="AI61" i="3"/>
  <c r="AI56" i="3"/>
  <c r="AI52" i="3"/>
  <c r="AI55" i="3"/>
  <c r="AI62" i="3"/>
  <c r="AI46" i="3"/>
  <c r="AI42" i="3"/>
  <c r="AJ42" i="3" s="1"/>
  <c r="AI58" i="3"/>
  <c r="AI51" i="3"/>
  <c r="AI48" i="3"/>
  <c r="AI53" i="3"/>
  <c r="AI54" i="3"/>
  <c r="AH83" i="3"/>
  <c r="AG105" i="3"/>
  <c r="AG104" i="3"/>
  <c r="AI44" i="3"/>
  <c r="AH64" i="3"/>
  <c r="AH63" i="3"/>
  <c r="AI41" i="3"/>
  <c r="AI43" i="3"/>
  <c r="AI59" i="3"/>
  <c r="AI47" i="3"/>
  <c r="AK35" i="3"/>
  <c r="AJ36" i="3"/>
  <c r="AJ49" i="3" s="1"/>
  <c r="AI50" i="3"/>
  <c r="AI57" i="3"/>
  <c r="AE79" i="5"/>
  <c r="AE108" i="5"/>
  <c r="AE166" i="5"/>
  <c r="AE104" i="5"/>
  <c r="AE102" i="5"/>
  <c r="AE167" i="5"/>
  <c r="AE106" i="5"/>
  <c r="AE105" i="5"/>
  <c r="AE162" i="5"/>
  <c r="AE101" i="5"/>
  <c r="AE161" i="5"/>
  <c r="AE160" i="5"/>
  <c r="AE107" i="5"/>
  <c r="AE165" i="5"/>
  <c r="AE109" i="5"/>
  <c r="AE163" i="5"/>
  <c r="AE100" i="5"/>
  <c r="AE103" i="5"/>
  <c r="AE158" i="5"/>
  <c r="AE164" i="5"/>
  <c r="AE159" i="5"/>
  <c r="AE23" i="5"/>
  <c r="AL21" i="8"/>
  <c r="AL20" i="8"/>
  <c r="AE61" i="7"/>
  <c r="AL14" i="8"/>
  <c r="AL17" i="8"/>
  <c r="AC120" i="5"/>
  <c r="AE16" i="5"/>
  <c r="AL22" i="8"/>
  <c r="AL16" i="8"/>
  <c r="AD106" i="6"/>
  <c r="AN131" i="3"/>
  <c r="AC93" i="6"/>
  <c r="AD92" i="6"/>
  <c r="AB108" i="6"/>
  <c r="AB109" i="6" s="1"/>
  <c r="AB71" i="6"/>
  <c r="AB70" i="6"/>
  <c r="AC103" i="6"/>
  <c r="AD102" i="6"/>
  <c r="AC99" i="6"/>
  <c r="AD98" i="6"/>
  <c r="AD90" i="6"/>
  <c r="AC91" i="6"/>
  <c r="AC105" i="6"/>
  <c r="AD104" i="6"/>
  <c r="AD100" i="6"/>
  <c r="AC101" i="6"/>
  <c r="AD94" i="6"/>
  <c r="AC95" i="6"/>
  <c r="AC97" i="6"/>
  <c r="AD96" i="6"/>
  <c r="AC61" i="6"/>
  <c r="AD60" i="6"/>
  <c r="AD69" i="6"/>
  <c r="AC65" i="6"/>
  <c r="AD64" i="6"/>
  <c r="AD62" i="6"/>
  <c r="AC63" i="6"/>
  <c r="AD66" i="6"/>
  <c r="AC67" i="6"/>
  <c r="AD58" i="6"/>
  <c r="AC59" i="6"/>
  <c r="AC57" i="6"/>
  <c r="AD56" i="6"/>
  <c r="AC55" i="6"/>
  <c r="AD54" i="6"/>
  <c r="AC53" i="6"/>
  <c r="AD52" i="6"/>
  <c r="AC61" i="5"/>
  <c r="AD51" i="5"/>
  <c r="AE75" i="5"/>
  <c r="AC178" i="5"/>
  <c r="AE74" i="5"/>
  <c r="AE77" i="5"/>
  <c r="AE41" i="5"/>
  <c r="AD142" i="5"/>
  <c r="AE138" i="5"/>
  <c r="AE22" i="5"/>
  <c r="AE134" i="5"/>
  <c r="AE135" i="5"/>
  <c r="AE20" i="5"/>
  <c r="AE81" i="5"/>
  <c r="AE136" i="5"/>
  <c r="AE49" i="5"/>
  <c r="AE43" i="5"/>
  <c r="AE132" i="5"/>
  <c r="AE45" i="5"/>
  <c r="AE137" i="5"/>
  <c r="AE19" i="5"/>
  <c r="AE141" i="5"/>
  <c r="AE44" i="5"/>
  <c r="AE80" i="5"/>
  <c r="AE46" i="5"/>
  <c r="AE83" i="5"/>
  <c r="AE76" i="5"/>
  <c r="AE82" i="5"/>
  <c r="AE42" i="5"/>
  <c r="AD84" i="5"/>
  <c r="AE140" i="5"/>
  <c r="AE47" i="5"/>
  <c r="AE139" i="5"/>
  <c r="AE15" i="5"/>
  <c r="AE21" i="5"/>
  <c r="AF9" i="5"/>
  <c r="AD25" i="5"/>
  <c r="AC32" i="6"/>
  <c r="AD22" i="6"/>
  <c r="AD23" i="6" s="1"/>
  <c r="AD30" i="6"/>
  <c r="AD24" i="6"/>
  <c r="AD25" i="6" s="1"/>
  <c r="AD18" i="6"/>
  <c r="AD19" i="6" s="1"/>
  <c r="AN140" i="3"/>
  <c r="AN143" i="3"/>
  <c r="AN128" i="3"/>
  <c r="AN127" i="3"/>
  <c r="AN137" i="3"/>
  <c r="AN132" i="3"/>
  <c r="AN135" i="3"/>
  <c r="AN145" i="3"/>
  <c r="AN142" i="3"/>
  <c r="AN130" i="3"/>
  <c r="AN139" i="3"/>
  <c r="AN144" i="3"/>
  <c r="AN141" i="3"/>
  <c r="AN138" i="3"/>
  <c r="AN136" i="3"/>
  <c r="AN129" i="3"/>
  <c r="AN146" i="3"/>
  <c r="AN126" i="3"/>
  <c r="AN134" i="3"/>
  <c r="AN133" i="3"/>
  <c r="AG35" i="5"/>
  <c r="AF85" i="6"/>
  <c r="AG84" i="6"/>
  <c r="AF10" i="7"/>
  <c r="AG9" i="7"/>
  <c r="AM20" i="8"/>
  <c r="AD31" i="6"/>
  <c r="AD20" i="6"/>
  <c r="AD21" i="6" s="1"/>
  <c r="AK12" i="8"/>
  <c r="AJ24" i="8"/>
  <c r="AD168" i="5"/>
  <c r="AL13" i="8"/>
  <c r="AL15" i="8"/>
  <c r="AD55" i="4"/>
  <c r="AD54" i="4"/>
  <c r="AO120" i="3"/>
  <c r="AM125" i="3"/>
  <c r="AL147" i="3"/>
  <c r="AE9" i="6"/>
  <c r="AE68" i="6" s="1"/>
  <c r="AF8" i="6"/>
  <c r="AD26" i="6"/>
  <c r="AD27" i="6" s="1"/>
  <c r="AL19" i="8"/>
  <c r="AD28" i="6"/>
  <c r="AD29" i="6" s="1"/>
  <c r="AM7" i="8"/>
  <c r="AN6" i="8"/>
  <c r="AD16" i="6"/>
  <c r="AD17" i="6" s="1"/>
  <c r="AD110" i="5"/>
  <c r="AD86" i="4"/>
  <c r="AG55" i="7"/>
  <c r="AH54" i="7"/>
  <c r="AG46" i="6"/>
  <c r="AF47" i="6"/>
  <c r="AC33" i="6"/>
  <c r="AD14" i="6"/>
  <c r="AD15" i="6" s="1"/>
  <c r="AH32" i="7"/>
  <c r="AH38" i="7" s="1"/>
  <c r="AI31" i="7"/>
  <c r="AK91" i="3" l="1"/>
  <c r="AK89" i="3"/>
  <c r="AL39" i="4"/>
  <c r="AK40" i="4"/>
  <c r="AK99" i="3"/>
  <c r="AL93" i="3"/>
  <c r="AE85" i="4"/>
  <c r="AL88" i="3"/>
  <c r="AP151" i="5"/>
  <c r="AO152" i="5"/>
  <c r="AL98" i="3"/>
  <c r="AF46" i="4"/>
  <c r="AF84" i="4"/>
  <c r="AF22" i="4"/>
  <c r="AF45" i="4"/>
  <c r="AF19" i="4"/>
  <c r="AF49" i="4"/>
  <c r="AF78" i="4"/>
  <c r="AF18" i="4"/>
  <c r="AF82" i="4"/>
  <c r="AF50" i="4"/>
  <c r="AF77" i="4"/>
  <c r="AF17" i="4"/>
  <c r="AF15" i="4"/>
  <c r="AF80" i="4"/>
  <c r="AF47" i="4"/>
  <c r="AF81" i="4"/>
  <c r="AF20" i="4"/>
  <c r="AF16" i="4"/>
  <c r="AF48" i="4"/>
  <c r="AF52" i="4"/>
  <c r="AF79" i="4"/>
  <c r="AF51" i="4"/>
  <c r="AF76" i="4"/>
  <c r="AF85" i="4" s="1"/>
  <c r="AF21" i="4"/>
  <c r="AF53" i="4"/>
  <c r="AF83" i="4"/>
  <c r="AF23" i="4"/>
  <c r="AP93" i="5"/>
  <c r="AO94" i="5"/>
  <c r="AP125" i="5"/>
  <c r="AO126" i="5"/>
  <c r="AM76" i="3"/>
  <c r="AL77" i="3"/>
  <c r="AL82" i="3" s="1"/>
  <c r="AH9" i="4"/>
  <c r="AG10" i="4"/>
  <c r="AK103" i="3"/>
  <c r="AL70" i="4"/>
  <c r="AK71" i="4"/>
  <c r="AQ67" i="5"/>
  <c r="AP68" i="5"/>
  <c r="AK100" i="3"/>
  <c r="AL100" i="3" s="1"/>
  <c r="AE25" i="4"/>
  <c r="AE24" i="4"/>
  <c r="AK86" i="3"/>
  <c r="AL86" i="3" s="1"/>
  <c r="AK102" i="3"/>
  <c r="AL102" i="3" s="1"/>
  <c r="AK87" i="3"/>
  <c r="AL87" i="3" s="1"/>
  <c r="AK85" i="3"/>
  <c r="AL85" i="3" s="1"/>
  <c r="AM14" i="8"/>
  <c r="AK96" i="3"/>
  <c r="AL96" i="3" s="1"/>
  <c r="AK84" i="3"/>
  <c r="AL84" i="3" s="1"/>
  <c r="AJ46" i="3"/>
  <c r="AJ57" i="3"/>
  <c r="AJ61" i="3"/>
  <c r="AJ48" i="3"/>
  <c r="AJ50" i="3"/>
  <c r="AJ58" i="3"/>
  <c r="AF103" i="5"/>
  <c r="AJ62" i="3"/>
  <c r="AJ52" i="3"/>
  <c r="AJ55" i="3"/>
  <c r="AJ44" i="3"/>
  <c r="AJ60" i="3"/>
  <c r="AI64" i="3"/>
  <c r="AI63" i="3"/>
  <c r="AJ41" i="3"/>
  <c r="AJ56" i="3"/>
  <c r="AJ59" i="3"/>
  <c r="AI83" i="3"/>
  <c r="AH104" i="3"/>
  <c r="AH105" i="3"/>
  <c r="AJ45" i="3"/>
  <c r="AJ43" i="3"/>
  <c r="AJ53" i="3"/>
  <c r="AL35" i="3"/>
  <c r="AK36" i="3"/>
  <c r="AK49" i="3" s="1"/>
  <c r="AJ54" i="3"/>
  <c r="AJ47" i="3"/>
  <c r="AJ51" i="3"/>
  <c r="AD61" i="5"/>
  <c r="AF108" i="5"/>
  <c r="AF166" i="5"/>
  <c r="AF104" i="5"/>
  <c r="AF105" i="5"/>
  <c r="AF162" i="5"/>
  <c r="AF102" i="5"/>
  <c r="AF167" i="5"/>
  <c r="AF161" i="5"/>
  <c r="AF106" i="5"/>
  <c r="AF101" i="5"/>
  <c r="AF160" i="5"/>
  <c r="AF107" i="5"/>
  <c r="AF109" i="5"/>
  <c r="AF163" i="5"/>
  <c r="AF165" i="5"/>
  <c r="AF100" i="5"/>
  <c r="AF164" i="5"/>
  <c r="AF158" i="5"/>
  <c r="AF159" i="5"/>
  <c r="AF136" i="5"/>
  <c r="AF61" i="7"/>
  <c r="AE106" i="6"/>
  <c r="AO131" i="3"/>
  <c r="AD101" i="6"/>
  <c r="AE100" i="6"/>
  <c r="AE104" i="6"/>
  <c r="AD105" i="6"/>
  <c r="AC70" i="6"/>
  <c r="AD97" i="6"/>
  <c r="AE96" i="6"/>
  <c r="AD91" i="6"/>
  <c r="AE90" i="6"/>
  <c r="AD95" i="6"/>
  <c r="AE94" i="6"/>
  <c r="AD99" i="6"/>
  <c r="AE98" i="6"/>
  <c r="AE92" i="6"/>
  <c r="AD93" i="6"/>
  <c r="AE107" i="6"/>
  <c r="AC108" i="6"/>
  <c r="AC109" i="6" s="1"/>
  <c r="AC71" i="6"/>
  <c r="AE69" i="6"/>
  <c r="AD103" i="6"/>
  <c r="AE102" i="6"/>
  <c r="AD55" i="6"/>
  <c r="AE54" i="6"/>
  <c r="AD63" i="6"/>
  <c r="AE62" i="6"/>
  <c r="AD57" i="6"/>
  <c r="AE56" i="6"/>
  <c r="AD65" i="6"/>
  <c r="AE64" i="6"/>
  <c r="AD59" i="6"/>
  <c r="AE58" i="6"/>
  <c r="AD61" i="6"/>
  <c r="AE60" i="6"/>
  <c r="AE52" i="6"/>
  <c r="AD53" i="6"/>
  <c r="AD67" i="6"/>
  <c r="AE66" i="6"/>
  <c r="AF75" i="5"/>
  <c r="AF82" i="5"/>
  <c r="AE84" i="5"/>
  <c r="AE51" i="5"/>
  <c r="AE61" i="5" s="1"/>
  <c r="AF22" i="5"/>
  <c r="AF137" i="5"/>
  <c r="AF79" i="5"/>
  <c r="AF24" i="5"/>
  <c r="AF17" i="5"/>
  <c r="AF78" i="5"/>
  <c r="AF23" i="5"/>
  <c r="AF44" i="5"/>
  <c r="AF42" i="5"/>
  <c r="AF50" i="5"/>
  <c r="AF43" i="5"/>
  <c r="AF21" i="5"/>
  <c r="AF47" i="5"/>
  <c r="AF76" i="5"/>
  <c r="AF16" i="5"/>
  <c r="AF49" i="5"/>
  <c r="AF41" i="5"/>
  <c r="AF48" i="5"/>
  <c r="AF83" i="5"/>
  <c r="AF141" i="5"/>
  <c r="AF81" i="5"/>
  <c r="AF77" i="5"/>
  <c r="AF15" i="5"/>
  <c r="AF132" i="5"/>
  <c r="AE142" i="5"/>
  <c r="AD178" i="5"/>
  <c r="AF46" i="5"/>
  <c r="AF19" i="5"/>
  <c r="AF74" i="5"/>
  <c r="AF80" i="5"/>
  <c r="AF138" i="5"/>
  <c r="AF139" i="5"/>
  <c r="AF18" i="5"/>
  <c r="AF134" i="5"/>
  <c r="AF20" i="5"/>
  <c r="AD120" i="5"/>
  <c r="AF140" i="5"/>
  <c r="AF45" i="5"/>
  <c r="AF135" i="5"/>
  <c r="AF133" i="5"/>
  <c r="AE25" i="5"/>
  <c r="AG9" i="5"/>
  <c r="AD32" i="6"/>
  <c r="AE18" i="6"/>
  <c r="AE19" i="6" s="1"/>
  <c r="AE24" i="6"/>
  <c r="AE25" i="6" s="1"/>
  <c r="AE16" i="6"/>
  <c r="AE17" i="6" s="1"/>
  <c r="AE28" i="6"/>
  <c r="AE29" i="6" s="1"/>
  <c r="AE26" i="6"/>
  <c r="AE27" i="6" s="1"/>
  <c r="AE20" i="6"/>
  <c r="AE21" i="6" s="1"/>
  <c r="AO146" i="3"/>
  <c r="AO141" i="3"/>
  <c r="AO133" i="3"/>
  <c r="AO139" i="3"/>
  <c r="AO145" i="3"/>
  <c r="AO129" i="3"/>
  <c r="AO134" i="3"/>
  <c r="AO126" i="3"/>
  <c r="AO132" i="3"/>
  <c r="AO128" i="3"/>
  <c r="AI54" i="7"/>
  <c r="AH55" i="7"/>
  <c r="AE110" i="5"/>
  <c r="AG10" i="7"/>
  <c r="AG61" i="7" s="1"/>
  <c r="AH9" i="7"/>
  <c r="AO137" i="3"/>
  <c r="AO130" i="3"/>
  <c r="AM19" i="8"/>
  <c r="AF9" i="6"/>
  <c r="AF68" i="6" s="1"/>
  <c r="AG8" i="6"/>
  <c r="AP120" i="3"/>
  <c r="AE55" i="4"/>
  <c r="AE54" i="4"/>
  <c r="AG47" i="6"/>
  <c r="AH46" i="6"/>
  <c r="AM22" i="8"/>
  <c r="AD33" i="6"/>
  <c r="AE14" i="6"/>
  <c r="AE15" i="6" s="1"/>
  <c r="AM15" i="8"/>
  <c r="AE31" i="6"/>
  <c r="AM23" i="8"/>
  <c r="AG85" i="6"/>
  <c r="AH84" i="6"/>
  <c r="AO144" i="3"/>
  <c r="AE22" i="6"/>
  <c r="AE23" i="6" s="1"/>
  <c r="AI32" i="7"/>
  <c r="AI38" i="7" s="1"/>
  <c r="AJ31" i="7"/>
  <c r="AO6" i="8"/>
  <c r="AN7" i="8"/>
  <c r="AN14" i="8" s="1"/>
  <c r="AM17" i="8"/>
  <c r="AK24" i="8"/>
  <c r="AL12" i="8"/>
  <c r="AF16" i="7"/>
  <c r="AO138" i="3"/>
  <c r="AO136" i="3"/>
  <c r="AO135" i="3"/>
  <c r="AM16" i="8"/>
  <c r="AE168" i="5"/>
  <c r="AO127" i="3"/>
  <c r="AO142" i="3"/>
  <c r="AE86" i="4"/>
  <c r="AM147" i="3"/>
  <c r="AN125" i="3"/>
  <c r="AO140" i="3"/>
  <c r="AM13" i="8"/>
  <c r="AO143" i="3"/>
  <c r="AH35" i="5"/>
  <c r="AE30" i="6"/>
  <c r="AM18" i="8"/>
  <c r="AM21" i="8"/>
  <c r="AR67" i="5" l="1"/>
  <c r="AR68" i="5" s="1"/>
  <c r="AQ68" i="5"/>
  <c r="AK54" i="3"/>
  <c r="AK44" i="3"/>
  <c r="AK48" i="3"/>
  <c r="AM87" i="3"/>
  <c r="AQ125" i="5"/>
  <c r="AP126" i="5"/>
  <c r="AQ151" i="5"/>
  <c r="AP152" i="5"/>
  <c r="AL101" i="3"/>
  <c r="AM70" i="4"/>
  <c r="AL71" i="4"/>
  <c r="AF25" i="4"/>
  <c r="AF24" i="4"/>
  <c r="AL94" i="3"/>
  <c r="AL103" i="3"/>
  <c r="AQ93" i="5"/>
  <c r="AP94" i="5"/>
  <c r="AL97" i="3"/>
  <c r="AL99" i="3"/>
  <c r="AK46" i="3"/>
  <c r="AG47" i="4"/>
  <c r="AG83" i="4"/>
  <c r="AG19" i="4"/>
  <c r="AG80" i="4"/>
  <c r="AG20" i="4"/>
  <c r="AG17" i="4"/>
  <c r="AG23" i="4"/>
  <c r="AG48" i="4"/>
  <c r="AG79" i="4"/>
  <c r="AG16" i="4"/>
  <c r="AG82" i="4"/>
  <c r="AG45" i="4"/>
  <c r="AG53" i="4"/>
  <c r="AG76" i="4"/>
  <c r="AG21" i="4"/>
  <c r="AG84" i="4"/>
  <c r="AG50" i="4"/>
  <c r="AG46" i="4"/>
  <c r="AG49" i="4"/>
  <c r="AG78" i="4"/>
  <c r="AG15" i="4"/>
  <c r="AG52" i="4"/>
  <c r="AG81" i="4"/>
  <c r="AG18" i="4"/>
  <c r="AG51" i="4"/>
  <c r="AG77" i="4"/>
  <c r="AG22" i="4"/>
  <c r="AL90" i="3"/>
  <c r="AM90" i="3" s="1"/>
  <c r="AG16" i="7"/>
  <c r="AI9" i="4"/>
  <c r="AH10" i="4"/>
  <c r="AL95" i="3"/>
  <c r="AM39" i="4"/>
  <c r="AL40" i="4"/>
  <c r="AM96" i="3"/>
  <c r="AM100" i="3"/>
  <c r="AL92" i="3"/>
  <c r="AL89" i="3"/>
  <c r="AN76" i="3"/>
  <c r="AM77" i="3"/>
  <c r="AM82" i="3" s="1"/>
  <c r="AL91" i="3"/>
  <c r="AM91" i="3" s="1"/>
  <c r="AK50" i="3"/>
  <c r="AK59" i="3"/>
  <c r="AK61" i="3"/>
  <c r="AK51" i="3"/>
  <c r="AK56" i="3"/>
  <c r="AK42" i="3"/>
  <c r="AK47" i="3"/>
  <c r="AE120" i="5"/>
  <c r="AG166" i="5"/>
  <c r="AJ64" i="3"/>
  <c r="AJ63" i="3"/>
  <c r="AK41" i="3"/>
  <c r="AJ83" i="3"/>
  <c r="AI104" i="3"/>
  <c r="AI105" i="3"/>
  <c r="AK58" i="3"/>
  <c r="AK43" i="3"/>
  <c r="AK60" i="3"/>
  <c r="AM35" i="3"/>
  <c r="AL36" i="3"/>
  <c r="AL54" i="3" s="1"/>
  <c r="AK55" i="3"/>
  <c r="AK45" i="3"/>
  <c r="AK62" i="3"/>
  <c r="AK52" i="3"/>
  <c r="AK53" i="3"/>
  <c r="AK57" i="3"/>
  <c r="AG162" i="5"/>
  <c r="AN16" i="8"/>
  <c r="AG79" i="5"/>
  <c r="AG108" i="5"/>
  <c r="AG104" i="5"/>
  <c r="AG101" i="5"/>
  <c r="AG105" i="5"/>
  <c r="AG106" i="5"/>
  <c r="AG161" i="5"/>
  <c r="AG167" i="5"/>
  <c r="AG102" i="5"/>
  <c r="AG107" i="5"/>
  <c r="AG160" i="5"/>
  <c r="AG109" i="5"/>
  <c r="AG158" i="5"/>
  <c r="AG100" i="5"/>
  <c r="AG165" i="5"/>
  <c r="AG159" i="5"/>
  <c r="AG163" i="5"/>
  <c r="AG164" i="5"/>
  <c r="AG103" i="5"/>
  <c r="AP131" i="3"/>
  <c r="AE105" i="6"/>
  <c r="AF104" i="6"/>
  <c r="AF98" i="6"/>
  <c r="AE99" i="6"/>
  <c r="AD71" i="6"/>
  <c r="AD70" i="6"/>
  <c r="AF90" i="6"/>
  <c r="AE91" i="6"/>
  <c r="AE101" i="6"/>
  <c r="AF100" i="6"/>
  <c r="AF106" i="6"/>
  <c r="AF94" i="6"/>
  <c r="AE95" i="6"/>
  <c r="AF107" i="6"/>
  <c r="AE93" i="6"/>
  <c r="AF92" i="6"/>
  <c r="AF102" i="6"/>
  <c r="AE103" i="6"/>
  <c r="AD108" i="6"/>
  <c r="AD109" i="6" s="1"/>
  <c r="AE97" i="6"/>
  <c r="AF96" i="6"/>
  <c r="AF52" i="6"/>
  <c r="AE53" i="6"/>
  <c r="AF56" i="6"/>
  <c r="AE57" i="6"/>
  <c r="AF60" i="6"/>
  <c r="AE61" i="6"/>
  <c r="AE63" i="6"/>
  <c r="AF62" i="6"/>
  <c r="AF58" i="6"/>
  <c r="AE59" i="6"/>
  <c r="AF54" i="6"/>
  <c r="AE55" i="6"/>
  <c r="AE67" i="6"/>
  <c r="AF66" i="6"/>
  <c r="AF69" i="6"/>
  <c r="AE65" i="6"/>
  <c r="AF64" i="6"/>
  <c r="AF51" i="5"/>
  <c r="AG80" i="5"/>
  <c r="AF84" i="5"/>
  <c r="AG82" i="5"/>
  <c r="AG24" i="5"/>
  <c r="AG136" i="5"/>
  <c r="AG18" i="5"/>
  <c r="AG19" i="5"/>
  <c r="AG49" i="5"/>
  <c r="AG23" i="5"/>
  <c r="AG22" i="5"/>
  <c r="AG47" i="5"/>
  <c r="AG78" i="5"/>
  <c r="AG140" i="5"/>
  <c r="AG50" i="5"/>
  <c r="AG17" i="5"/>
  <c r="AG21" i="5"/>
  <c r="AG46" i="5"/>
  <c r="AF142" i="5"/>
  <c r="AG132" i="5"/>
  <c r="AG81" i="5"/>
  <c r="AG137" i="5"/>
  <c r="AG75" i="5"/>
  <c r="AG42" i="5"/>
  <c r="AG139" i="5"/>
  <c r="AG74" i="5"/>
  <c r="AG48" i="5"/>
  <c r="AG135" i="5"/>
  <c r="AG138" i="5"/>
  <c r="AG45" i="5"/>
  <c r="AG134" i="5"/>
  <c r="AG15" i="5"/>
  <c r="AE178" i="5"/>
  <c r="AG20" i="5"/>
  <c r="AG77" i="5"/>
  <c r="AG83" i="5"/>
  <c r="AG41" i="5"/>
  <c r="AG16" i="5"/>
  <c r="AG133" i="5"/>
  <c r="AG141" i="5"/>
  <c r="AG76" i="5"/>
  <c r="AG43" i="5"/>
  <c r="AG44" i="5"/>
  <c r="AF25" i="5"/>
  <c r="AH9" i="5"/>
  <c r="AE32" i="6"/>
  <c r="AF28" i="6"/>
  <c r="AF29" i="6" s="1"/>
  <c r="AF31" i="6"/>
  <c r="AP141" i="3"/>
  <c r="AP144" i="3"/>
  <c r="AQ120" i="3"/>
  <c r="AN18" i="8"/>
  <c r="AH8" i="6"/>
  <c r="AG9" i="6"/>
  <c r="AG68" i="6" s="1"/>
  <c r="AP137" i="3"/>
  <c r="AN20" i="8"/>
  <c r="AP132" i="3"/>
  <c r="AN22" i="8"/>
  <c r="AN17" i="8"/>
  <c r="AP139" i="3"/>
  <c r="AJ32" i="7"/>
  <c r="AJ38" i="7" s="1"/>
  <c r="AK31" i="7"/>
  <c r="AP140" i="3"/>
  <c r="AI46" i="6"/>
  <c r="AH47" i="6"/>
  <c r="AP145" i="3"/>
  <c r="AF18" i="6"/>
  <c r="AF19" i="6" s="1"/>
  <c r="AF16" i="6"/>
  <c r="AF17" i="6" s="1"/>
  <c r="AP142" i="3"/>
  <c r="AI84" i="6"/>
  <c r="AH85" i="6"/>
  <c r="AF26" i="6"/>
  <c r="AF27" i="6" s="1"/>
  <c r="AE33" i="6"/>
  <c r="AF14" i="6"/>
  <c r="AF15" i="6" s="1"/>
  <c r="AF55" i="4"/>
  <c r="AF54" i="4"/>
  <c r="AF24" i="6"/>
  <c r="AF25" i="6" s="1"/>
  <c r="AI35" i="5"/>
  <c r="AN147" i="3"/>
  <c r="AO125" i="3"/>
  <c r="AI9" i="7"/>
  <c r="AH10" i="7"/>
  <c r="AH16" i="7" s="1"/>
  <c r="AI55" i="7"/>
  <c r="AJ54" i="7"/>
  <c r="AF86" i="4"/>
  <c r="AN19" i="8"/>
  <c r="AN21" i="8"/>
  <c r="AP128" i="3"/>
  <c r="AP134" i="3"/>
  <c r="AP129" i="3"/>
  <c r="AP136" i="3"/>
  <c r="AF20" i="6"/>
  <c r="AF21" i="6" s="1"/>
  <c r="AM12" i="8"/>
  <c r="AL24" i="8"/>
  <c r="AP133" i="3"/>
  <c r="AP130" i="3"/>
  <c r="AF110" i="5"/>
  <c r="AF168" i="5"/>
  <c r="AN13" i="8"/>
  <c r="AO7" i="8"/>
  <c r="AP6" i="8"/>
  <c r="AP143" i="3"/>
  <c r="AP126" i="3"/>
  <c r="AP138" i="3"/>
  <c r="AN15" i="8"/>
  <c r="AP146" i="3"/>
  <c r="AP127" i="3"/>
  <c r="AP135" i="3"/>
  <c r="AF30" i="6"/>
  <c r="AF22" i="6"/>
  <c r="AF23" i="6" s="1"/>
  <c r="AN23" i="8"/>
  <c r="AO23" i="8" s="1"/>
  <c r="AG25" i="4" l="1"/>
  <c r="AG24" i="4"/>
  <c r="AN90" i="3"/>
  <c r="AR93" i="5"/>
  <c r="AR94" i="5" s="1"/>
  <c r="AQ94" i="5"/>
  <c r="AN70" i="4"/>
  <c r="AM71" i="4"/>
  <c r="AM103" i="3"/>
  <c r="AM102" i="3"/>
  <c r="AO16" i="8"/>
  <c r="AM98" i="3"/>
  <c r="AN39" i="4"/>
  <c r="AM40" i="4"/>
  <c r="AM86" i="3"/>
  <c r="AN86" i="3" s="1"/>
  <c r="AM101" i="3"/>
  <c r="AM95" i="3"/>
  <c r="AM94" i="3"/>
  <c r="AM93" i="3"/>
  <c r="AN93" i="3" s="1"/>
  <c r="AH61" i="7"/>
  <c r="AO76" i="3"/>
  <c r="AN77" i="3"/>
  <c r="AN82" i="3" s="1"/>
  <c r="AH49" i="4"/>
  <c r="AH76" i="4"/>
  <c r="AH22" i="4"/>
  <c r="AH18" i="4"/>
  <c r="AH52" i="4"/>
  <c r="AH83" i="4"/>
  <c r="AH19" i="4"/>
  <c r="AH80" i="4"/>
  <c r="AH16" i="4"/>
  <c r="AH53" i="4"/>
  <c r="AH47" i="4"/>
  <c r="AH77" i="4"/>
  <c r="AH20" i="4"/>
  <c r="AH51" i="4"/>
  <c r="AH78" i="4"/>
  <c r="AH50" i="4"/>
  <c r="AH46" i="4"/>
  <c r="AH81" i="4"/>
  <c r="AH79" i="4"/>
  <c r="AH21" i="4"/>
  <c r="AH84" i="4"/>
  <c r="AH15" i="4"/>
  <c r="AH23" i="4"/>
  <c r="AH48" i="4"/>
  <c r="AH82" i="4"/>
  <c r="AH17" i="4"/>
  <c r="AH45" i="4"/>
  <c r="AM88" i="3"/>
  <c r="AN88" i="3" s="1"/>
  <c r="AR151" i="5"/>
  <c r="AR152" i="5" s="1"/>
  <c r="AQ152" i="5"/>
  <c r="AN100" i="3"/>
  <c r="AM89" i="3"/>
  <c r="AN89" i="3" s="1"/>
  <c r="AJ9" i="4"/>
  <c r="AI10" i="4"/>
  <c r="AM99" i="3"/>
  <c r="AN99" i="3" s="1"/>
  <c r="AN87" i="3"/>
  <c r="AF61" i="5"/>
  <c r="AM92" i="3"/>
  <c r="AN92" i="3" s="1"/>
  <c r="AM84" i="3"/>
  <c r="AN84" i="3" s="1"/>
  <c r="AG85" i="4"/>
  <c r="AM97" i="3"/>
  <c r="AN97" i="3" s="1"/>
  <c r="AR125" i="5"/>
  <c r="AR126" i="5" s="1"/>
  <c r="AQ126" i="5"/>
  <c r="AM85" i="3"/>
  <c r="AN85" i="3" s="1"/>
  <c r="AH133" i="5"/>
  <c r="AL59" i="3"/>
  <c r="AL58" i="3"/>
  <c r="AM58" i="3" s="1"/>
  <c r="AL51" i="3"/>
  <c r="AL46" i="3"/>
  <c r="AL44" i="3"/>
  <c r="AL61" i="3"/>
  <c r="AM61" i="3" s="1"/>
  <c r="AL57" i="3"/>
  <c r="AL50" i="3"/>
  <c r="AL43" i="3"/>
  <c r="AL56" i="3"/>
  <c r="AL53" i="3"/>
  <c r="AL62" i="3"/>
  <c r="AL60" i="3"/>
  <c r="AL52" i="3"/>
  <c r="AM52" i="3" s="1"/>
  <c r="AL45" i="3"/>
  <c r="AL47" i="3"/>
  <c r="AL42" i="3"/>
  <c r="AL48" i="3"/>
  <c r="AM48" i="3" s="1"/>
  <c r="AL55" i="3"/>
  <c r="AK83" i="3"/>
  <c r="AJ105" i="3"/>
  <c r="AJ104" i="3"/>
  <c r="AN35" i="3"/>
  <c r="AM36" i="3"/>
  <c r="AL41" i="3"/>
  <c r="AK63" i="3"/>
  <c r="AK64" i="3"/>
  <c r="AL49" i="3"/>
  <c r="AE70" i="6"/>
  <c r="AH108" i="5"/>
  <c r="AH166" i="5"/>
  <c r="AH161" i="5"/>
  <c r="AH104" i="5"/>
  <c r="AH162" i="5"/>
  <c r="AH101" i="5"/>
  <c r="AH106" i="5"/>
  <c r="AH105" i="5"/>
  <c r="AH102" i="5"/>
  <c r="AH109" i="5"/>
  <c r="AH107" i="5"/>
  <c r="AH167" i="5"/>
  <c r="AH160" i="5"/>
  <c r="AH103" i="5"/>
  <c r="AH100" i="5"/>
  <c r="AH164" i="5"/>
  <c r="AH163" i="5"/>
  <c r="AH165" i="5"/>
  <c r="AH159" i="5"/>
  <c r="AG107" i="6"/>
  <c r="AH158" i="5"/>
  <c r="AQ131" i="3"/>
  <c r="AG94" i="6"/>
  <c r="AF95" i="6"/>
  <c r="AG92" i="6"/>
  <c r="AF93" i="6"/>
  <c r="AE108" i="6"/>
  <c r="AE109" i="6" s="1"/>
  <c r="AG106" i="6"/>
  <c r="AG98" i="6"/>
  <c r="AF99" i="6"/>
  <c r="AF101" i="6"/>
  <c r="AG100" i="6"/>
  <c r="AF105" i="6"/>
  <c r="AG104" i="6"/>
  <c r="AF91" i="6"/>
  <c r="AG90" i="6"/>
  <c r="AG96" i="6"/>
  <c r="AF97" i="6"/>
  <c r="AE71" i="6"/>
  <c r="AG102" i="6"/>
  <c r="AF103" i="6"/>
  <c r="AG60" i="6"/>
  <c r="AF61" i="6"/>
  <c r="AF65" i="6"/>
  <c r="AG64" i="6"/>
  <c r="AF55" i="6"/>
  <c r="AG54" i="6"/>
  <c r="AF57" i="6"/>
  <c r="AG56" i="6"/>
  <c r="AG69" i="6"/>
  <c r="AG58" i="6"/>
  <c r="AF59" i="6"/>
  <c r="AG52" i="6"/>
  <c r="AF53" i="6"/>
  <c r="AF67" i="6"/>
  <c r="AG66" i="6"/>
  <c r="AG62" i="6"/>
  <c r="AF63" i="6"/>
  <c r="AH76" i="5"/>
  <c r="AF120" i="5"/>
  <c r="AH139" i="5"/>
  <c r="AF178" i="5"/>
  <c r="AH80" i="5"/>
  <c r="AH16" i="5"/>
  <c r="AH138" i="5"/>
  <c r="AH78" i="5"/>
  <c r="AH47" i="5"/>
  <c r="AG84" i="5"/>
  <c r="AH137" i="5"/>
  <c r="AG142" i="5"/>
  <c r="AH132" i="5"/>
  <c r="AH23" i="5"/>
  <c r="AH15" i="5"/>
  <c r="AH17" i="5"/>
  <c r="AH19" i="5"/>
  <c r="AH82" i="5"/>
  <c r="AH75" i="5"/>
  <c r="AH141" i="5"/>
  <c r="AH74" i="5"/>
  <c r="AH46" i="5"/>
  <c r="AH140" i="5"/>
  <c r="AH45" i="5"/>
  <c r="AH77" i="5"/>
  <c r="AH134" i="5"/>
  <c r="AH50" i="5"/>
  <c r="AH24" i="5"/>
  <c r="AH18" i="5"/>
  <c r="AH43" i="5"/>
  <c r="AH135" i="5"/>
  <c r="AH20" i="5"/>
  <c r="AH41" i="5"/>
  <c r="AH48" i="5"/>
  <c r="AH81" i="5"/>
  <c r="AH79" i="5"/>
  <c r="AG51" i="5"/>
  <c r="AH44" i="5"/>
  <c r="AH83" i="5"/>
  <c r="AH42" i="5"/>
  <c r="AH22" i="5"/>
  <c r="AH49" i="5"/>
  <c r="AH136" i="5"/>
  <c r="AH21" i="5"/>
  <c r="AI9" i="5"/>
  <c r="AG25" i="5"/>
  <c r="AF32" i="6"/>
  <c r="AG28" i="6"/>
  <c r="AG29" i="6" s="1"/>
  <c r="AG20" i="6"/>
  <c r="AG21" i="6" s="1"/>
  <c r="AG16" i="6"/>
  <c r="AG17" i="6" s="1"/>
  <c r="AG31" i="6"/>
  <c r="AG22" i="6"/>
  <c r="AG23" i="6" s="1"/>
  <c r="AG18" i="6"/>
  <c r="AG19" i="6" s="1"/>
  <c r="AQ144" i="3"/>
  <c r="AQ128" i="3"/>
  <c r="AQ136" i="3"/>
  <c r="AQ133" i="3"/>
  <c r="AQ145" i="3"/>
  <c r="AQ127" i="3"/>
  <c r="AQ143" i="3"/>
  <c r="AQ130" i="3"/>
  <c r="AQ135" i="3"/>
  <c r="AO19" i="8"/>
  <c r="AO22" i="8"/>
  <c r="AG24" i="6"/>
  <c r="AG25" i="6" s="1"/>
  <c r="AG26" i="6"/>
  <c r="AG27" i="6" s="1"/>
  <c r="AQ140" i="3"/>
  <c r="AQ137" i="3"/>
  <c r="AR120" i="3"/>
  <c r="AS120" i="3"/>
  <c r="AQ141" i="3"/>
  <c r="AO21" i="8"/>
  <c r="AI8" i="6"/>
  <c r="AH9" i="6"/>
  <c r="AH68" i="6" s="1"/>
  <c r="AO15" i="8"/>
  <c r="AG110" i="5"/>
  <c r="AO147" i="3"/>
  <c r="AP125" i="3"/>
  <c r="AI47" i="6"/>
  <c r="AJ46" i="6"/>
  <c r="AO13" i="8"/>
  <c r="AJ55" i="7"/>
  <c r="AK54" i="7"/>
  <c r="AG54" i="4"/>
  <c r="AG55" i="4"/>
  <c r="AO20" i="8"/>
  <c r="AO18" i="8"/>
  <c r="AQ129" i="3"/>
  <c r="AQ138" i="3"/>
  <c r="AN12" i="8"/>
  <c r="AM24" i="8"/>
  <c r="AQ134" i="3"/>
  <c r="AQ142" i="3"/>
  <c r="AP23" i="8"/>
  <c r="AO17" i="8"/>
  <c r="AP17" i="8" s="1"/>
  <c r="AF33" i="6"/>
  <c r="AG14" i="6"/>
  <c r="AG15" i="6" s="1"/>
  <c r="AG86" i="4"/>
  <c r="AJ35" i="5"/>
  <c r="AK32" i="7"/>
  <c r="AK38" i="7" s="1"/>
  <c r="AL31" i="7"/>
  <c r="AO14" i="8"/>
  <c r="AQ146" i="3"/>
  <c r="AG30" i="6"/>
  <c r="AQ126" i="3"/>
  <c r="AP7" i="8"/>
  <c r="AP16" i="8" s="1"/>
  <c r="AQ16" i="8" s="1"/>
  <c r="AQ6" i="8"/>
  <c r="AQ7" i="8" s="1"/>
  <c r="AG168" i="5"/>
  <c r="AJ9" i="7"/>
  <c r="AI10" i="7"/>
  <c r="AI61" i="7" s="1"/>
  <c r="AI85" i="6"/>
  <c r="AJ84" i="6"/>
  <c r="AQ139" i="3"/>
  <c r="AQ132" i="3"/>
  <c r="AO70" i="4" l="1"/>
  <c r="AN71" i="4"/>
  <c r="AP76" i="3"/>
  <c r="AO77" i="3"/>
  <c r="AO82" i="3" s="1"/>
  <c r="AO39" i="4"/>
  <c r="AN40" i="4"/>
  <c r="AK9" i="4"/>
  <c r="AJ10" i="4"/>
  <c r="AP20" i="8"/>
  <c r="AQ20" i="8" s="1"/>
  <c r="AM51" i="3"/>
  <c r="AH25" i="4"/>
  <c r="AH24" i="4"/>
  <c r="AN98" i="3"/>
  <c r="AO88" i="3"/>
  <c r="AN94" i="3"/>
  <c r="AN102" i="3"/>
  <c r="AN96" i="3"/>
  <c r="AM60" i="3"/>
  <c r="AN95" i="3"/>
  <c r="AN103" i="3"/>
  <c r="AI47" i="4"/>
  <c r="AI77" i="4"/>
  <c r="AI18" i="4"/>
  <c r="AI19" i="4"/>
  <c r="AI50" i="4"/>
  <c r="AI83" i="4"/>
  <c r="AI46" i="4"/>
  <c r="AI22" i="4"/>
  <c r="AI76" i="4"/>
  <c r="AI85" i="4" s="1"/>
  <c r="AI51" i="4"/>
  <c r="AI53" i="4"/>
  <c r="AI82" i="4"/>
  <c r="AI17" i="4"/>
  <c r="AI16" i="4"/>
  <c r="AI48" i="4"/>
  <c r="AI79" i="4"/>
  <c r="AI23" i="4"/>
  <c r="AI81" i="4"/>
  <c r="AI80" i="4"/>
  <c r="AI20" i="4"/>
  <c r="AI21" i="4"/>
  <c r="AI52" i="4"/>
  <c r="AI45" i="4"/>
  <c r="AI78" i="4"/>
  <c r="AI49" i="4"/>
  <c r="AI84" i="4"/>
  <c r="AI15" i="4"/>
  <c r="AH85" i="4"/>
  <c r="AN101" i="3"/>
  <c r="AN91" i="3"/>
  <c r="AI105" i="5"/>
  <c r="AG178" i="5"/>
  <c r="AM50" i="3"/>
  <c r="AM42" i="3"/>
  <c r="AO35" i="3"/>
  <c r="AN36" i="3"/>
  <c r="AN51" i="3" s="1"/>
  <c r="AM43" i="3"/>
  <c r="AM56" i="3"/>
  <c r="AM59" i="3"/>
  <c r="AN58" i="3"/>
  <c r="AM45" i="3"/>
  <c r="AM44" i="3"/>
  <c r="AM49" i="3"/>
  <c r="AN49" i="3" s="1"/>
  <c r="AM53" i="3"/>
  <c r="AM54" i="3"/>
  <c r="AM46" i="3"/>
  <c r="AN46" i="3" s="1"/>
  <c r="AM47" i="3"/>
  <c r="AM55" i="3"/>
  <c r="AM62" i="3"/>
  <c r="AM57" i="3"/>
  <c r="AL63" i="3"/>
  <c r="AM41" i="3"/>
  <c r="AL64" i="3"/>
  <c r="AL83" i="3"/>
  <c r="AK104" i="3"/>
  <c r="AK105" i="3"/>
  <c r="AI76" i="5"/>
  <c r="AI166" i="5"/>
  <c r="AI108" i="5"/>
  <c r="AI104" i="5"/>
  <c r="AI162" i="5"/>
  <c r="AI161" i="5"/>
  <c r="AI102" i="5"/>
  <c r="AI109" i="5"/>
  <c r="AI101" i="5"/>
  <c r="AI106" i="5"/>
  <c r="AI167" i="5"/>
  <c r="AI160" i="5"/>
  <c r="AI164" i="5"/>
  <c r="AI158" i="5"/>
  <c r="AI103" i="5"/>
  <c r="AI100" i="5"/>
  <c r="AI159" i="5"/>
  <c r="AI163" i="5"/>
  <c r="AI165" i="5"/>
  <c r="AH107" i="6"/>
  <c r="AI107" i="5"/>
  <c r="AH106" i="6"/>
  <c r="AR131" i="3"/>
  <c r="AS131" i="3" s="1"/>
  <c r="AH98" i="6"/>
  <c r="AG99" i="6"/>
  <c r="AG103" i="6"/>
  <c r="AH102" i="6"/>
  <c r="AH92" i="6"/>
  <c r="AG93" i="6"/>
  <c r="AG101" i="6"/>
  <c r="AH100" i="6"/>
  <c r="AF108" i="6"/>
  <c r="AF109" i="6" s="1"/>
  <c r="AF71" i="6"/>
  <c r="AF70" i="6"/>
  <c r="AH94" i="6"/>
  <c r="AG95" i="6"/>
  <c r="AG91" i="6"/>
  <c r="AH90" i="6"/>
  <c r="AG105" i="6"/>
  <c r="AH104" i="6"/>
  <c r="AG97" i="6"/>
  <c r="AH96" i="6"/>
  <c r="AG67" i="6"/>
  <c r="AH66" i="6"/>
  <c r="AG55" i="6"/>
  <c r="AH54" i="6"/>
  <c r="AG53" i="6"/>
  <c r="AH52" i="6"/>
  <c r="AH64" i="6"/>
  <c r="AG65" i="6"/>
  <c r="AG59" i="6"/>
  <c r="AH58" i="6"/>
  <c r="AH69" i="6"/>
  <c r="AG61" i="6"/>
  <c r="AH60" i="6"/>
  <c r="AG63" i="6"/>
  <c r="AH62" i="6"/>
  <c r="AH56" i="6"/>
  <c r="AG57" i="6"/>
  <c r="AG120" i="5"/>
  <c r="AI50" i="5"/>
  <c r="AI15" i="5"/>
  <c r="AI138" i="5"/>
  <c r="AG61" i="5"/>
  <c r="AI46" i="5"/>
  <c r="AI48" i="5"/>
  <c r="AI22" i="5"/>
  <c r="AI49" i="5"/>
  <c r="AI81" i="5"/>
  <c r="AI140" i="5"/>
  <c r="AI23" i="5"/>
  <c r="AI80" i="5"/>
  <c r="AI74" i="5"/>
  <c r="AI75" i="5"/>
  <c r="AI132" i="5"/>
  <c r="AH142" i="5"/>
  <c r="AI45" i="5"/>
  <c r="AI17" i="5"/>
  <c r="AI78" i="5"/>
  <c r="AI21" i="5"/>
  <c r="AI41" i="5"/>
  <c r="AI19" i="5"/>
  <c r="AI16" i="5"/>
  <c r="AI139" i="5"/>
  <c r="AI77" i="5"/>
  <c r="AI42" i="5"/>
  <c r="AH84" i="5"/>
  <c r="AI79" i="5"/>
  <c r="AI44" i="5"/>
  <c r="AH51" i="5"/>
  <c r="AI133" i="5"/>
  <c r="AI47" i="5"/>
  <c r="AI135" i="5"/>
  <c r="AI136" i="5"/>
  <c r="AI43" i="5"/>
  <c r="AI134" i="5"/>
  <c r="AI82" i="5"/>
  <c r="AI83" i="5"/>
  <c r="AI18" i="5"/>
  <c r="AI20" i="5"/>
  <c r="AI24" i="5"/>
  <c r="AI137" i="5"/>
  <c r="AI141" i="5"/>
  <c r="AJ9" i="5"/>
  <c r="AH25" i="5"/>
  <c r="AG32" i="6"/>
  <c r="AH28" i="6"/>
  <c r="AH29" i="6" s="1"/>
  <c r="AH30" i="6"/>
  <c r="AH31" i="6"/>
  <c r="AH22" i="6"/>
  <c r="AH23" i="6" s="1"/>
  <c r="AH18" i="6"/>
  <c r="AH19" i="6" s="1"/>
  <c r="AH26" i="6"/>
  <c r="AH27" i="6" s="1"/>
  <c r="AH24" i="6"/>
  <c r="AH25" i="6" s="1"/>
  <c r="AH20" i="6"/>
  <c r="AH21" i="6" s="1"/>
  <c r="AR132" i="3"/>
  <c r="AS132" i="3" s="1"/>
  <c r="AR126" i="3"/>
  <c r="AS126" i="3" s="1"/>
  <c r="AR134" i="3"/>
  <c r="AS134" i="3" s="1"/>
  <c r="AR133" i="3"/>
  <c r="AS133" i="3" s="1"/>
  <c r="AR143" i="3"/>
  <c r="AS143" i="3" s="1"/>
  <c r="AR127" i="3"/>
  <c r="AS127" i="3" s="1"/>
  <c r="AR135" i="3"/>
  <c r="AS135" i="3" s="1"/>
  <c r="AR145" i="3"/>
  <c r="AS145" i="3" s="1"/>
  <c r="AR139" i="3"/>
  <c r="AS139" i="3" s="1"/>
  <c r="AR128" i="3"/>
  <c r="AS128" i="3" s="1"/>
  <c r="AI9" i="6"/>
  <c r="AI68" i="6" s="1"/>
  <c r="AJ8" i="6"/>
  <c r="AK84" i="6"/>
  <c r="AJ85" i="6"/>
  <c r="AQ17" i="8"/>
  <c r="AP13" i="8"/>
  <c r="AQ13" i="8" s="1"/>
  <c r="AQ125" i="3"/>
  <c r="AP147" i="3"/>
  <c r="AP21" i="8"/>
  <c r="AQ21" i="8" s="1"/>
  <c r="AI16" i="7"/>
  <c r="AK9" i="7"/>
  <c r="AJ10" i="7"/>
  <c r="AJ61" i="7" s="1"/>
  <c r="AP22" i="8"/>
  <c r="AQ22" i="8" s="1"/>
  <c r="AK35" i="5"/>
  <c r="AO12" i="8"/>
  <c r="AN24" i="8"/>
  <c r="AH110" i="5"/>
  <c r="AQ23" i="8"/>
  <c r="AH86" i="4"/>
  <c r="AH54" i="4"/>
  <c r="AH55" i="4"/>
  <c r="AR138" i="3"/>
  <c r="AS138" i="3" s="1"/>
  <c r="AR129" i="3"/>
  <c r="AS129" i="3" s="1"/>
  <c r="AR130" i="3"/>
  <c r="AS130" i="3" s="1"/>
  <c r="AR136" i="3"/>
  <c r="AS136" i="3" s="1"/>
  <c r="AJ47" i="6"/>
  <c r="AK46" i="6"/>
  <c r="AH16" i="6"/>
  <c r="AH17" i="6" s="1"/>
  <c r="AL32" i="7"/>
  <c r="AL38" i="7" s="1"/>
  <c r="AM31" i="7"/>
  <c r="AL54" i="7"/>
  <c r="AK55" i="7"/>
  <c r="AG33" i="6"/>
  <c r="AH14" i="6"/>
  <c r="AH15" i="6" s="1"/>
  <c r="AP15" i="8"/>
  <c r="AQ15" i="8" s="1"/>
  <c r="AP14" i="8"/>
  <c r="AQ14" i="8" s="1"/>
  <c r="AH168" i="5"/>
  <c r="AR146" i="3"/>
  <c r="AS146" i="3" s="1"/>
  <c r="AR144" i="3"/>
  <c r="AS144" i="3" s="1"/>
  <c r="AR142" i="3"/>
  <c r="AS142" i="3" s="1"/>
  <c r="AP18" i="8"/>
  <c r="AQ18" i="8" s="1"/>
  <c r="AR141" i="3"/>
  <c r="AS141" i="3" s="1"/>
  <c r="AR137" i="3"/>
  <c r="AS137" i="3" s="1"/>
  <c r="AR140" i="3"/>
  <c r="AS140" i="3" s="1"/>
  <c r="AP19" i="8"/>
  <c r="AQ19" i="8" s="1"/>
  <c r="AN47" i="3" l="1"/>
  <c r="AN60" i="3"/>
  <c r="AO103" i="3"/>
  <c r="AO87" i="3"/>
  <c r="AP87" i="3" s="1"/>
  <c r="AQ76" i="3"/>
  <c r="AP77" i="3"/>
  <c r="AP82" i="3" s="1"/>
  <c r="AO95" i="3"/>
  <c r="AP95" i="3" s="1"/>
  <c r="AO85" i="3"/>
  <c r="AO100" i="3"/>
  <c r="AO91" i="3"/>
  <c r="AO99" i="3"/>
  <c r="AP99" i="3" s="1"/>
  <c r="AO90" i="3"/>
  <c r="AP90" i="3" s="1"/>
  <c r="AJ49" i="4"/>
  <c r="AJ78" i="4"/>
  <c r="AJ51" i="4"/>
  <c r="AJ82" i="4"/>
  <c r="AJ45" i="4"/>
  <c r="AJ22" i="4"/>
  <c r="AJ15" i="4"/>
  <c r="AJ47" i="4"/>
  <c r="AJ83" i="4"/>
  <c r="AJ19" i="4"/>
  <c r="AJ17" i="4"/>
  <c r="AJ84" i="4"/>
  <c r="AJ52" i="4"/>
  <c r="AJ79" i="4"/>
  <c r="AJ23" i="4"/>
  <c r="AJ46" i="4"/>
  <c r="AJ50" i="4"/>
  <c r="AJ77" i="4"/>
  <c r="AJ18" i="4"/>
  <c r="AJ48" i="4"/>
  <c r="AJ76" i="4"/>
  <c r="AJ16" i="4"/>
  <c r="AJ20" i="4"/>
  <c r="AJ53" i="4"/>
  <c r="AJ80" i="4"/>
  <c r="AJ21" i="4"/>
  <c r="AJ81" i="4"/>
  <c r="AO84" i="3"/>
  <c r="AP84" i="3" s="1"/>
  <c r="AN53" i="3"/>
  <c r="AN43" i="3"/>
  <c r="AO101" i="3"/>
  <c r="AP101" i="3" s="1"/>
  <c r="AO93" i="3"/>
  <c r="AP93" i="3" s="1"/>
  <c r="AL9" i="4"/>
  <c r="AK10" i="4"/>
  <c r="AO96" i="3"/>
  <c r="AP96" i="3" s="1"/>
  <c r="AO98" i="3"/>
  <c r="AP98" i="3" s="1"/>
  <c r="AO97" i="3"/>
  <c r="AP97" i="3" s="1"/>
  <c r="AP70" i="4"/>
  <c r="AO71" i="4"/>
  <c r="AO92" i="3"/>
  <c r="AP92" i="3" s="1"/>
  <c r="AI24" i="4"/>
  <c r="AI25" i="4"/>
  <c r="AO102" i="3"/>
  <c r="AP102" i="3" s="1"/>
  <c r="AO89" i="3"/>
  <c r="AP89" i="3" s="1"/>
  <c r="AO94" i="3"/>
  <c r="AP94" i="3" s="1"/>
  <c r="AP39" i="4"/>
  <c r="AO40" i="4"/>
  <c r="AO86" i="3"/>
  <c r="AP86" i="3" s="1"/>
  <c r="AN52" i="3"/>
  <c r="AN45" i="3"/>
  <c r="AN56" i="3"/>
  <c r="AN54" i="3"/>
  <c r="AN44" i="3"/>
  <c r="AN59" i="3"/>
  <c r="AJ82" i="5"/>
  <c r="AP35" i="3"/>
  <c r="AO36" i="3"/>
  <c r="AO51" i="3" s="1"/>
  <c r="AN42" i="3"/>
  <c r="AO42" i="3" s="1"/>
  <c r="AM83" i="3"/>
  <c r="AL104" i="3"/>
  <c r="AL105" i="3"/>
  <c r="AN41" i="3"/>
  <c r="AM64" i="3"/>
  <c r="AM63" i="3"/>
  <c r="AN57" i="3"/>
  <c r="AN61" i="3"/>
  <c r="AN50" i="3"/>
  <c r="AN62" i="3"/>
  <c r="AN48" i="3"/>
  <c r="AN55" i="3"/>
  <c r="AJ21" i="5"/>
  <c r="AJ108" i="5"/>
  <c r="AJ166" i="5"/>
  <c r="AJ162" i="5"/>
  <c r="AJ101" i="5"/>
  <c r="AJ105" i="5"/>
  <c r="AJ161" i="5"/>
  <c r="AJ107" i="5"/>
  <c r="AJ102" i="5"/>
  <c r="AJ106" i="5"/>
  <c r="AJ167" i="5"/>
  <c r="AJ165" i="5"/>
  <c r="AJ100" i="5"/>
  <c r="AJ163" i="5"/>
  <c r="AJ158" i="5"/>
  <c r="AJ103" i="5"/>
  <c r="AJ160" i="5"/>
  <c r="AJ164" i="5"/>
  <c r="AJ159" i="5"/>
  <c r="AJ109" i="5"/>
  <c r="AJ104" i="5"/>
  <c r="AI107" i="6"/>
  <c r="AH178" i="5"/>
  <c r="AI96" i="6"/>
  <c r="AH97" i="6"/>
  <c r="AH95" i="6"/>
  <c r="AI94" i="6"/>
  <c r="AH93" i="6"/>
  <c r="AI92" i="6"/>
  <c r="AH103" i="6"/>
  <c r="AI102" i="6"/>
  <c r="AI104" i="6"/>
  <c r="AH105" i="6"/>
  <c r="AG71" i="6"/>
  <c r="AG70" i="6"/>
  <c r="AI106" i="6"/>
  <c r="AH101" i="6"/>
  <c r="AI100" i="6"/>
  <c r="AG108" i="6"/>
  <c r="AG109" i="6" s="1"/>
  <c r="AH91" i="6"/>
  <c r="AI90" i="6"/>
  <c r="AI98" i="6"/>
  <c r="AH99" i="6"/>
  <c r="AI62" i="6"/>
  <c r="AH63" i="6"/>
  <c r="AI52" i="6"/>
  <c r="AH53" i="6"/>
  <c r="AI69" i="6"/>
  <c r="AI64" i="6"/>
  <c r="AH65" i="6"/>
  <c r="AH61" i="6"/>
  <c r="AI60" i="6"/>
  <c r="AI54" i="6"/>
  <c r="AH55" i="6"/>
  <c r="AH59" i="6"/>
  <c r="AI58" i="6"/>
  <c r="AH67" i="6"/>
  <c r="AI66" i="6"/>
  <c r="AI56" i="6"/>
  <c r="AH57" i="6"/>
  <c r="AJ138" i="5"/>
  <c r="AJ79" i="5"/>
  <c r="AJ20" i="5"/>
  <c r="AI84" i="5"/>
  <c r="AJ22" i="5"/>
  <c r="AJ44" i="5"/>
  <c r="AH61" i="5"/>
  <c r="AJ41" i="5"/>
  <c r="AJ136" i="5"/>
  <c r="AJ139" i="5"/>
  <c r="AJ78" i="5"/>
  <c r="AJ77" i="5"/>
  <c r="AJ17" i="5"/>
  <c r="AJ132" i="5"/>
  <c r="AI142" i="5"/>
  <c r="AJ140" i="5"/>
  <c r="AJ46" i="5"/>
  <c r="AJ76" i="5"/>
  <c r="AJ16" i="5"/>
  <c r="AJ75" i="5"/>
  <c r="AJ80" i="5"/>
  <c r="AJ49" i="5"/>
  <c r="AJ19" i="5"/>
  <c r="AJ81" i="5"/>
  <c r="AJ50" i="5"/>
  <c r="AJ141" i="5"/>
  <c r="AJ137" i="5"/>
  <c r="AJ24" i="5"/>
  <c r="AJ15" i="5"/>
  <c r="AJ18" i="5"/>
  <c r="AJ134" i="5"/>
  <c r="AJ135" i="5"/>
  <c r="AJ74" i="5"/>
  <c r="AI51" i="5"/>
  <c r="AJ83" i="5"/>
  <c r="AJ23" i="5"/>
  <c r="AJ48" i="5"/>
  <c r="AH120" i="5"/>
  <c r="AJ43" i="5"/>
  <c r="AJ42" i="5"/>
  <c r="AJ47" i="5"/>
  <c r="AJ45" i="5"/>
  <c r="AJ133" i="5"/>
  <c r="AK9" i="5"/>
  <c r="AI25" i="5"/>
  <c r="AH32" i="6"/>
  <c r="AI22" i="6"/>
  <c r="AI23" i="6" s="1"/>
  <c r="AI26" i="6"/>
  <c r="AI27" i="6" s="1"/>
  <c r="AI28" i="6"/>
  <c r="AI29" i="6" s="1"/>
  <c r="AR125" i="3"/>
  <c r="AQ147" i="3"/>
  <c r="AK47" i="6"/>
  <c r="AL46" i="6"/>
  <c r="AI54" i="4"/>
  <c r="AI55" i="4"/>
  <c r="AI86" i="4"/>
  <c r="AI18" i="6"/>
  <c r="AI19" i="6" s="1"/>
  <c r="AK85" i="6"/>
  <c r="AL84" i="6"/>
  <c r="AI110" i="5"/>
  <c r="AK10" i="7"/>
  <c r="AK61" i="7" s="1"/>
  <c r="AL9" i="7"/>
  <c r="AK8" i="6"/>
  <c r="AJ9" i="6"/>
  <c r="AJ68" i="6" s="1"/>
  <c r="AI20" i="6"/>
  <c r="AI21" i="6" s="1"/>
  <c r="AI30" i="6"/>
  <c r="AH33" i="6"/>
  <c r="AI14" i="6"/>
  <c r="AI15" i="6" s="1"/>
  <c r="AI24" i="6"/>
  <c r="AI25" i="6" s="1"/>
  <c r="AI168" i="5"/>
  <c r="AL55" i="7"/>
  <c r="AM54" i="7"/>
  <c r="AJ16" i="7"/>
  <c r="AK16" i="7" s="1"/>
  <c r="AM32" i="7"/>
  <c r="AM38" i="7" s="1"/>
  <c r="AN31" i="7"/>
  <c r="AI16" i="6"/>
  <c r="AI17" i="6" s="1"/>
  <c r="AO24" i="8"/>
  <c r="AP12" i="8"/>
  <c r="AL35" i="5"/>
  <c r="AI31" i="6"/>
  <c r="AM9" i="4" l="1"/>
  <c r="AL10" i="4"/>
  <c r="AQ86" i="3"/>
  <c r="AQ92" i="3"/>
  <c r="AQ93" i="3"/>
  <c r="AQ90" i="3"/>
  <c r="AR76" i="3"/>
  <c r="AQ77" i="3"/>
  <c r="AQ82" i="3" s="1"/>
  <c r="AQ101" i="3"/>
  <c r="AJ25" i="4"/>
  <c r="AJ24" i="4"/>
  <c r="AQ99" i="3"/>
  <c r="AQ87" i="3"/>
  <c r="AQ39" i="4"/>
  <c r="AP40" i="4"/>
  <c r="AQ70" i="4"/>
  <c r="AP71" i="4"/>
  <c r="AP91" i="3"/>
  <c r="AQ91" i="3" s="1"/>
  <c r="AP103" i="3"/>
  <c r="AQ103" i="3" s="1"/>
  <c r="AK47" i="4"/>
  <c r="AK77" i="4"/>
  <c r="AK19" i="4"/>
  <c r="AK50" i="4"/>
  <c r="AK76" i="4"/>
  <c r="AK15" i="4"/>
  <c r="AK22" i="4"/>
  <c r="AK80" i="4"/>
  <c r="AK21" i="4"/>
  <c r="AK53" i="4"/>
  <c r="AK82" i="4"/>
  <c r="AK20" i="4"/>
  <c r="AK81" i="4"/>
  <c r="AK45" i="4"/>
  <c r="AK84" i="4"/>
  <c r="AK48" i="4"/>
  <c r="AK16" i="4"/>
  <c r="AK49" i="4"/>
  <c r="AK18" i="4"/>
  <c r="AK46" i="4"/>
  <c r="AK78" i="4"/>
  <c r="AK52" i="4"/>
  <c r="AK23" i="4"/>
  <c r="AK79" i="4"/>
  <c r="AK51" i="4"/>
  <c r="AK83" i="4"/>
  <c r="AK17" i="4"/>
  <c r="AQ95" i="3"/>
  <c r="AQ94" i="3"/>
  <c r="AQ97" i="3"/>
  <c r="AJ85" i="4"/>
  <c r="AP88" i="3"/>
  <c r="AQ88" i="3" s="1"/>
  <c r="AQ89" i="3"/>
  <c r="AQ98" i="3"/>
  <c r="AQ84" i="3"/>
  <c r="AP100" i="3"/>
  <c r="AQ100" i="3" s="1"/>
  <c r="AO56" i="3"/>
  <c r="AQ102" i="3"/>
  <c r="AQ96" i="3"/>
  <c r="AP85" i="3"/>
  <c r="AQ85" i="3" s="1"/>
  <c r="AO45" i="3"/>
  <c r="AO60" i="3"/>
  <c r="AO55" i="3"/>
  <c r="AO54" i="3"/>
  <c r="AP54" i="3" s="1"/>
  <c r="AN83" i="3"/>
  <c r="AM104" i="3"/>
  <c r="AM105" i="3"/>
  <c r="AO59" i="3"/>
  <c r="AO52" i="3"/>
  <c r="AO47" i="3"/>
  <c r="AO44" i="3"/>
  <c r="AO57" i="3"/>
  <c r="AO49" i="3"/>
  <c r="AO43" i="3"/>
  <c r="AO48" i="3"/>
  <c r="AO46" i="3"/>
  <c r="AN64" i="3"/>
  <c r="AN63" i="3"/>
  <c r="AO41" i="3"/>
  <c r="AO53" i="3"/>
  <c r="AQ35" i="3"/>
  <c r="AP36" i="3"/>
  <c r="AP51" i="3" s="1"/>
  <c r="AO62" i="3"/>
  <c r="AO50" i="3"/>
  <c r="AO61" i="3"/>
  <c r="AO58" i="3"/>
  <c r="AJ106" i="6"/>
  <c r="AK82" i="5"/>
  <c r="AK166" i="5"/>
  <c r="AK162" i="5"/>
  <c r="AK104" i="5"/>
  <c r="AK108" i="5"/>
  <c r="AK101" i="5"/>
  <c r="AK161" i="5"/>
  <c r="AK102" i="5"/>
  <c r="AK109" i="5"/>
  <c r="AK107" i="5"/>
  <c r="AK106" i="5"/>
  <c r="AK103" i="5"/>
  <c r="AK160" i="5"/>
  <c r="AK165" i="5"/>
  <c r="AK167" i="5"/>
  <c r="AK163" i="5"/>
  <c r="AK164" i="5"/>
  <c r="AK158" i="5"/>
  <c r="AK100" i="5"/>
  <c r="AK159" i="5"/>
  <c r="AK105" i="5"/>
  <c r="AK19" i="5"/>
  <c r="AI93" i="6"/>
  <c r="AJ92" i="6"/>
  <c r="AI91" i="6"/>
  <c r="AJ90" i="6"/>
  <c r="AI105" i="6"/>
  <c r="AJ104" i="6"/>
  <c r="AJ96" i="6"/>
  <c r="AI97" i="6"/>
  <c r="AJ94" i="6"/>
  <c r="AI95" i="6"/>
  <c r="AH108" i="6"/>
  <c r="AH109" i="6" s="1"/>
  <c r="AH71" i="6"/>
  <c r="AH70" i="6"/>
  <c r="AI103" i="6"/>
  <c r="AJ102" i="6"/>
  <c r="AJ107" i="6"/>
  <c r="AI99" i="6"/>
  <c r="AJ98" i="6"/>
  <c r="AJ100" i="6"/>
  <c r="AI101" i="6"/>
  <c r="AJ58" i="6"/>
  <c r="AI59" i="6"/>
  <c r="AI65" i="6"/>
  <c r="AJ64" i="6"/>
  <c r="AJ69" i="6"/>
  <c r="AI53" i="6"/>
  <c r="AJ52" i="6"/>
  <c r="AI57" i="6"/>
  <c r="AJ56" i="6"/>
  <c r="AI55" i="6"/>
  <c r="AJ54" i="6"/>
  <c r="AI61" i="6"/>
  <c r="AJ60" i="6"/>
  <c r="AI63" i="6"/>
  <c r="AJ62" i="6"/>
  <c r="AJ66" i="6"/>
  <c r="AI67" i="6"/>
  <c r="AJ51" i="5"/>
  <c r="AI120" i="5"/>
  <c r="AK21" i="5"/>
  <c r="AK44" i="5"/>
  <c r="AK80" i="5"/>
  <c r="AI178" i="5"/>
  <c r="AK133" i="5"/>
  <c r="AK141" i="5"/>
  <c r="AK135" i="5"/>
  <c r="AK77" i="5"/>
  <c r="AK134" i="5"/>
  <c r="AK20" i="5"/>
  <c r="AK76" i="5"/>
  <c r="AK41" i="5"/>
  <c r="AK49" i="5"/>
  <c r="AK75" i="5"/>
  <c r="AK17" i="5"/>
  <c r="AK140" i="5"/>
  <c r="AK79" i="5"/>
  <c r="AJ84" i="5"/>
  <c r="AK74" i="5"/>
  <c r="AK48" i="5"/>
  <c r="AK138" i="5"/>
  <c r="AK136" i="5"/>
  <c r="AK22" i="5"/>
  <c r="AK23" i="5"/>
  <c r="AK18" i="5"/>
  <c r="AK42" i="5"/>
  <c r="AK46" i="5"/>
  <c r="AK43" i="5"/>
  <c r="AK15" i="5"/>
  <c r="AK50" i="5"/>
  <c r="AK16" i="5"/>
  <c r="AI61" i="5"/>
  <c r="AK137" i="5"/>
  <c r="AK24" i="5"/>
  <c r="AK81" i="5"/>
  <c r="AK132" i="5"/>
  <c r="AJ142" i="5"/>
  <c r="AK47" i="5"/>
  <c r="AL47" i="5" s="1"/>
  <c r="AK83" i="5"/>
  <c r="AK45" i="5"/>
  <c r="AK78" i="5"/>
  <c r="AK139" i="5"/>
  <c r="AJ25" i="5"/>
  <c r="AL9" i="5"/>
  <c r="AI32" i="6"/>
  <c r="AJ31" i="6"/>
  <c r="AJ30" i="6"/>
  <c r="AJ24" i="6"/>
  <c r="AJ25" i="6" s="1"/>
  <c r="AM55" i="7"/>
  <c r="AN54" i="7"/>
  <c r="AJ168" i="5"/>
  <c r="AS125" i="3"/>
  <c r="AR147" i="3"/>
  <c r="AJ18" i="6"/>
  <c r="AJ19" i="6" s="1"/>
  <c r="AM84" i="6"/>
  <c r="AL85" i="6"/>
  <c r="AJ26" i="6"/>
  <c r="AJ27" i="6" s="1"/>
  <c r="AQ12" i="8"/>
  <c r="AQ24" i="8" s="1"/>
  <c r="AP24" i="8"/>
  <c r="AN32" i="7"/>
  <c r="AN38" i="7" s="1"/>
  <c r="AO31" i="7"/>
  <c r="AL10" i="7"/>
  <c r="AL16" i="7" s="1"/>
  <c r="AM9" i="7"/>
  <c r="AJ28" i="6"/>
  <c r="AJ29" i="6" s="1"/>
  <c r="AJ86" i="4"/>
  <c r="AJ16" i="6"/>
  <c r="AJ17" i="6" s="1"/>
  <c r="AL47" i="6"/>
  <c r="AM46" i="6"/>
  <c r="AJ110" i="5"/>
  <c r="AI33" i="6"/>
  <c r="AJ14" i="6"/>
  <c r="AJ15" i="6" s="1"/>
  <c r="AK9" i="6"/>
  <c r="AK68" i="6" s="1"/>
  <c r="AL8" i="6"/>
  <c r="AM35" i="5"/>
  <c r="AJ22" i="6"/>
  <c r="AJ23" i="6" s="1"/>
  <c r="AJ20" i="6"/>
  <c r="AJ21" i="6" s="1"/>
  <c r="AJ54" i="4"/>
  <c r="AJ55" i="4"/>
  <c r="AP58" i="3" l="1"/>
  <c r="AR84" i="3"/>
  <c r="AR39" i="4"/>
  <c r="AR40" i="4" s="1"/>
  <c r="AQ40" i="4"/>
  <c r="AR90" i="3"/>
  <c r="AS76" i="3"/>
  <c r="AS77" i="3" s="1"/>
  <c r="AR77" i="3"/>
  <c r="AR82" i="3" s="1"/>
  <c r="AS82" i="3" s="1"/>
  <c r="AR87" i="3"/>
  <c r="AR93" i="3"/>
  <c r="AR100" i="3"/>
  <c r="AR89" i="3"/>
  <c r="AR99" i="3"/>
  <c r="AR92" i="3"/>
  <c r="AP62" i="3"/>
  <c r="AP48" i="3"/>
  <c r="AP45" i="3"/>
  <c r="AR85" i="3"/>
  <c r="AR88" i="3"/>
  <c r="AR103" i="3"/>
  <c r="AR86" i="3"/>
  <c r="AR96" i="3"/>
  <c r="AS96" i="3" s="1"/>
  <c r="AR91" i="3"/>
  <c r="AL50" i="4"/>
  <c r="AL76" i="4"/>
  <c r="AL85" i="4" s="1"/>
  <c r="AL19" i="4"/>
  <c r="AL23" i="4"/>
  <c r="AL48" i="4"/>
  <c r="AL77" i="4"/>
  <c r="AL15" i="4"/>
  <c r="AL84" i="4"/>
  <c r="AL80" i="4"/>
  <c r="AL46" i="4"/>
  <c r="AL53" i="4"/>
  <c r="AL82" i="4"/>
  <c r="AL16" i="4"/>
  <c r="AL45" i="4"/>
  <c r="AL17" i="4"/>
  <c r="AL51" i="4"/>
  <c r="AL81" i="4"/>
  <c r="AL21" i="4"/>
  <c r="AL49" i="4"/>
  <c r="AL83" i="4"/>
  <c r="AL22" i="4"/>
  <c r="AL20" i="4"/>
  <c r="AL52" i="4"/>
  <c r="AL79" i="4"/>
  <c r="AL18" i="4"/>
  <c r="AL47" i="4"/>
  <c r="AL78" i="4"/>
  <c r="AR102" i="3"/>
  <c r="AR97" i="3"/>
  <c r="AK25" i="4"/>
  <c r="AK24" i="4"/>
  <c r="AR101" i="3"/>
  <c r="AN9" i="4"/>
  <c r="AM10" i="4"/>
  <c r="AR94" i="3"/>
  <c r="AK85" i="4"/>
  <c r="AR70" i="4"/>
  <c r="AR71" i="4" s="1"/>
  <c r="AQ71" i="4"/>
  <c r="AP55" i="3"/>
  <c r="AP49" i="3"/>
  <c r="AP52" i="3"/>
  <c r="AP60" i="3"/>
  <c r="AP57" i="3"/>
  <c r="AP42" i="3"/>
  <c r="AP61" i="3"/>
  <c r="AP44" i="3"/>
  <c r="AP59" i="3"/>
  <c r="AP43" i="3"/>
  <c r="AP50" i="3"/>
  <c r="AP46" i="3"/>
  <c r="AP47" i="3"/>
  <c r="AL103" i="5"/>
  <c r="AO83" i="3"/>
  <c r="AN104" i="3"/>
  <c r="AN105" i="3"/>
  <c r="AR35" i="3"/>
  <c r="AQ36" i="3"/>
  <c r="AQ51" i="3" s="1"/>
  <c r="AO63" i="3"/>
  <c r="AO64" i="3"/>
  <c r="AP41" i="3"/>
  <c r="AP56" i="3"/>
  <c r="AP53" i="3"/>
  <c r="AJ178" i="5"/>
  <c r="AL102" i="5"/>
  <c r="AL166" i="5"/>
  <c r="AL108" i="5"/>
  <c r="AL162" i="5"/>
  <c r="AL104" i="5"/>
  <c r="AL107" i="5"/>
  <c r="AL109" i="5"/>
  <c r="AL105" i="5"/>
  <c r="AL161" i="5"/>
  <c r="AL101" i="5"/>
  <c r="AL106" i="5"/>
  <c r="AL165" i="5"/>
  <c r="AL158" i="5"/>
  <c r="AL163" i="5"/>
  <c r="AL167" i="5"/>
  <c r="AL160" i="5"/>
  <c r="AL100" i="5"/>
  <c r="AL164" i="5"/>
  <c r="AL159" i="5"/>
  <c r="AJ61" i="5"/>
  <c r="AJ101" i="6"/>
  <c r="AK100" i="6"/>
  <c r="AI71" i="6"/>
  <c r="AI70" i="6"/>
  <c r="AK98" i="6"/>
  <c r="AJ99" i="6"/>
  <c r="AK106" i="6"/>
  <c r="AK69" i="6"/>
  <c r="AJ95" i="6"/>
  <c r="AK94" i="6"/>
  <c r="AJ93" i="6"/>
  <c r="AK92" i="6"/>
  <c r="AK107" i="6"/>
  <c r="AK102" i="6"/>
  <c r="AJ103" i="6"/>
  <c r="AK96" i="6"/>
  <c r="AJ97" i="6"/>
  <c r="AK104" i="6"/>
  <c r="AJ105" i="6"/>
  <c r="AJ91" i="6"/>
  <c r="AK90" i="6"/>
  <c r="AI108" i="6"/>
  <c r="AI109" i="6" s="1"/>
  <c r="AJ61" i="6"/>
  <c r="AK60" i="6"/>
  <c r="AK54" i="6"/>
  <c r="AJ55" i="6"/>
  <c r="AJ65" i="6"/>
  <c r="AK64" i="6"/>
  <c r="AJ57" i="6"/>
  <c r="AK56" i="6"/>
  <c r="AJ67" i="6"/>
  <c r="AK66" i="6"/>
  <c r="AK62" i="6"/>
  <c r="AJ63" i="6"/>
  <c r="AK58" i="6"/>
  <c r="AJ59" i="6"/>
  <c r="AJ53" i="6"/>
  <c r="AK52" i="6"/>
  <c r="AL141" i="5"/>
  <c r="AJ120" i="5"/>
  <c r="AL16" i="5"/>
  <c r="AL43" i="5"/>
  <c r="AK51" i="5"/>
  <c r="AL81" i="5"/>
  <c r="AL50" i="5"/>
  <c r="AL139" i="5"/>
  <c r="AL137" i="5"/>
  <c r="AL138" i="5"/>
  <c r="AL49" i="5"/>
  <c r="AL82" i="5"/>
  <c r="AL21" i="5"/>
  <c r="AL78" i="5"/>
  <c r="AL18" i="5"/>
  <c r="AL74" i="5"/>
  <c r="AL19" i="5"/>
  <c r="AL48" i="5"/>
  <c r="AL17" i="5"/>
  <c r="AL76" i="5"/>
  <c r="AL133" i="5"/>
  <c r="AL79" i="5"/>
  <c r="AL20" i="5"/>
  <c r="AL77" i="5"/>
  <c r="AL44" i="5"/>
  <c r="AL135" i="5"/>
  <c r="AL132" i="5"/>
  <c r="AK142" i="5"/>
  <c r="AL22" i="5"/>
  <c r="AL136" i="5"/>
  <c r="AL24" i="5"/>
  <c r="AL75" i="5"/>
  <c r="AL83" i="5"/>
  <c r="AL23" i="5"/>
  <c r="AL46" i="5"/>
  <c r="AL15" i="5"/>
  <c r="AL140" i="5"/>
  <c r="AL45" i="5"/>
  <c r="AM45" i="5" s="1"/>
  <c r="AK84" i="5"/>
  <c r="AL80" i="5"/>
  <c r="AL134" i="5"/>
  <c r="AL42" i="5"/>
  <c r="AL41" i="5"/>
  <c r="AM9" i="5"/>
  <c r="AK25" i="5"/>
  <c r="AJ32" i="6"/>
  <c r="AK22" i="6"/>
  <c r="AK23" i="6" s="1"/>
  <c r="AK16" i="6"/>
  <c r="AK17" i="6" s="1"/>
  <c r="AK28" i="6"/>
  <c r="AK29" i="6" s="1"/>
  <c r="AK30" i="6"/>
  <c r="AK20" i="6"/>
  <c r="AK21" i="6" s="1"/>
  <c r="AK26" i="6"/>
  <c r="AK27" i="6" s="1"/>
  <c r="AK31" i="6"/>
  <c r="AK168" i="5"/>
  <c r="AK178" i="5" s="1"/>
  <c r="AM47" i="6"/>
  <c r="AN46" i="6"/>
  <c r="AM10" i="7"/>
  <c r="AM16" i="7" s="1"/>
  <c r="AN9" i="7"/>
  <c r="AS147" i="3"/>
  <c r="AN35" i="5"/>
  <c r="AN84" i="6"/>
  <c r="AM85" i="6"/>
  <c r="AK24" i="6"/>
  <c r="AK25" i="6" s="1"/>
  <c r="AL9" i="6"/>
  <c r="AL68" i="6" s="1"/>
  <c r="AM8" i="6"/>
  <c r="AN55" i="7"/>
  <c r="AO54" i="7"/>
  <c r="AL61" i="7"/>
  <c r="AJ33" i="6"/>
  <c r="AK14" i="6"/>
  <c r="AK15" i="6" s="1"/>
  <c r="AK110" i="5"/>
  <c r="AK86" i="4"/>
  <c r="AP31" i="7"/>
  <c r="AO32" i="7"/>
  <c r="AO38" i="7" s="1"/>
  <c r="AK55" i="4"/>
  <c r="AK54" i="4"/>
  <c r="AK18" i="6"/>
  <c r="AK19" i="6" s="1"/>
  <c r="AS86" i="3" l="1"/>
  <c r="AS99" i="3"/>
  <c r="AS90" i="3"/>
  <c r="AL24" i="4"/>
  <c r="AL25" i="4"/>
  <c r="AS97" i="3"/>
  <c r="AS103" i="3"/>
  <c r="AS89" i="3"/>
  <c r="AS92" i="3"/>
  <c r="AS102" i="3"/>
  <c r="AS88" i="3"/>
  <c r="AS100" i="3"/>
  <c r="AS94" i="3"/>
  <c r="AS85" i="3"/>
  <c r="AS93" i="3"/>
  <c r="AS84" i="3"/>
  <c r="AL106" i="6"/>
  <c r="AM45" i="4"/>
  <c r="AM79" i="4"/>
  <c r="AM20" i="4"/>
  <c r="AM51" i="4"/>
  <c r="AM83" i="4"/>
  <c r="AM22" i="4"/>
  <c r="AM17" i="4"/>
  <c r="AM52" i="4"/>
  <c r="AM76" i="4"/>
  <c r="AM21" i="4"/>
  <c r="AM23" i="4"/>
  <c r="AM16" i="4"/>
  <c r="AM81" i="4"/>
  <c r="AM48" i="4"/>
  <c r="AM78" i="4"/>
  <c r="AM47" i="4"/>
  <c r="AM53" i="4"/>
  <c r="AM82" i="4"/>
  <c r="AM50" i="4"/>
  <c r="AM77" i="4"/>
  <c r="AM15" i="4"/>
  <c r="AM18" i="4"/>
  <c r="AM84" i="4"/>
  <c r="AM80" i="4"/>
  <c r="AM46" i="4"/>
  <c r="AM19" i="4"/>
  <c r="AM49" i="4"/>
  <c r="AS87" i="3"/>
  <c r="AO9" i="4"/>
  <c r="AN10" i="4"/>
  <c r="AR98" i="3"/>
  <c r="AS98" i="3" s="1"/>
  <c r="AR95" i="3"/>
  <c r="AS95" i="3" s="1"/>
  <c r="AL107" i="6"/>
  <c r="AS101" i="3"/>
  <c r="AS91" i="3"/>
  <c r="AQ52" i="3"/>
  <c r="AP83" i="3"/>
  <c r="AO104" i="3"/>
  <c r="AO105" i="3"/>
  <c r="AQ41" i="3"/>
  <c r="AP63" i="3"/>
  <c r="AP64" i="3"/>
  <c r="AQ54" i="3"/>
  <c r="AQ53" i="3"/>
  <c r="AQ62" i="3"/>
  <c r="AQ59" i="3"/>
  <c r="AQ42" i="3"/>
  <c r="AQ47" i="3"/>
  <c r="AQ49" i="3"/>
  <c r="AQ43" i="3"/>
  <c r="AQ48" i="3"/>
  <c r="AS35" i="3"/>
  <c r="AS36" i="3" s="1"/>
  <c r="AR36" i="3"/>
  <c r="AR51" i="3" s="1"/>
  <c r="AS51" i="3" s="1"/>
  <c r="AQ61" i="3"/>
  <c r="AQ46" i="3"/>
  <c r="AQ45" i="3"/>
  <c r="AQ50" i="3"/>
  <c r="AQ58" i="3"/>
  <c r="AQ44" i="3"/>
  <c r="AQ57" i="3"/>
  <c r="AQ60" i="3"/>
  <c r="AQ55" i="3"/>
  <c r="AQ56" i="3"/>
  <c r="AM61" i="7"/>
  <c r="AM106" i="5"/>
  <c r="AM104" i="5"/>
  <c r="AM162" i="5"/>
  <c r="AM166" i="5"/>
  <c r="AM108" i="5"/>
  <c r="AM107" i="5"/>
  <c r="AM109" i="5"/>
  <c r="AM105" i="5"/>
  <c r="AM102" i="5"/>
  <c r="AM161" i="5"/>
  <c r="AM101" i="5"/>
  <c r="AM158" i="5"/>
  <c r="AM103" i="5"/>
  <c r="AM165" i="5"/>
  <c r="AM160" i="5"/>
  <c r="AM167" i="5"/>
  <c r="AM163" i="5"/>
  <c r="AM164" i="5"/>
  <c r="AM159" i="5"/>
  <c r="AM100" i="5"/>
  <c r="AM20" i="5"/>
  <c r="AK103" i="6"/>
  <c r="AL102" i="6"/>
  <c r="AJ70" i="6"/>
  <c r="AJ71" i="6"/>
  <c r="AL92" i="6"/>
  <c r="AK93" i="6"/>
  <c r="AJ108" i="6"/>
  <c r="AJ109" i="6" s="1"/>
  <c r="AL104" i="6"/>
  <c r="AK105" i="6"/>
  <c r="AL94" i="6"/>
  <c r="AK95" i="6"/>
  <c r="AK101" i="6"/>
  <c r="AL100" i="6"/>
  <c r="AL96" i="6"/>
  <c r="AK97" i="6"/>
  <c r="AK99" i="6"/>
  <c r="AL98" i="6"/>
  <c r="AL90" i="6"/>
  <c r="AK91" i="6"/>
  <c r="AL58" i="6"/>
  <c r="AK59" i="6"/>
  <c r="AL69" i="6"/>
  <c r="AL62" i="6"/>
  <c r="AK63" i="6"/>
  <c r="AK67" i="6"/>
  <c r="AL66" i="6"/>
  <c r="AL54" i="6"/>
  <c r="AK55" i="6"/>
  <c r="AK65" i="6"/>
  <c r="AL64" i="6"/>
  <c r="AL60" i="6"/>
  <c r="AK61" i="6"/>
  <c r="AL52" i="6"/>
  <c r="AK53" i="6"/>
  <c r="AK57" i="6"/>
  <c r="AL56" i="6"/>
  <c r="AK61" i="5"/>
  <c r="AM43" i="5"/>
  <c r="AL51" i="5"/>
  <c r="AM47" i="5"/>
  <c r="AM41" i="5"/>
  <c r="AM15" i="5"/>
  <c r="AK120" i="5"/>
  <c r="AM42" i="5"/>
  <c r="AM134" i="5"/>
  <c r="AL84" i="5"/>
  <c r="AM75" i="5"/>
  <c r="AM48" i="5"/>
  <c r="AM78" i="5"/>
  <c r="AM49" i="5"/>
  <c r="AM16" i="5"/>
  <c r="AM19" i="5"/>
  <c r="AM138" i="5"/>
  <c r="AM141" i="5"/>
  <c r="AM76" i="5"/>
  <c r="AM74" i="5"/>
  <c r="AM80" i="5"/>
  <c r="AM135" i="5"/>
  <c r="AM21" i="5"/>
  <c r="AL142" i="5"/>
  <c r="AM24" i="5"/>
  <c r="AM44" i="5"/>
  <c r="AM17" i="5"/>
  <c r="AM82" i="5"/>
  <c r="AM83" i="5"/>
  <c r="AM81" i="5"/>
  <c r="AM137" i="5"/>
  <c r="AM133" i="5"/>
  <c r="AM23" i="5"/>
  <c r="AM136" i="5"/>
  <c r="AM79" i="5"/>
  <c r="AM18" i="5"/>
  <c r="AM139" i="5"/>
  <c r="AM22" i="5"/>
  <c r="AM140" i="5"/>
  <c r="AM46" i="5"/>
  <c r="AM50" i="5"/>
  <c r="AM132" i="5"/>
  <c r="AM77" i="5"/>
  <c r="AL25" i="5"/>
  <c r="AL61" i="5" s="1"/>
  <c r="AN9" i="5"/>
  <c r="AK32" i="6"/>
  <c r="AL22" i="6"/>
  <c r="AL26" i="6"/>
  <c r="AL27" i="6" s="1"/>
  <c r="AL30" i="6"/>
  <c r="AL28" i="6"/>
  <c r="AL29" i="6" s="1"/>
  <c r="AL16" i="6"/>
  <c r="AL17" i="6" s="1"/>
  <c r="AL18" i="6"/>
  <c r="AL19" i="6" s="1"/>
  <c r="AL31" i="6"/>
  <c r="AL24" i="6"/>
  <c r="AL25" i="6" s="1"/>
  <c r="AL110" i="5"/>
  <c r="AO35" i="5"/>
  <c r="AQ31" i="7"/>
  <c r="AQ32" i="7" s="1"/>
  <c r="AP32" i="7"/>
  <c r="AP38" i="7" s="1"/>
  <c r="AL86" i="4"/>
  <c r="AO55" i="7"/>
  <c r="AP54" i="7"/>
  <c r="AO46" i="6"/>
  <c r="AN47" i="6"/>
  <c r="AL20" i="6"/>
  <c r="AL21" i="6" s="1"/>
  <c r="AK33" i="6"/>
  <c r="AL14" i="6"/>
  <c r="AL15" i="6" s="1"/>
  <c r="AM9" i="6"/>
  <c r="AM68" i="6" s="1"/>
  <c r="AN8" i="6"/>
  <c r="AN10" i="7"/>
  <c r="AN16" i="7" s="1"/>
  <c r="AO9" i="7"/>
  <c r="AL168" i="5"/>
  <c r="AL55" i="4"/>
  <c r="AL54" i="4"/>
  <c r="AN85" i="6"/>
  <c r="AO84" i="6"/>
  <c r="AR61" i="3" l="1"/>
  <c r="AS61" i="3" s="1"/>
  <c r="AN53" i="4"/>
  <c r="AN52" i="4"/>
  <c r="AN49" i="4"/>
  <c r="AN47" i="4"/>
  <c r="AN17" i="4"/>
  <c r="AN48" i="4"/>
  <c r="AN77" i="4"/>
  <c r="AN51" i="4"/>
  <c r="AN16" i="4"/>
  <c r="AN15" i="4"/>
  <c r="AN20" i="4"/>
  <c r="AN23" i="4"/>
  <c r="AN46" i="4"/>
  <c r="AN83" i="4"/>
  <c r="AN81" i="4"/>
  <c r="AN79" i="4"/>
  <c r="AN45" i="4"/>
  <c r="AN50" i="4"/>
  <c r="AN84" i="4"/>
  <c r="AN82" i="4"/>
  <c r="AN22" i="4"/>
  <c r="AN19" i="4"/>
  <c r="AN76" i="4"/>
  <c r="AN18" i="4"/>
  <c r="AN21" i="4"/>
  <c r="AN78" i="4"/>
  <c r="AN80" i="4"/>
  <c r="AP9" i="4"/>
  <c r="AO10" i="4"/>
  <c r="AM25" i="4"/>
  <c r="AM24" i="4"/>
  <c r="AM85" i="4"/>
  <c r="AN140" i="5"/>
  <c r="AN167" i="5"/>
  <c r="AN105" i="5"/>
  <c r="AR47" i="3"/>
  <c r="AS47" i="3" s="1"/>
  <c r="AR42" i="3"/>
  <c r="AS42" i="3" s="1"/>
  <c r="AR48" i="3"/>
  <c r="AS48" i="3" s="1"/>
  <c r="AR49" i="3"/>
  <c r="AS49" i="3" s="1"/>
  <c r="AR59" i="3"/>
  <c r="AS59" i="3" s="1"/>
  <c r="AR53" i="3"/>
  <c r="AS53" i="3" s="1"/>
  <c r="AR54" i="3"/>
  <c r="AS54" i="3" s="1"/>
  <c r="AR55" i="3"/>
  <c r="AS55" i="3" s="1"/>
  <c r="AR57" i="3"/>
  <c r="AS57" i="3" s="1"/>
  <c r="AR45" i="3"/>
  <c r="AS45" i="3" s="1"/>
  <c r="AR52" i="3"/>
  <c r="AS52" i="3" s="1"/>
  <c r="AR43" i="3"/>
  <c r="AS43" i="3" s="1"/>
  <c r="AR62" i="3"/>
  <c r="AS62" i="3" s="1"/>
  <c r="AR56" i="3"/>
  <c r="AS56" i="3" s="1"/>
  <c r="AR60" i="3"/>
  <c r="AS60" i="3" s="1"/>
  <c r="AQ64" i="3"/>
  <c r="AR41" i="3"/>
  <c r="AQ63" i="3"/>
  <c r="AR44" i="3"/>
  <c r="AS44" i="3" s="1"/>
  <c r="AR58" i="3"/>
  <c r="AS58" i="3" s="1"/>
  <c r="AR50" i="3"/>
  <c r="AS50" i="3" s="1"/>
  <c r="AQ83" i="3"/>
  <c r="AP105" i="3"/>
  <c r="AP104" i="3"/>
  <c r="AR46" i="3"/>
  <c r="AS46" i="3" s="1"/>
  <c r="AN43" i="5"/>
  <c r="AN162" i="5"/>
  <c r="AN166" i="5"/>
  <c r="AN108" i="5"/>
  <c r="AN109" i="5"/>
  <c r="AN107" i="5"/>
  <c r="AN102" i="5"/>
  <c r="AN101" i="5"/>
  <c r="AN161" i="5"/>
  <c r="AN106" i="5"/>
  <c r="AN103" i="5"/>
  <c r="AN165" i="5"/>
  <c r="AN158" i="5"/>
  <c r="AN160" i="5"/>
  <c r="AN164" i="5"/>
  <c r="AN163" i="5"/>
  <c r="AN100" i="5"/>
  <c r="AN104" i="5"/>
  <c r="AN159" i="5"/>
  <c r="AQ38" i="7"/>
  <c r="AW38" i="7" s="1"/>
  <c r="AX38" i="7" s="1"/>
  <c r="AK71" i="6"/>
  <c r="AK70" i="6"/>
  <c r="AL91" i="6"/>
  <c r="AM90" i="6"/>
  <c r="AM107" i="6"/>
  <c r="AM98" i="6"/>
  <c r="AL99" i="6"/>
  <c r="AL95" i="6"/>
  <c r="AM94" i="6"/>
  <c r="AL103" i="6"/>
  <c r="AM102" i="6"/>
  <c r="AM106" i="6"/>
  <c r="AM104" i="6"/>
  <c r="AL105" i="6"/>
  <c r="AK108" i="6"/>
  <c r="AK109" i="6" s="1"/>
  <c r="AL97" i="6"/>
  <c r="AM96" i="6"/>
  <c r="AM100" i="6"/>
  <c r="AL101" i="6"/>
  <c r="AL93" i="6"/>
  <c r="AM92" i="6"/>
  <c r="AL67" i="6"/>
  <c r="AM66" i="6"/>
  <c r="AL53" i="6"/>
  <c r="AM52" i="6"/>
  <c r="AM60" i="6"/>
  <c r="AL61" i="6"/>
  <c r="AL63" i="6"/>
  <c r="AM62" i="6"/>
  <c r="AL65" i="6"/>
  <c r="AM64" i="6"/>
  <c r="AM69" i="6"/>
  <c r="AM56" i="6"/>
  <c r="AL57" i="6"/>
  <c r="AM58" i="6"/>
  <c r="AL59" i="6"/>
  <c r="AL55" i="6"/>
  <c r="AM54" i="6"/>
  <c r="AL178" i="5"/>
  <c r="AM142" i="5"/>
  <c r="AN17" i="5"/>
  <c r="AN133" i="5"/>
  <c r="AN80" i="5"/>
  <c r="AN48" i="5"/>
  <c r="AN137" i="5"/>
  <c r="AN24" i="5"/>
  <c r="AN83" i="5"/>
  <c r="AN134" i="5"/>
  <c r="AN50" i="5"/>
  <c r="AN82" i="5"/>
  <c r="AN20" i="5"/>
  <c r="AN141" i="5"/>
  <c r="AN16" i="5"/>
  <c r="AN74" i="5"/>
  <c r="AN78" i="5"/>
  <c r="AN18" i="5"/>
  <c r="AN21" i="5"/>
  <c r="AN15" i="5"/>
  <c r="AN138" i="5"/>
  <c r="AN46" i="5"/>
  <c r="AN22" i="5"/>
  <c r="AN79" i="5"/>
  <c r="AN81" i="5"/>
  <c r="AN75" i="5"/>
  <c r="AN136" i="5"/>
  <c r="AN45" i="5"/>
  <c r="AN23" i="5"/>
  <c r="AM51" i="5"/>
  <c r="AN42" i="5"/>
  <c r="AN135" i="5"/>
  <c r="AN19" i="5"/>
  <c r="AN132" i="5"/>
  <c r="AN47" i="5"/>
  <c r="AM84" i="5"/>
  <c r="AN41" i="5"/>
  <c r="AN44" i="5"/>
  <c r="AN49" i="5"/>
  <c r="AN77" i="5"/>
  <c r="AN139" i="5"/>
  <c r="AL120" i="5"/>
  <c r="AN76" i="5"/>
  <c r="AM25" i="5"/>
  <c r="AO9" i="5"/>
  <c r="AO164" i="5" s="1"/>
  <c r="AN61" i="7"/>
  <c r="AM22" i="6"/>
  <c r="AM23" i="6" s="1"/>
  <c r="AL23" i="6"/>
  <c r="AL33" i="6" s="1"/>
  <c r="AM20" i="6"/>
  <c r="AM21" i="6" s="1"/>
  <c r="AM18" i="6"/>
  <c r="AM19" i="6" s="1"/>
  <c r="AM30" i="6"/>
  <c r="AM24" i="6"/>
  <c r="AM25" i="6" s="1"/>
  <c r="AM26" i="6"/>
  <c r="AM27" i="6" s="1"/>
  <c r="AM31" i="6"/>
  <c r="AM86" i="4"/>
  <c r="AP35" i="5"/>
  <c r="AM110" i="5"/>
  <c r="AP55" i="7"/>
  <c r="AQ54" i="7"/>
  <c r="AQ55" i="7" s="1"/>
  <c r="AM55" i="4"/>
  <c r="AM54" i="4"/>
  <c r="AO10" i="7"/>
  <c r="AP9" i="7"/>
  <c r="AN9" i="6"/>
  <c r="AO8" i="6"/>
  <c r="AP84" i="6"/>
  <c r="AO85" i="6"/>
  <c r="AM14" i="6"/>
  <c r="AM15" i="6" s="1"/>
  <c r="AM168" i="5"/>
  <c r="AO47" i="6"/>
  <c r="AP46" i="6"/>
  <c r="AM16" i="6"/>
  <c r="AM17" i="6" s="1"/>
  <c r="AM28" i="6"/>
  <c r="AM29" i="6" s="1"/>
  <c r="AO45" i="4" l="1"/>
  <c r="AO79" i="4"/>
  <c r="AO83" i="4"/>
  <c r="AO84" i="4"/>
  <c r="AO48" i="4"/>
  <c r="AO82" i="4"/>
  <c r="AO78" i="4"/>
  <c r="AO52" i="4"/>
  <c r="AO18" i="4"/>
  <c r="AO76" i="4"/>
  <c r="AO21" i="4"/>
  <c r="AO22" i="4"/>
  <c r="AO49" i="4"/>
  <c r="AO80" i="4"/>
  <c r="AO16" i="4"/>
  <c r="AO23" i="4"/>
  <c r="AO51" i="4"/>
  <c r="AO50" i="4"/>
  <c r="AO20" i="4"/>
  <c r="AO47" i="4"/>
  <c r="AO77" i="4"/>
  <c r="AO17" i="4"/>
  <c r="AO81" i="4"/>
  <c r="AO19" i="4"/>
  <c r="AO46" i="4"/>
  <c r="AO53" i="4"/>
  <c r="AO15" i="4"/>
  <c r="AN106" i="6"/>
  <c r="AQ9" i="4"/>
  <c r="AP10" i="4"/>
  <c r="AN24" i="4"/>
  <c r="AN25" i="4"/>
  <c r="AN85" i="4"/>
  <c r="AM120" i="5"/>
  <c r="AO158" i="5"/>
  <c r="AO163" i="5"/>
  <c r="AO101" i="5"/>
  <c r="AR64" i="3"/>
  <c r="AS41" i="3"/>
  <c r="AR63" i="3"/>
  <c r="AR83" i="3"/>
  <c r="AQ104" i="3"/>
  <c r="AQ105" i="3"/>
  <c r="AM178" i="5"/>
  <c r="AN107" i="6"/>
  <c r="AO61" i="7"/>
  <c r="AO140" i="5"/>
  <c r="AO104" i="5"/>
  <c r="AO166" i="5"/>
  <c r="AO162" i="5"/>
  <c r="AO109" i="5"/>
  <c r="AO108" i="5"/>
  <c r="AO105" i="5"/>
  <c r="AO107" i="5"/>
  <c r="AO161" i="5"/>
  <c r="AO106" i="5"/>
  <c r="AO102" i="5"/>
  <c r="AO103" i="5"/>
  <c r="AO167" i="5"/>
  <c r="AO160" i="5"/>
  <c r="AO165" i="5"/>
  <c r="AO100" i="5"/>
  <c r="AO159" i="5"/>
  <c r="AN98" i="6"/>
  <c r="AM99" i="6"/>
  <c r="AN92" i="6"/>
  <c r="AM93" i="6"/>
  <c r="AM105" i="6"/>
  <c r="AN104" i="6"/>
  <c r="AL108" i="6"/>
  <c r="AL109" i="6" s="1"/>
  <c r="AM91" i="6"/>
  <c r="AN90" i="6"/>
  <c r="AM103" i="6"/>
  <c r="AN102" i="6"/>
  <c r="AM101" i="6"/>
  <c r="AN100" i="6"/>
  <c r="AN22" i="6"/>
  <c r="AN23" i="6" s="1"/>
  <c r="AM97" i="6"/>
  <c r="AN96" i="6"/>
  <c r="AM95" i="6"/>
  <c r="AN94" i="6"/>
  <c r="AN69" i="6"/>
  <c r="AL71" i="6"/>
  <c r="AL70" i="6"/>
  <c r="AM57" i="6"/>
  <c r="AN56" i="6"/>
  <c r="AM59" i="6"/>
  <c r="AN58" i="6"/>
  <c r="AN54" i="6"/>
  <c r="AM55" i="6"/>
  <c r="AN66" i="6"/>
  <c r="AM67" i="6"/>
  <c r="AN60" i="6"/>
  <c r="AM61" i="6"/>
  <c r="AM63" i="6"/>
  <c r="AN62" i="6"/>
  <c r="AM53" i="6"/>
  <c r="AN52" i="6"/>
  <c r="AN64" i="6"/>
  <c r="AM65" i="6"/>
  <c r="AN68" i="6"/>
  <c r="AL32" i="6"/>
  <c r="AN84" i="5"/>
  <c r="AO133" i="5"/>
  <c r="AO83" i="5"/>
  <c r="AO141" i="5"/>
  <c r="AO137" i="5"/>
  <c r="AO16" i="5"/>
  <c r="AO82" i="5"/>
  <c r="AO79" i="5"/>
  <c r="AO17" i="5"/>
  <c r="AO49" i="5"/>
  <c r="AO74" i="5"/>
  <c r="AO78" i="5"/>
  <c r="AO19" i="5"/>
  <c r="AO139" i="5"/>
  <c r="AO47" i="5"/>
  <c r="AO42" i="5"/>
  <c r="AO81" i="5"/>
  <c r="AO20" i="5"/>
  <c r="AO134" i="5"/>
  <c r="AO48" i="5"/>
  <c r="AO76" i="5"/>
  <c r="AN142" i="5"/>
  <c r="AO132" i="5"/>
  <c r="AO136" i="5"/>
  <c r="AO18" i="5"/>
  <c r="AO24" i="5"/>
  <c r="AO43" i="5"/>
  <c r="AO44" i="5"/>
  <c r="AO45" i="5"/>
  <c r="AO15" i="5"/>
  <c r="AO80" i="5"/>
  <c r="AN51" i="5"/>
  <c r="AM61" i="5"/>
  <c r="AO41" i="5"/>
  <c r="AO22" i="5"/>
  <c r="AO50" i="5"/>
  <c r="AO23" i="5"/>
  <c r="AO75" i="5"/>
  <c r="AO138" i="5"/>
  <c r="AO77" i="5"/>
  <c r="AO135" i="5"/>
  <c r="AO21" i="5"/>
  <c r="AO46" i="5"/>
  <c r="AP9" i="5"/>
  <c r="AN25" i="5"/>
  <c r="AM32" i="6"/>
  <c r="AN16" i="6"/>
  <c r="AN17" i="6" s="1"/>
  <c r="AN24" i="6"/>
  <c r="AN25" i="6" s="1"/>
  <c r="AN26" i="6"/>
  <c r="AN27" i="6" s="1"/>
  <c r="AN20" i="6"/>
  <c r="AN21" i="6" s="1"/>
  <c r="AN30" i="6"/>
  <c r="AN18" i="6"/>
  <c r="AN19" i="6" s="1"/>
  <c r="AN28" i="6"/>
  <c r="AN29" i="6" s="1"/>
  <c r="AN110" i="5"/>
  <c r="AN120" i="5" s="1"/>
  <c r="AN168" i="5"/>
  <c r="AP85" i="6"/>
  <c r="AQ84" i="6"/>
  <c r="AQ85" i="6" s="1"/>
  <c r="AP47" i="6"/>
  <c r="AQ46" i="6"/>
  <c r="AQ47" i="6" s="1"/>
  <c r="AR35" i="5"/>
  <c r="AQ35" i="5"/>
  <c r="AN86" i="4"/>
  <c r="AO16" i="7"/>
  <c r="AM33" i="6"/>
  <c r="AN14" i="6"/>
  <c r="AN15" i="6" s="1"/>
  <c r="AO9" i="6"/>
  <c r="AO106" i="6" s="1"/>
  <c r="AP8" i="6"/>
  <c r="AP10" i="7"/>
  <c r="AP61" i="7" s="1"/>
  <c r="AQ9" i="7"/>
  <c r="AQ10" i="7" s="1"/>
  <c r="AN55" i="4"/>
  <c r="AN54" i="4"/>
  <c r="AN31" i="6"/>
  <c r="AP47" i="4" l="1"/>
  <c r="AP77" i="4"/>
  <c r="AP21" i="4"/>
  <c r="AP46" i="4"/>
  <c r="AP76" i="4"/>
  <c r="AP52" i="4"/>
  <c r="AP45" i="4"/>
  <c r="AP80" i="4"/>
  <c r="AP22" i="4"/>
  <c r="AP53" i="4"/>
  <c r="AP84" i="4"/>
  <c r="AP83" i="4"/>
  <c r="AP18" i="4"/>
  <c r="AP51" i="4"/>
  <c r="AP50" i="4"/>
  <c r="AP81" i="4"/>
  <c r="AP16" i="4"/>
  <c r="AP17" i="4"/>
  <c r="AP19" i="4"/>
  <c r="AP23" i="4"/>
  <c r="AP49" i="4"/>
  <c r="AP79" i="4"/>
  <c r="AP15" i="4"/>
  <c r="AP20" i="4"/>
  <c r="AP82" i="4"/>
  <c r="AP78" i="4"/>
  <c r="AP48" i="4"/>
  <c r="AP165" i="5"/>
  <c r="AR9" i="4"/>
  <c r="AR10" i="4" s="1"/>
  <c r="AQ10" i="4"/>
  <c r="AO25" i="4"/>
  <c r="AO24" i="4"/>
  <c r="AO69" i="6"/>
  <c r="AO85" i="4"/>
  <c r="AP102" i="5"/>
  <c r="AP108" i="5"/>
  <c r="AP161" i="5"/>
  <c r="AN178" i="5"/>
  <c r="AP100" i="5"/>
  <c r="AS83" i="3"/>
  <c r="AR104" i="3"/>
  <c r="AR105" i="3"/>
  <c r="AS63" i="3"/>
  <c r="AS64" i="3"/>
  <c r="AP162" i="5"/>
  <c r="AP140" i="5"/>
  <c r="AP166" i="5"/>
  <c r="AP109" i="5"/>
  <c r="AP106" i="5"/>
  <c r="AP105" i="5"/>
  <c r="AP101" i="5"/>
  <c r="AP107" i="5"/>
  <c r="AP158" i="5"/>
  <c r="AP167" i="5"/>
  <c r="AP103" i="5"/>
  <c r="AP160" i="5"/>
  <c r="AP163" i="5"/>
  <c r="AP159" i="5"/>
  <c r="AP164" i="5"/>
  <c r="AP104" i="5"/>
  <c r="AO107" i="6"/>
  <c r="AN103" i="6"/>
  <c r="AO102" i="6"/>
  <c r="AN93" i="6"/>
  <c r="AO92" i="6"/>
  <c r="AN95" i="6"/>
  <c r="AO94" i="6"/>
  <c r="AM108" i="6"/>
  <c r="AM109" i="6" s="1"/>
  <c r="AO90" i="6"/>
  <c r="AN91" i="6"/>
  <c r="AN99" i="6"/>
  <c r="AO98" i="6"/>
  <c r="AN97" i="6"/>
  <c r="AO96" i="6"/>
  <c r="AN105" i="6"/>
  <c r="AO104" i="6"/>
  <c r="AM71" i="6"/>
  <c r="AM70" i="6"/>
  <c r="AN101" i="6"/>
  <c r="AO100" i="6"/>
  <c r="AO58" i="6"/>
  <c r="AN59" i="6"/>
  <c r="AO68" i="6"/>
  <c r="AO60" i="6"/>
  <c r="AN61" i="6"/>
  <c r="AO52" i="6"/>
  <c r="AN53" i="6"/>
  <c r="AO54" i="6"/>
  <c r="AN55" i="6"/>
  <c r="AN63" i="6"/>
  <c r="AO62" i="6"/>
  <c r="AN57" i="6"/>
  <c r="AO56" i="6"/>
  <c r="AN65" i="6"/>
  <c r="AO64" i="6"/>
  <c r="AN67" i="6"/>
  <c r="AO66" i="6"/>
  <c r="AP136" i="5"/>
  <c r="AP82" i="5"/>
  <c r="AP134" i="5"/>
  <c r="AP135" i="5"/>
  <c r="AP20" i="5"/>
  <c r="AP141" i="5"/>
  <c r="AP79" i="5"/>
  <c r="AP81" i="5"/>
  <c r="AP75" i="5"/>
  <c r="AP15" i="5"/>
  <c r="AO84" i="5"/>
  <c r="AP78" i="5"/>
  <c r="AP50" i="5"/>
  <c r="AP46" i="5"/>
  <c r="AP42" i="5"/>
  <c r="AP74" i="5"/>
  <c r="AP22" i="5"/>
  <c r="AP44" i="5"/>
  <c r="AP76" i="5"/>
  <c r="AP21" i="5"/>
  <c r="AP80" i="5"/>
  <c r="AP45" i="5"/>
  <c r="AP16" i="5"/>
  <c r="AP48" i="5"/>
  <c r="AP132" i="5"/>
  <c r="AO142" i="5"/>
  <c r="AP17" i="5"/>
  <c r="AP49" i="5"/>
  <c r="AP19" i="5"/>
  <c r="AP41" i="5"/>
  <c r="AP43" i="5"/>
  <c r="AP47" i="5"/>
  <c r="AP83" i="5"/>
  <c r="AO51" i="5"/>
  <c r="AP18" i="5"/>
  <c r="AN61" i="5"/>
  <c r="AP77" i="5"/>
  <c r="AP137" i="5"/>
  <c r="AP133" i="5"/>
  <c r="AP138" i="5"/>
  <c r="AP23" i="5"/>
  <c r="AP24" i="5"/>
  <c r="AP139" i="5"/>
  <c r="AQ9" i="5"/>
  <c r="AQ165" i="5" s="1"/>
  <c r="AR9" i="5"/>
  <c r="AO25" i="5"/>
  <c r="AO61" i="5" s="1"/>
  <c r="AQ61" i="7"/>
  <c r="AW61" i="7" s="1"/>
  <c r="AX61" i="7" s="1"/>
  <c r="E22" i="1" s="1"/>
  <c r="F22" i="1" s="1"/>
  <c r="AO30" i="6"/>
  <c r="AN32" i="6"/>
  <c r="AO16" i="6"/>
  <c r="AO17" i="6" s="1"/>
  <c r="AO110" i="5"/>
  <c r="AO31" i="6"/>
  <c r="AP16" i="7"/>
  <c r="AQ16" i="7" s="1"/>
  <c r="AW16" i="7" s="1"/>
  <c r="AX16" i="7" s="1"/>
  <c r="AO86" i="4"/>
  <c r="AO18" i="6"/>
  <c r="AO19" i="6" s="1"/>
  <c r="AO28" i="6"/>
  <c r="AO29" i="6" s="1"/>
  <c r="AO22" i="6"/>
  <c r="AO23" i="6" s="1"/>
  <c r="AQ8" i="6"/>
  <c r="AQ9" i="6" s="1"/>
  <c r="AP9" i="6"/>
  <c r="AP69" i="6" s="1"/>
  <c r="AQ69" i="6" s="1"/>
  <c r="AR69" i="6" s="1"/>
  <c r="AO26" i="6"/>
  <c r="AO27" i="6" s="1"/>
  <c r="AO54" i="4"/>
  <c r="AO55" i="4"/>
  <c r="AO168" i="5"/>
  <c r="AN33" i="6"/>
  <c r="AO14" i="6"/>
  <c r="AO15" i="6" s="1"/>
  <c r="AO20" i="6"/>
  <c r="AO21" i="6" s="1"/>
  <c r="AO24" i="6"/>
  <c r="AO25" i="6" s="1"/>
  <c r="AP24" i="4" l="1"/>
  <c r="AP25" i="4"/>
  <c r="AQ45" i="4"/>
  <c r="AR45" i="4" s="1"/>
  <c r="AQ84" i="4"/>
  <c r="AR84" i="4" s="1"/>
  <c r="AQ18" i="4"/>
  <c r="AR18" i="4" s="1"/>
  <c r="AQ49" i="4"/>
  <c r="AR49" i="4" s="1"/>
  <c r="AQ48" i="4"/>
  <c r="AR48" i="4" s="1"/>
  <c r="AQ53" i="4"/>
  <c r="AR53" i="4" s="1"/>
  <c r="AQ15" i="4"/>
  <c r="AQ80" i="4"/>
  <c r="AR80" i="4" s="1"/>
  <c r="AQ50" i="4"/>
  <c r="AR50" i="4" s="1"/>
  <c r="AQ23" i="4"/>
  <c r="AR23" i="4" s="1"/>
  <c r="AQ82" i="4"/>
  <c r="AQ46" i="4"/>
  <c r="AR46" i="4" s="1"/>
  <c r="AQ81" i="4"/>
  <c r="AR81" i="4" s="1"/>
  <c r="AQ22" i="4"/>
  <c r="AR22" i="4" s="1"/>
  <c r="AQ79" i="4"/>
  <c r="AR79" i="4" s="1"/>
  <c r="AQ21" i="4"/>
  <c r="AR21" i="4" s="1"/>
  <c r="AQ83" i="4"/>
  <c r="AR83" i="4" s="1"/>
  <c r="AQ20" i="4"/>
  <c r="AR20" i="4" s="1"/>
  <c r="AQ51" i="4"/>
  <c r="AR51" i="4" s="1"/>
  <c r="AQ77" i="4"/>
  <c r="AR77" i="4" s="1"/>
  <c r="AQ17" i="4"/>
  <c r="AR17" i="4" s="1"/>
  <c r="AQ47" i="4"/>
  <c r="AR47" i="4" s="1"/>
  <c r="AQ76" i="4"/>
  <c r="AR76" i="4" s="1"/>
  <c r="AR85" i="4" s="1"/>
  <c r="AQ16" i="4"/>
  <c r="AR16" i="4" s="1"/>
  <c r="AQ19" i="4"/>
  <c r="AR19" i="4" s="1"/>
  <c r="AQ52" i="4"/>
  <c r="AR52" i="4" s="1"/>
  <c r="AR82" i="4"/>
  <c r="AR15" i="4"/>
  <c r="AP85" i="4"/>
  <c r="G22" i="1"/>
  <c r="F46" i="1"/>
  <c r="F47" i="1" s="1"/>
  <c r="AQ78" i="4"/>
  <c r="AR78" i="4" s="1"/>
  <c r="AQ102" i="5"/>
  <c r="AR102" i="5" s="1"/>
  <c r="AZ102" i="5" s="1"/>
  <c r="AS105" i="3"/>
  <c r="AS104" i="3"/>
  <c r="AR104" i="5"/>
  <c r="AZ104" i="5" s="1"/>
  <c r="AR165" i="5"/>
  <c r="AZ165" i="5" s="1"/>
  <c r="AQ104" i="5"/>
  <c r="AQ162" i="5"/>
  <c r="AR162" i="5" s="1"/>
  <c r="AZ162" i="5" s="1"/>
  <c r="AQ109" i="5"/>
  <c r="AR109" i="5" s="1"/>
  <c r="AZ109" i="5" s="1"/>
  <c r="AQ108" i="5"/>
  <c r="AR108" i="5" s="1"/>
  <c r="AZ108" i="5" s="1"/>
  <c r="AQ101" i="5"/>
  <c r="AQ158" i="5"/>
  <c r="AR158" i="5" s="1"/>
  <c r="AQ100" i="5"/>
  <c r="AR100" i="5" s="1"/>
  <c r="AQ167" i="5"/>
  <c r="AR167" i="5" s="1"/>
  <c r="AZ167" i="5" s="1"/>
  <c r="AQ164" i="5"/>
  <c r="AR164" i="5" s="1"/>
  <c r="AZ164" i="5" s="1"/>
  <c r="AQ159" i="5"/>
  <c r="AR159" i="5" s="1"/>
  <c r="AZ159" i="5" s="1"/>
  <c r="AQ160" i="5"/>
  <c r="AR160" i="5" s="1"/>
  <c r="AZ160" i="5" s="1"/>
  <c r="AQ106" i="5"/>
  <c r="AR106" i="5" s="1"/>
  <c r="AZ106" i="5" s="1"/>
  <c r="AR101" i="5"/>
  <c r="AZ101" i="5" s="1"/>
  <c r="AQ105" i="5"/>
  <c r="AR105" i="5" s="1"/>
  <c r="AZ105" i="5" s="1"/>
  <c r="AQ163" i="5"/>
  <c r="AR163" i="5" s="1"/>
  <c r="AZ163" i="5" s="1"/>
  <c r="AQ103" i="5"/>
  <c r="AR103" i="5" s="1"/>
  <c r="AZ103" i="5" s="1"/>
  <c r="AO120" i="5"/>
  <c r="AQ161" i="5"/>
  <c r="AR161" i="5" s="1"/>
  <c r="AZ161" i="5" s="1"/>
  <c r="AQ107" i="5"/>
  <c r="AR107" i="5" s="1"/>
  <c r="AZ107" i="5" s="1"/>
  <c r="AQ166" i="5"/>
  <c r="AR166" i="5" s="1"/>
  <c r="AZ166" i="5" s="1"/>
  <c r="AO97" i="6"/>
  <c r="AP96" i="6"/>
  <c r="AN108" i="6"/>
  <c r="AN109" i="6" s="1"/>
  <c r="AN71" i="6"/>
  <c r="AN70" i="6"/>
  <c r="AP98" i="6"/>
  <c r="AO99" i="6"/>
  <c r="AP107" i="6"/>
  <c r="AQ107" i="6" s="1"/>
  <c r="AR107" i="6" s="1"/>
  <c r="AO91" i="6"/>
  <c r="AP90" i="6"/>
  <c r="AP106" i="6"/>
  <c r="AQ106" i="6" s="1"/>
  <c r="AR106" i="6" s="1"/>
  <c r="AZ106" i="6" s="1"/>
  <c r="AO105" i="6"/>
  <c r="AP104" i="6"/>
  <c r="AP92" i="6"/>
  <c r="AO93" i="6"/>
  <c r="AO103" i="6"/>
  <c r="AP102" i="6"/>
  <c r="AP94" i="6"/>
  <c r="AO95" i="6"/>
  <c r="AP100" i="6"/>
  <c r="AO101" i="6"/>
  <c r="AP56" i="6"/>
  <c r="AO57" i="6"/>
  <c r="AO61" i="6"/>
  <c r="AP60" i="6"/>
  <c r="AP64" i="6"/>
  <c r="AO65" i="6"/>
  <c r="AP62" i="6"/>
  <c r="AO63" i="6"/>
  <c r="AP68" i="6"/>
  <c r="AQ68" i="6" s="1"/>
  <c r="AR68" i="6" s="1"/>
  <c r="AZ68" i="6" s="1"/>
  <c r="AP66" i="6"/>
  <c r="AO67" i="6"/>
  <c r="AO53" i="6"/>
  <c r="AP52" i="6"/>
  <c r="AP54" i="6"/>
  <c r="AO55" i="6"/>
  <c r="AO59" i="6"/>
  <c r="AP58" i="6"/>
  <c r="AQ141" i="5"/>
  <c r="AR141" i="5" s="1"/>
  <c r="AZ141" i="5" s="1"/>
  <c r="AO178" i="5"/>
  <c r="AQ46" i="5"/>
  <c r="AR46" i="5" s="1"/>
  <c r="AZ46" i="5" s="1"/>
  <c r="AQ45" i="5"/>
  <c r="AR45" i="5" s="1"/>
  <c r="AZ45" i="5" s="1"/>
  <c r="AQ47" i="5"/>
  <c r="AR47" i="5" s="1"/>
  <c r="AZ47" i="5" s="1"/>
  <c r="AQ42" i="5"/>
  <c r="AR42" i="5" s="1"/>
  <c r="AZ42" i="5" s="1"/>
  <c r="AQ139" i="5"/>
  <c r="AR139" i="5" s="1"/>
  <c r="AZ139" i="5" s="1"/>
  <c r="AQ77" i="5"/>
  <c r="AR77" i="5" s="1"/>
  <c r="AZ77" i="5" s="1"/>
  <c r="AQ43" i="5"/>
  <c r="AR43" i="5" s="1"/>
  <c r="AZ43" i="5" s="1"/>
  <c r="AQ48" i="5"/>
  <c r="AR48" i="5" s="1"/>
  <c r="AZ48" i="5" s="1"/>
  <c r="AQ16" i="5"/>
  <c r="AR16" i="5" s="1"/>
  <c r="AZ16" i="5" s="1"/>
  <c r="AQ24" i="5"/>
  <c r="AR24" i="5" s="1"/>
  <c r="AZ24" i="5" s="1"/>
  <c r="AQ81" i="5"/>
  <c r="AR81" i="5" s="1"/>
  <c r="AZ81" i="5" s="1"/>
  <c r="AQ136" i="5"/>
  <c r="AR136" i="5" s="1"/>
  <c r="AZ136" i="5" s="1"/>
  <c r="AQ21" i="5"/>
  <c r="AR21" i="5" s="1"/>
  <c r="AZ21" i="5" s="1"/>
  <c r="AQ78" i="5"/>
  <c r="AR78" i="5" s="1"/>
  <c r="AZ78" i="5" s="1"/>
  <c r="AQ74" i="5"/>
  <c r="AR74" i="5" s="1"/>
  <c r="AQ133" i="5"/>
  <c r="AR133" i="5" s="1"/>
  <c r="AZ133" i="5" s="1"/>
  <c r="AQ18" i="5"/>
  <c r="AR18" i="5" s="1"/>
  <c r="AZ18" i="5" s="1"/>
  <c r="AQ22" i="5"/>
  <c r="AR22" i="5" s="1"/>
  <c r="AZ22" i="5" s="1"/>
  <c r="AQ15" i="5"/>
  <c r="AR15" i="5" s="1"/>
  <c r="AQ49" i="5"/>
  <c r="AR49" i="5" s="1"/>
  <c r="AZ49" i="5" s="1"/>
  <c r="AQ44" i="5"/>
  <c r="AR44" i="5" s="1"/>
  <c r="AZ44" i="5" s="1"/>
  <c r="AQ80" i="5"/>
  <c r="AR80" i="5" s="1"/>
  <c r="AZ80" i="5" s="1"/>
  <c r="AQ20" i="5"/>
  <c r="AR20" i="5" s="1"/>
  <c r="AZ20" i="5" s="1"/>
  <c r="AQ132" i="5"/>
  <c r="AR132" i="5" s="1"/>
  <c r="AQ140" i="5"/>
  <c r="AR140" i="5" s="1"/>
  <c r="AZ140" i="5" s="1"/>
  <c r="AQ138" i="5"/>
  <c r="AR138" i="5" s="1"/>
  <c r="AZ138" i="5" s="1"/>
  <c r="AP142" i="5"/>
  <c r="AQ75" i="5"/>
  <c r="AR75" i="5" s="1"/>
  <c r="AZ75" i="5" s="1"/>
  <c r="AQ79" i="5"/>
  <c r="AR79" i="5" s="1"/>
  <c r="AZ79" i="5" s="1"/>
  <c r="AQ41" i="5"/>
  <c r="AR41" i="5" s="1"/>
  <c r="AQ82" i="5"/>
  <c r="AR82" i="5" s="1"/>
  <c r="AZ82" i="5" s="1"/>
  <c r="AQ23" i="5"/>
  <c r="AR23" i="5" s="1"/>
  <c r="AZ23" i="5" s="1"/>
  <c r="AQ19" i="5"/>
  <c r="AR19" i="5" s="1"/>
  <c r="AZ19" i="5" s="1"/>
  <c r="AQ134" i="5"/>
  <c r="AR134" i="5" s="1"/>
  <c r="AZ134" i="5" s="1"/>
  <c r="AP84" i="5"/>
  <c r="AP51" i="5"/>
  <c r="AQ137" i="5"/>
  <c r="AR137" i="5" s="1"/>
  <c r="AZ137" i="5" s="1"/>
  <c r="AQ83" i="5"/>
  <c r="AR83" i="5" s="1"/>
  <c r="AZ83" i="5" s="1"/>
  <c r="AQ17" i="5"/>
  <c r="AR17" i="5" s="1"/>
  <c r="AZ17" i="5" s="1"/>
  <c r="AQ50" i="5"/>
  <c r="AR50" i="5" s="1"/>
  <c r="AZ50" i="5" s="1"/>
  <c r="AQ135" i="5"/>
  <c r="AR135" i="5" s="1"/>
  <c r="AZ135" i="5" s="1"/>
  <c r="AQ76" i="5"/>
  <c r="AR76" i="5" s="1"/>
  <c r="AZ76" i="5" s="1"/>
  <c r="AP25" i="5"/>
  <c r="AO32" i="6"/>
  <c r="AP18" i="6"/>
  <c r="AP24" i="6"/>
  <c r="AP26" i="6"/>
  <c r="AP30" i="6"/>
  <c r="AQ30" i="6" s="1"/>
  <c r="AR30" i="6" s="1"/>
  <c r="AZ30" i="6" s="1"/>
  <c r="AO33" i="6"/>
  <c r="AP14" i="6"/>
  <c r="AP15" i="6" s="1"/>
  <c r="AP22" i="6"/>
  <c r="AP86" i="4"/>
  <c r="AP31" i="6"/>
  <c r="AQ31" i="6" s="1"/>
  <c r="AR31" i="6" s="1"/>
  <c r="AP168" i="5"/>
  <c r="AP20" i="6"/>
  <c r="AP16" i="6"/>
  <c r="AP110" i="5"/>
  <c r="AP55" i="4"/>
  <c r="AP54" i="4"/>
  <c r="AP28" i="6"/>
  <c r="AR24" i="4" l="1"/>
  <c r="AR25" i="4"/>
  <c r="I22" i="1"/>
  <c r="I46" i="1" s="1"/>
  <c r="I47" i="1" s="1"/>
  <c r="I48" i="1" s="1"/>
  <c r="I50" i="1" s="1"/>
  <c r="G46" i="1"/>
  <c r="AQ85" i="4"/>
  <c r="AQ25" i="4"/>
  <c r="AQ24" i="4"/>
  <c r="AP120" i="5"/>
  <c r="AP95" i="6"/>
  <c r="AQ94" i="6"/>
  <c r="AP91" i="6"/>
  <c r="AQ90" i="6"/>
  <c r="AP97" i="6"/>
  <c r="AQ96" i="6"/>
  <c r="AO70" i="6"/>
  <c r="AP103" i="6"/>
  <c r="AQ102" i="6"/>
  <c r="AQ98" i="6"/>
  <c r="AP99" i="6"/>
  <c r="AP105" i="6"/>
  <c r="AQ104" i="6"/>
  <c r="AO71" i="6"/>
  <c r="AP101" i="6"/>
  <c r="AQ100" i="6"/>
  <c r="AO108" i="6"/>
  <c r="AO109" i="6" s="1"/>
  <c r="AP93" i="6"/>
  <c r="AQ92" i="6"/>
  <c r="AQ62" i="6"/>
  <c r="AP63" i="6"/>
  <c r="AQ64" i="6"/>
  <c r="AP65" i="6"/>
  <c r="AQ56" i="6"/>
  <c r="AP57" i="6"/>
  <c r="AP55" i="6"/>
  <c r="AQ54" i="6"/>
  <c r="AQ52" i="6"/>
  <c r="AP53" i="6"/>
  <c r="AQ66" i="6"/>
  <c r="AP67" i="6"/>
  <c r="AP61" i="6"/>
  <c r="AQ60" i="6"/>
  <c r="AQ58" i="6"/>
  <c r="AP59" i="6"/>
  <c r="AP178" i="5"/>
  <c r="AQ84" i="5"/>
  <c r="AR142" i="5"/>
  <c r="AP61" i="5"/>
  <c r="AQ51" i="5"/>
  <c r="AQ142" i="5"/>
  <c r="AQ25" i="5"/>
  <c r="AQ24" i="6"/>
  <c r="AP25" i="6"/>
  <c r="AQ28" i="6"/>
  <c r="AP29" i="6"/>
  <c r="AQ26" i="6"/>
  <c r="AP27" i="6"/>
  <c r="AQ22" i="6"/>
  <c r="AP23" i="6"/>
  <c r="AQ20" i="6"/>
  <c r="AP21" i="6"/>
  <c r="AQ18" i="6"/>
  <c r="AP19" i="6"/>
  <c r="AQ16" i="6"/>
  <c r="AP17" i="6"/>
  <c r="AQ54" i="4"/>
  <c r="AQ55" i="4"/>
  <c r="AR51" i="5"/>
  <c r="AQ110" i="5"/>
  <c r="AQ86" i="4"/>
  <c r="AZ132" i="5"/>
  <c r="AZ142" i="5" s="1"/>
  <c r="AY142" i="5"/>
  <c r="AQ14" i="6"/>
  <c r="AQ15" i="6" s="1"/>
  <c r="AQ168" i="5"/>
  <c r="AR84" i="5"/>
  <c r="F90" i="1" l="1"/>
  <c r="G47" i="1"/>
  <c r="AR100" i="6"/>
  <c r="AZ100" i="6" s="1"/>
  <c r="AQ101" i="6"/>
  <c r="AR96" i="6"/>
  <c r="AZ96" i="6" s="1"/>
  <c r="AQ97" i="6"/>
  <c r="AP71" i="6"/>
  <c r="AP70" i="6"/>
  <c r="AQ105" i="6"/>
  <c r="AR104" i="6"/>
  <c r="AQ91" i="6"/>
  <c r="AR90" i="6"/>
  <c r="AR92" i="6"/>
  <c r="AZ92" i="6" s="1"/>
  <c r="AQ93" i="6"/>
  <c r="AP108" i="6"/>
  <c r="AP109" i="6" s="1"/>
  <c r="AQ99" i="6"/>
  <c r="AR98" i="6"/>
  <c r="AZ98" i="6" s="1"/>
  <c r="AR94" i="6"/>
  <c r="AZ94" i="6" s="1"/>
  <c r="AQ95" i="6"/>
  <c r="AR102" i="6"/>
  <c r="AZ102" i="6" s="1"/>
  <c r="AQ103" i="6"/>
  <c r="AR58" i="6"/>
  <c r="AZ58" i="6" s="1"/>
  <c r="AQ59" i="6"/>
  <c r="AQ53" i="6"/>
  <c r="AR52" i="6"/>
  <c r="AQ63" i="6"/>
  <c r="AR62" i="6"/>
  <c r="AZ62" i="6" s="1"/>
  <c r="AQ55" i="6"/>
  <c r="AR54" i="6"/>
  <c r="AZ54" i="6" s="1"/>
  <c r="AR60" i="6"/>
  <c r="AZ60" i="6" s="1"/>
  <c r="AQ61" i="6"/>
  <c r="AQ65" i="6"/>
  <c r="AR64" i="6"/>
  <c r="AZ64" i="6" s="1"/>
  <c r="AR66" i="6"/>
  <c r="AQ67" i="6"/>
  <c r="AR56" i="6"/>
  <c r="AZ56" i="6" s="1"/>
  <c r="AQ57" i="6"/>
  <c r="AQ120" i="5"/>
  <c r="AQ61" i="5"/>
  <c r="AQ178" i="5"/>
  <c r="AR25" i="5"/>
  <c r="AR61" i="5" s="1"/>
  <c r="AR24" i="6"/>
  <c r="AQ25" i="6"/>
  <c r="AR28" i="6"/>
  <c r="AQ29" i="6"/>
  <c r="AR26" i="6"/>
  <c r="AQ27" i="6"/>
  <c r="AP32" i="6"/>
  <c r="AR22" i="6"/>
  <c r="AQ23" i="6"/>
  <c r="AP33" i="6"/>
  <c r="AR20" i="6"/>
  <c r="AQ21" i="6"/>
  <c r="AR18" i="6"/>
  <c r="AQ19" i="6"/>
  <c r="AR16" i="6"/>
  <c r="AQ17" i="6"/>
  <c r="AY84" i="5"/>
  <c r="AZ74" i="5"/>
  <c r="AZ84" i="5" s="1"/>
  <c r="AR168" i="5"/>
  <c r="AR178" i="5" s="1"/>
  <c r="AR14" i="6"/>
  <c r="AR15" i="6" s="1"/>
  <c r="AR110" i="5"/>
  <c r="AR120" i="5" s="1"/>
  <c r="AR54" i="4"/>
  <c r="AR55" i="4"/>
  <c r="AR86" i="4"/>
  <c r="AY51" i="5"/>
  <c r="AZ41" i="5"/>
  <c r="AZ51" i="5" s="1"/>
  <c r="AQ70" i="6" l="1"/>
  <c r="AR53" i="6"/>
  <c r="AZ52" i="6"/>
  <c r="AR67" i="6"/>
  <c r="AZ66" i="6"/>
  <c r="AR91" i="6"/>
  <c r="AZ90" i="6"/>
  <c r="AR105" i="6"/>
  <c r="AZ104" i="6"/>
  <c r="AR101" i="6"/>
  <c r="AR95" i="6"/>
  <c r="AR99" i="6"/>
  <c r="AQ108" i="6"/>
  <c r="AQ109" i="6" s="1"/>
  <c r="AR93" i="6"/>
  <c r="AR103" i="6"/>
  <c r="AR97" i="6"/>
  <c r="AQ71" i="6"/>
  <c r="AR57" i="6"/>
  <c r="AR61" i="6"/>
  <c r="AR59" i="6"/>
  <c r="AR55" i="6"/>
  <c r="AR63" i="6"/>
  <c r="AR65" i="6"/>
  <c r="AY25" i="5"/>
  <c r="AZ15" i="5"/>
  <c r="AZ25" i="5" s="1"/>
  <c r="AZ24" i="6"/>
  <c r="AR25" i="6"/>
  <c r="AZ28" i="6"/>
  <c r="AR29" i="6"/>
  <c r="AZ26" i="6"/>
  <c r="AR27" i="6"/>
  <c r="AQ32" i="6"/>
  <c r="AZ22" i="6"/>
  <c r="AR23" i="6"/>
  <c r="AZ20" i="6"/>
  <c r="AR21" i="6"/>
  <c r="AZ18" i="6"/>
  <c r="AR19" i="6"/>
  <c r="AQ33" i="6"/>
  <c r="AZ16" i="6"/>
  <c r="AR17" i="6"/>
  <c r="AY168" i="5"/>
  <c r="AZ158" i="5"/>
  <c r="AZ168" i="5" s="1"/>
  <c r="AY110" i="5"/>
  <c r="AZ100" i="5"/>
  <c r="AZ110" i="5" s="1"/>
  <c r="AR70" i="6" l="1"/>
  <c r="AR108" i="6"/>
  <c r="AR109" i="6" s="1"/>
  <c r="AR71" i="6"/>
  <c r="AR33" i="6"/>
  <c r="AR32" i="6"/>
  <c r="AZ14" i="6"/>
  <c r="AZ32" i="6" s="1"/>
  <c r="AY32" i="6"/>
  <c r="AY70" i="6"/>
  <c r="AZ70" i="6"/>
</calcChain>
</file>

<file path=xl/sharedStrings.xml><?xml version="1.0" encoding="utf-8"?>
<sst xmlns="http://schemas.openxmlformats.org/spreadsheetml/2006/main" count="3324" uniqueCount="473">
  <si>
    <t>M² / lôžko</t>
  </si>
  <si>
    <t>Typ miestnosti</t>
  </si>
  <si>
    <t>Počet/nemocnica</t>
  </si>
  <si>
    <t>Čistá plocha/m2</t>
  </si>
  <si>
    <t>Celková plocha/m2</t>
  </si>
  <si>
    <t>EUR / m2</t>
  </si>
  <si>
    <t>Suma celkom</t>
  </si>
  <si>
    <t>Čistá/Celková plocha</t>
  </si>
  <si>
    <t xml:space="preserve">Lôžková časť </t>
  </si>
  <si>
    <t>výmera/m2</t>
  </si>
  <si>
    <t>typ</t>
  </si>
  <si>
    <t>počet</t>
  </si>
  <si>
    <t>m2</t>
  </si>
  <si>
    <t>EUR bez DPH</t>
  </si>
  <si>
    <t>koeficient</t>
  </si>
  <si>
    <t>Klasické lôžka</t>
  </si>
  <si>
    <t>lôžko</t>
  </si>
  <si>
    <t>JIS/ARO lôžka</t>
  </si>
  <si>
    <t>Dialisys - Dialýza</t>
  </si>
  <si>
    <t>Psychiatri dospelý</t>
  </si>
  <si>
    <t>Psychiatri padiatrická</t>
  </si>
  <si>
    <t>Day nursing - Denné stacionáre</t>
  </si>
  <si>
    <t>Diagnostika, operačné a zákrokové sály</t>
  </si>
  <si>
    <t>Ambulancie</t>
  </si>
  <si>
    <t>Ambulance</t>
  </si>
  <si>
    <t>Funkčná diagnostika</t>
  </si>
  <si>
    <t>Unit</t>
  </si>
  <si>
    <t>Radiologia</t>
  </si>
  <si>
    <t>Room</t>
  </si>
  <si>
    <t>Mamografia</t>
  </si>
  <si>
    <t>Echografia</t>
  </si>
  <si>
    <t>Počítačová tomografia - CT, SPECT CT</t>
  </si>
  <si>
    <t>Magnetická rezonancia - MR</t>
  </si>
  <si>
    <t>URGENTNÝ PRÍJEM</t>
  </si>
  <si>
    <t>Jednodňová Chirurgia</t>
  </si>
  <si>
    <t>Operating room</t>
  </si>
  <si>
    <t>Centrálne operačné sály vrátane sekčných sálov</t>
  </si>
  <si>
    <t>Špeciálna diagnostika</t>
  </si>
  <si>
    <t>M².UNIT</t>
  </si>
  <si>
    <t>UNIT.TYPE</t>
  </si>
  <si>
    <t>N/G</t>
  </si>
  <si>
    <t>Bunker</t>
  </si>
  <si>
    <t>Fyzioterapia</t>
  </si>
  <si>
    <t>Angiografia -  Intervenčná radiológia</t>
  </si>
  <si>
    <t>Ultrazvuk v gynekológii a pôrodníctve</t>
  </si>
  <si>
    <t>Bed</t>
  </si>
  <si>
    <t xml:space="preserve">Endoskopické vyšetrovacie metódy v jednotlivých odboroch </t>
  </si>
  <si>
    <t>unit</t>
  </si>
  <si>
    <t>Labolatórne a obslužné priestory</t>
  </si>
  <si>
    <t>Technické a podporné priestory</t>
  </si>
  <si>
    <t>SUMMARY</t>
  </si>
  <si>
    <t>ŠAS (bez dialýzy a stacionára) - prehľad výkonov vykázaných do ZP, SP a samoplatcov evidovaných v IS KNIS - bez konzílií a grantov (nemajú cenové ohodnotenie výkonu)</t>
  </si>
  <si>
    <t>VARIANT 1</t>
  </si>
  <si>
    <t>NULTY VARIANT</t>
  </si>
  <si>
    <t>(zdroj: IS KNIS)</t>
  </si>
  <si>
    <t>VÝPOČET POČTU AMBULANCIÍ</t>
  </si>
  <si>
    <t>Nárast demografia</t>
  </si>
  <si>
    <t>Reálny nárast</t>
  </si>
  <si>
    <t>Celkový nárast</t>
  </si>
  <si>
    <t>FNsP J. A. Reimana Prešov</t>
  </si>
  <si>
    <t>pracovné dni</t>
  </si>
  <si>
    <t>pracovné hodiny</t>
  </si>
  <si>
    <t>počet pacientov/ hod</t>
  </si>
  <si>
    <t>Počet ambulancii</t>
  </si>
  <si>
    <t>Odbornosť</t>
  </si>
  <si>
    <t>001</t>
  </si>
  <si>
    <t>002</t>
  </si>
  <si>
    <t>003</t>
  </si>
  <si>
    <t>004</t>
  </si>
  <si>
    <t>005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</si>
  <si>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</si>
  <si>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</si>
  <si>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</si>
  <si>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</si>
  <si>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</si>
  <si>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</si>
  <si>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</si>
  <si>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</si>
  <si>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</si>
  <si>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018</t>
  </si>
  <si>
    <t>019</t>
  </si>
  <si>
    <t>025</t>
  </si>
  <si>
    <t>027</t>
  </si>
  <si>
    <t>031</t>
  </si>
  <si>
    <t>038</t>
  </si>
  <si>
    <t>043</t>
  </si>
  <si>
    <t>046</t>
  </si>
  <si>
    <t>048</t>
  </si>
  <si>
    <t>049</t>
  </si>
  <si>
    <t>050</t>
  </si>
  <si>
    <t>051</t>
  </si>
  <si>
    <t>060</t>
  </si>
  <si>
    <t>064</t>
  </si>
  <si>
    <t>068</t>
  </si>
  <si>
    <t>107</t>
  </si>
  <si>
    <t>144</t>
  </si>
  <si>
    <t>319</t>
  </si>
  <si>
    <t>322</t>
  </si>
  <si>
    <t>647</t>
  </si>
  <si>
    <t>Spolu:</t>
  </si>
  <si>
    <t>Priemer 2016-2019</t>
  </si>
  <si>
    <t>VARIANT 2</t>
  </si>
  <si>
    <t>VARIANT REKONŠTRUKCIA</t>
  </si>
  <si>
    <t>VARIANT 3</t>
  </si>
  <si>
    <t>Tab. Vyhodnotenie vyťaženosti jednotlivých kliník/oddelení za obdobie (bez sprevádzajúcich osôb)</t>
  </si>
  <si>
    <t>2021</t>
  </si>
  <si>
    <t>Názov oddelenia</t>
  </si>
  <si>
    <t>Počet postelí</t>
  </si>
  <si>
    <t>ALOS</t>
  </si>
  <si>
    <t>Obložnosť v %</t>
  </si>
  <si>
    <t>Počet ošetrovacích dní</t>
  </si>
  <si>
    <t>Postelná kapacita</t>
  </si>
  <si>
    <t>Počet   UH</t>
  </si>
  <si>
    <t xml:space="preserve">Obložnosť v % </t>
  </si>
  <si>
    <t xml:space="preserve">Počet UH </t>
  </si>
  <si>
    <t xml:space="preserve">ALOS </t>
  </si>
  <si>
    <t>Interné oddelenie</t>
  </si>
  <si>
    <t xml:space="preserve">Interné oddelenie JIS </t>
  </si>
  <si>
    <t>Oddelenie infektológie</t>
  </si>
  <si>
    <t>Oddelenie neurológie</t>
  </si>
  <si>
    <t xml:space="preserve">Oddelenie neurológie - JIS </t>
  </si>
  <si>
    <t>Psychiatrické oddelenie</t>
  </si>
  <si>
    <t>Psychiatrické oddelenie II.</t>
  </si>
  <si>
    <t>Psychiatrické oddelenie, súdom nariadené ochranné liečenie</t>
  </si>
  <si>
    <t>Psychiatrické oddelenie, liečba drogových závislostí</t>
  </si>
  <si>
    <t>52.3</t>
  </si>
  <si>
    <t xml:space="preserve">Oddelenie detskej psychiatrie </t>
  </si>
  <si>
    <t>Oddelenie klinického pracovného lekárstva a klinickej toxikológie</t>
  </si>
  <si>
    <t>Oddelenie pediatrie</t>
  </si>
  <si>
    <t>80.2</t>
  </si>
  <si>
    <t>Oddelenie pediatrie - JIS</t>
  </si>
  <si>
    <t>Oddelenie pediatrie - JRS</t>
  </si>
  <si>
    <t>Oddelenie chirurgie</t>
  </si>
  <si>
    <t xml:space="preserve">Oddelenie chirurgie - JIS </t>
  </si>
  <si>
    <t>Oddelenie cievnej chirurgie</t>
  </si>
  <si>
    <t>Oddelenie ortopédie</t>
  </si>
  <si>
    <t>Oddelenie urológie</t>
  </si>
  <si>
    <t>Oddelenie úrazovej chirurgie</t>
  </si>
  <si>
    <t>Oddelenie otorinolaryngológie a chirurgie hlavy a krku</t>
  </si>
  <si>
    <t>Oddelenie maxilofaciálnej chirurgie</t>
  </si>
  <si>
    <t>Oddelenie oftalmológie</t>
  </si>
  <si>
    <t>Oddelenie gynekológie a pôrodnictva I.</t>
  </si>
  <si>
    <t>Oddelenie anestéziológie a intenzívnej medicíny</t>
  </si>
  <si>
    <t>Oddelenie radiačnej onkológie</t>
  </si>
  <si>
    <t>Oddelenie dlhodobo chorých</t>
  </si>
  <si>
    <t>90.4</t>
  </si>
  <si>
    <t>SPOLU :</t>
  </si>
  <si>
    <t>VÝPOČET POČTU Lôžok</t>
  </si>
  <si>
    <t>počet dní</t>
  </si>
  <si>
    <t>Obložnosť</t>
  </si>
  <si>
    <t>počet real</t>
  </si>
  <si>
    <t>počet zaokruh</t>
  </si>
  <si>
    <t>Súčasný počet</t>
  </si>
  <si>
    <t>Počet jednodňových zákrokov</t>
  </si>
  <si>
    <t>(zdroj: KNIS vykázaných ambulantných výkonov do ZP)</t>
  </si>
  <si>
    <t>VÝPOČET POČTU SÁLOV</t>
  </si>
  <si>
    <t>počet ambulancii</t>
  </si>
  <si>
    <t xml:space="preserve">Názov </t>
  </si>
  <si>
    <t>JZS v odbore gynekológia a pôrodníctvo</t>
  </si>
  <si>
    <t>JZS v odbore chirurgia</t>
  </si>
  <si>
    <t>JZS v odbore ortopédia</t>
  </si>
  <si>
    <t>JZS v odbore urológia</t>
  </si>
  <si>
    <t>JZS v odbore úrazová chirurgia</t>
  </si>
  <si>
    <t>JZS v odbore otorinolaryngológia</t>
  </si>
  <si>
    <t>JZS v odbore oftalmológia</t>
  </si>
  <si>
    <t>JZS v odbore plastická chirurgia</t>
  </si>
  <si>
    <t>JZS v odbore gastroenterológia</t>
  </si>
  <si>
    <t xml:space="preserve">Spolu </t>
  </si>
  <si>
    <t>Percentuálny nárast JZS v rokoch</t>
  </si>
  <si>
    <t>VARIANT REKONSTRUKCIA</t>
  </si>
  <si>
    <t>VÝPOČET POČTU SÁLOV JZS</t>
  </si>
  <si>
    <t>Počet operácií</t>
  </si>
  <si>
    <t>(zdroj: KNIS operačný modul)</t>
  </si>
  <si>
    <t>A-ambulanté sledovanie</t>
  </si>
  <si>
    <t>Oddelenie</t>
  </si>
  <si>
    <t>Spolu</t>
  </si>
  <si>
    <t>Percentuálny nárast Operácie amb v rokoch</t>
  </si>
  <si>
    <t>H-hospitalizačné sledovanie</t>
  </si>
  <si>
    <t>Percentuálny nárast Operácie hosp. v rokoch</t>
  </si>
  <si>
    <t>Celkový priemerný rast</t>
  </si>
  <si>
    <t>Percentuálny nárast Operácie v rokoch</t>
  </si>
  <si>
    <t>VÝPOČET POČTU SÁLOV Ambulatné sledovanie</t>
  </si>
  <si>
    <t>VÝPOČET POČTU SÁLOV Hospitalizačné sledovanie</t>
  </si>
  <si>
    <t>SVLZ - prehľad výkonov vykázaných do ZP, SP a samoplatcov evidovaných v IS KNIS - bez konzílií a grantov (nemajú cenové ohodnotenie výkonu)</t>
  </si>
  <si>
    <t>VÝPOČET POČTU KAPACÍT</t>
  </si>
  <si>
    <t>Pečiatka</t>
  </si>
  <si>
    <t>SVLZ</t>
  </si>
  <si>
    <t>RTG-ANGIOGRAFIA</t>
  </si>
  <si>
    <t>023501</t>
  </si>
  <si>
    <t>celkom odbornosť 023 Radiológia</t>
  </si>
  <si>
    <t>SVLZ v odbore fyziatria, balneológia a liečebná rehabilitácia</t>
  </si>
  <si>
    <t>027501</t>
  </si>
  <si>
    <t>celkom odbornosť 027 fyziatria, balneológia a liečebná rehabilitácia</t>
  </si>
  <si>
    <t>Hematologické laboratórium</t>
  </si>
  <si>
    <t>031501</t>
  </si>
  <si>
    <t>celkom odbornosť 031 hematológia a transfuziológia</t>
  </si>
  <si>
    <t>Radiačná onkológia-Lineárny urýchľovač</t>
  </si>
  <si>
    <t>043501</t>
  </si>
  <si>
    <t>celkom odbornosť 043 radiačná onkológia</t>
  </si>
  <si>
    <t>Funkčná diagnostika 1-vnútorného lek. a geriatrie</t>
  </si>
  <si>
    <t>187501</t>
  </si>
  <si>
    <t>celkom odbornosť 187 funkčná diagnostika</t>
  </si>
  <si>
    <t>Krvná banka</t>
  </si>
  <si>
    <t>218501</t>
  </si>
  <si>
    <t>celkom odbornosť 218 krvná banka</t>
  </si>
  <si>
    <t>Amb.ISONO+amb pre skríning genet. vád a hypoxie plodu</t>
  </si>
  <si>
    <t>247501</t>
  </si>
  <si>
    <t>celkom odbornosť 247 ultrazvuk v gynekológii a pôrodníctve</t>
  </si>
  <si>
    <t>Prac. audiometrie</t>
  </si>
  <si>
    <t>557301</t>
  </si>
  <si>
    <t>celkom odbornosť 557 audiometria</t>
  </si>
  <si>
    <t>CT PRACOVISKO</t>
  </si>
  <si>
    <t>576501</t>
  </si>
  <si>
    <t>celkom odbornosť 576 počítačová tomografia - CT</t>
  </si>
  <si>
    <t>Percentuálny nárast SVaLZ v rokoch</t>
  </si>
  <si>
    <t>Počty pôrodov:</t>
  </si>
  <si>
    <t>(zdroj: hlásenia"Správa o rodičke" do NCZI)</t>
  </si>
  <si>
    <t xml:space="preserve">Počet </t>
  </si>
  <si>
    <t>minimálne</t>
  </si>
  <si>
    <t>Percentuálny nárast Pôrody v rokoch</t>
  </si>
  <si>
    <t>Počet pôrodov</t>
  </si>
  <si>
    <t>023</t>
  </si>
  <si>
    <t>187</t>
  </si>
  <si>
    <t>218</t>
  </si>
  <si>
    <t>247</t>
  </si>
  <si>
    <t>557</t>
  </si>
  <si>
    <t>576</t>
  </si>
  <si>
    <t>586</t>
  </si>
  <si>
    <t>594</t>
  </si>
  <si>
    <t>597</t>
  </si>
  <si>
    <t>Oddelenie neurochirurgie</t>
  </si>
  <si>
    <t>Oddelenie fyziatrie, balneológie a liečebnej rehabilitácie</t>
  </si>
  <si>
    <t>Oddelenie novorodenecké</t>
  </si>
  <si>
    <t>Oddelenie novorodenecké - JIRS</t>
  </si>
  <si>
    <t>Oddelenie ortopédie - detské</t>
  </si>
  <si>
    <t>Oddelenie spondylochirurgie</t>
  </si>
  <si>
    <t>FNsP Žilina</t>
  </si>
  <si>
    <t>Počet UH</t>
  </si>
  <si>
    <t>Dom ošetrovateľskej starostlivosti</t>
  </si>
  <si>
    <t>FNsP J.Žilina</t>
  </si>
  <si>
    <t>037</t>
  </si>
  <si>
    <t>062</t>
  </si>
  <si>
    <t>Lekárska genetika</t>
  </si>
  <si>
    <t>073</t>
  </si>
  <si>
    <t>108</t>
  </si>
  <si>
    <t>116</t>
  </si>
  <si>
    <t>130</t>
  </si>
  <si>
    <t>140</t>
  </si>
  <si>
    <t>145</t>
  </si>
  <si>
    <t>156</t>
  </si>
  <si>
    <t>163</t>
  </si>
  <si>
    <t>174</t>
  </si>
  <si>
    <t>176</t>
  </si>
  <si>
    <t>302</t>
  </si>
  <si>
    <t>RTG, USG, MAMO</t>
  </si>
  <si>
    <t>celkom odbornosť 029 patológia</t>
  </si>
  <si>
    <t xml:space="preserve">Patológia </t>
  </si>
  <si>
    <t>celkom odbornosť 031 hematológia a transuziológia</t>
  </si>
  <si>
    <t>Hematológia a transfuiológia</t>
  </si>
  <si>
    <t>Radiačná onkológia</t>
  </si>
  <si>
    <t>celkom odbornosť 062 lekárska genetika</t>
  </si>
  <si>
    <t>JZS v odbore neurochirurgia</t>
  </si>
  <si>
    <t>počet výkonov</t>
  </si>
  <si>
    <t>Neurochirurgia</t>
  </si>
  <si>
    <t>Gynekológia</t>
  </si>
  <si>
    <t>Chirurgia</t>
  </si>
  <si>
    <t>Ortopédia</t>
  </si>
  <si>
    <t>Urológia</t>
  </si>
  <si>
    <t>Úrazová chirurgia</t>
  </si>
  <si>
    <t>ORL</t>
  </si>
  <si>
    <t>Oftalmológia</t>
  </si>
  <si>
    <t>Gastroenterológia</t>
  </si>
  <si>
    <t>Pediatrická ortopédia</t>
  </si>
  <si>
    <t>Nový pavilón</t>
  </si>
  <si>
    <t>Existujúci areál</t>
  </si>
  <si>
    <t>počet real 2038</t>
  </si>
  <si>
    <t>počet zaokruh 2038</t>
  </si>
  <si>
    <t>Spolu FNsPZA</t>
  </si>
  <si>
    <t>VARIANT NOVY PUM</t>
  </si>
  <si>
    <t>FNsP ZA</t>
  </si>
  <si>
    <t>FNsPZA</t>
  </si>
  <si>
    <t>FNsP  Žlina</t>
  </si>
  <si>
    <t>Pôrodné operačné sály/boxy</t>
  </si>
  <si>
    <t>Centrálna sterilizácia</t>
  </si>
  <si>
    <t>Centrálna lekáreň</t>
  </si>
  <si>
    <t>Klinická biochémia</t>
  </si>
  <si>
    <t>Klinická mikrobiológia</t>
  </si>
  <si>
    <t>Hematológia a tranfuziológia</t>
  </si>
  <si>
    <t>Klinická patológia</t>
  </si>
  <si>
    <t>bez amblulancií</t>
  </si>
  <si>
    <t>Počet návštev a výkonov na ŠAS ambulanciach za roky 2016 - 2022</t>
  </si>
  <si>
    <t>PZS</t>
  </si>
  <si>
    <t>PZS - názov ambulacie</t>
  </si>
  <si>
    <t>Počet návštev</t>
  </si>
  <si>
    <t>N92725001201</t>
  </si>
  <si>
    <t>Interná PRÍJMOVÁ ambulancia</t>
  </si>
  <si>
    <t>N92725001204</t>
  </si>
  <si>
    <t>Interná ambulancia - osteologická</t>
  </si>
  <si>
    <t>Vakcinácia - ambulancia</t>
  </si>
  <si>
    <t>N92725002201</t>
  </si>
  <si>
    <t>Infektologická ambulancia</t>
  </si>
  <si>
    <t>N92725003201</t>
  </si>
  <si>
    <t>TaRCH - príjmová</t>
  </si>
  <si>
    <t>N92725003202</t>
  </si>
  <si>
    <t>Pľúcna ambulancia</t>
  </si>
  <si>
    <t>N92725003203</t>
  </si>
  <si>
    <t>N92725003204</t>
  </si>
  <si>
    <t>N92725004201</t>
  </si>
  <si>
    <t>Neurologická PRÍJMOVÁ ambulancia</t>
  </si>
  <si>
    <t>N92725004202</t>
  </si>
  <si>
    <t>Neurológia - ambulancia EEG</t>
  </si>
  <si>
    <t>N92725004203</t>
  </si>
  <si>
    <t>Vertebrogénna (likv.,demyel.) neurol.amb.</t>
  </si>
  <si>
    <t>N92725976801</t>
  </si>
  <si>
    <t>Neurologická POHOTOVOSTNÁ ambulancia</t>
  </si>
  <si>
    <t>N92725005201</t>
  </si>
  <si>
    <t>Psychiatrická PRÍJMOVÁ ambulancia</t>
  </si>
  <si>
    <t>N92725005202</t>
  </si>
  <si>
    <t>Psychiatrická ambulancia</t>
  </si>
  <si>
    <t>Psychiatrická POHOTOVOSTNÁ ambulancia</t>
  </si>
  <si>
    <t>N92725007201</t>
  </si>
  <si>
    <t>Detské odd. - PRÍJMOVÁ ambulancia</t>
  </si>
  <si>
    <t>N92725007203</t>
  </si>
  <si>
    <t>Detská hematologická ambulancia</t>
  </si>
  <si>
    <t>N92725007801</t>
  </si>
  <si>
    <t>Pediat. odd. - POHOTOVOSTNÁ ambulancia</t>
  </si>
  <si>
    <t>N92725008201</t>
  </si>
  <si>
    <t>Všeobecná ambulancia pre deti a dorast - Ukrajina</t>
  </si>
  <si>
    <t>N92725009201</t>
  </si>
  <si>
    <t>Gynekologická PRÍJMOVÁ ambulancia</t>
  </si>
  <si>
    <t>N92725009202</t>
  </si>
  <si>
    <t>Ambulancia reprodukčnej medicíny a rizik. gravidity</t>
  </si>
  <si>
    <t>N92725009206</t>
  </si>
  <si>
    <t xml:space="preserve">Gynekologicko-onkologická ambulancia </t>
  </si>
  <si>
    <t>Gynekologická POHOTOVOSTNÁ ambulancia</t>
  </si>
  <si>
    <t>N92725010201</t>
  </si>
  <si>
    <t>Chirurgická PRÍJMOVÁ ambulancia</t>
  </si>
  <si>
    <t>N92725011201</t>
  </si>
  <si>
    <t>Ortoped. prijmova ambulancia</t>
  </si>
  <si>
    <t>N92725011202</t>
  </si>
  <si>
    <t xml:space="preserve">Ortop.amb konziliárna </t>
  </si>
  <si>
    <t>N92725012201</t>
  </si>
  <si>
    <t>Urologická príjmová ambulancia</t>
  </si>
  <si>
    <t>Urologická POHOTOVOSTNÁ ambulancia</t>
  </si>
  <si>
    <t>N92725013201</t>
  </si>
  <si>
    <t>Úraz. chirurgia PRÍJMOVÁ ambulancia</t>
  </si>
  <si>
    <t>N92725013202</t>
  </si>
  <si>
    <t>Amb.chirurgie ruky a rekonštrukčnej chir., endoskop, artrolog. Amb.</t>
  </si>
  <si>
    <t>N92725014201</t>
  </si>
  <si>
    <t>ORL príjmová amb. , audiometria</t>
  </si>
  <si>
    <t>N92725014202</t>
  </si>
  <si>
    <t>ORL onko ambulancia</t>
  </si>
  <si>
    <t>ORL POHOTOVOSTNÁ ambulancia</t>
  </si>
  <si>
    <t>N92725015201</t>
  </si>
  <si>
    <t xml:space="preserve">Očná príjmová ambulancia </t>
  </si>
  <si>
    <t>N92725015203</t>
  </si>
  <si>
    <t xml:space="preserve">Sietnicová amb.( VPDM a DEM) </t>
  </si>
  <si>
    <t>N92725015204</t>
  </si>
  <si>
    <t xml:space="preserve">Kataraktová ambulancia </t>
  </si>
  <si>
    <t>N92725015205</t>
  </si>
  <si>
    <t xml:space="preserve">Laserová amb. </t>
  </si>
  <si>
    <t>Očná POHOTOVOSTNÁ ambulancia</t>
  </si>
  <si>
    <t>N92725018201</t>
  </si>
  <si>
    <t>Dermatovenerologická ambulancia</t>
  </si>
  <si>
    <t>N92725019201</t>
  </si>
  <si>
    <t>Onkologická príjmová amb.</t>
  </si>
  <si>
    <t>N92725019204</t>
  </si>
  <si>
    <t xml:space="preserve">Onko amb.pri rádioterapii </t>
  </si>
  <si>
    <t>N92725019205</t>
  </si>
  <si>
    <t xml:space="preserve">Amb. klinickej onkológie </t>
  </si>
  <si>
    <t>N92725019206</t>
  </si>
  <si>
    <t>020</t>
  </si>
  <si>
    <t>N92725020201</t>
  </si>
  <si>
    <t>Všeobecná ambulancia pre dospelých - Ukrajina</t>
  </si>
  <si>
    <t>N92725025201</t>
  </si>
  <si>
    <t>Predanesteziologická ambulancia</t>
  </si>
  <si>
    <t>N92725027201</t>
  </si>
  <si>
    <t>Ambulancia FBLR</t>
  </si>
  <si>
    <t>N92725031201</t>
  </si>
  <si>
    <t>Hematologická ambulancia</t>
  </si>
  <si>
    <t>N92725031202</t>
  </si>
  <si>
    <t>N92725037201</t>
  </si>
  <si>
    <t>Neurochirurgická príjmová ambulancia</t>
  </si>
  <si>
    <t>N92725043202</t>
  </si>
  <si>
    <t xml:space="preserve">Amb. radiačnej onkológie </t>
  </si>
  <si>
    <t>N92725043203</t>
  </si>
  <si>
    <t>Amb. radiačnej onkológie</t>
  </si>
  <si>
    <t>N92725046201</t>
  </si>
  <si>
    <t xml:space="preserve">Ambulancia chronickej bolesti </t>
  </si>
  <si>
    <t>N92725048201</t>
  </si>
  <si>
    <t>Gastroenterologické centrum</t>
  </si>
  <si>
    <t>N92725048202</t>
  </si>
  <si>
    <t>Gastroeneterologické centrum amb 2</t>
  </si>
  <si>
    <t>N92725048203</t>
  </si>
  <si>
    <t>Gastroeneterologické centrum amb 3</t>
  </si>
  <si>
    <t>N92725049201</t>
  </si>
  <si>
    <t>Kardiologická ambulancia</t>
  </si>
  <si>
    <t>N92725049202</t>
  </si>
  <si>
    <t>N92725049203</t>
  </si>
  <si>
    <t>N92725050201</t>
  </si>
  <si>
    <t>Diabetologická ambulancia</t>
  </si>
  <si>
    <t>N92725051201</t>
  </si>
  <si>
    <t>Neonatologická ambulancia</t>
  </si>
  <si>
    <t>N92725060201</t>
  </si>
  <si>
    <t>Geriatrická ambulancia</t>
  </si>
  <si>
    <t>N92725062201</t>
  </si>
  <si>
    <t>Ambulancia lekárskej genetiky</t>
  </si>
  <si>
    <t>N92725064201</t>
  </si>
  <si>
    <t>Endokrinologická ambulancia</t>
  </si>
  <si>
    <t>N92725068201</t>
  </si>
  <si>
    <t xml:space="preserve">Amb. cievnej chirurgie </t>
  </si>
  <si>
    <t>N92725073201</t>
  </si>
  <si>
    <t>Ambulancia pre drogové závislosti</t>
  </si>
  <si>
    <t>N92725107201</t>
  </si>
  <si>
    <t>Ambulancia detskej chirurgie</t>
  </si>
  <si>
    <t>N92725108201</t>
  </si>
  <si>
    <t>Ambulancia pediatrickej ortopédie</t>
  </si>
  <si>
    <t>N92725108202</t>
  </si>
  <si>
    <t>N92725018202</t>
  </si>
  <si>
    <t>Ambulancia pediatrickej dermatovenerológie</t>
  </si>
  <si>
    <t>N92725130201</t>
  </si>
  <si>
    <t>Gynekologická amb. materno fetálna</t>
  </si>
  <si>
    <t>N92725140201</t>
  </si>
  <si>
    <t>Detská imuno-alergologická ambulancia</t>
  </si>
  <si>
    <t>N92725144201</t>
  </si>
  <si>
    <t>Klinická psychológia</t>
  </si>
  <si>
    <t>N92725144202</t>
  </si>
  <si>
    <t xml:space="preserve">Klinická psychológia </t>
  </si>
  <si>
    <t>N92725145201</t>
  </si>
  <si>
    <t>Ambulancia pediatrickej reumatológie</t>
  </si>
  <si>
    <t>N92725156201</t>
  </si>
  <si>
    <t>Ambulancia pediatrickej pneumológie a ftizeológie</t>
  </si>
  <si>
    <t>N92725163201</t>
  </si>
  <si>
    <t>Ambulancia pediatrickej nefrológie</t>
  </si>
  <si>
    <t>N92725174201</t>
  </si>
  <si>
    <t>Amb.pohotovostnej služby pre dospelých</t>
  </si>
  <si>
    <t>N92725176201</t>
  </si>
  <si>
    <t>Amb.pediatrickej pohotovostnej služby</t>
  </si>
  <si>
    <t>N92725302201</t>
  </si>
  <si>
    <t>Andrologická ambulancia</t>
  </si>
  <si>
    <t>N92725319201</t>
  </si>
  <si>
    <t xml:space="preserve">Chirurg.amb. - prsníková poradňa </t>
  </si>
  <si>
    <t>N92725322201</t>
  </si>
  <si>
    <t>Uro-onkologická ambulancia</t>
  </si>
  <si>
    <t>N92725647201</t>
  </si>
  <si>
    <t>MOM_COVID 19</t>
  </si>
  <si>
    <t>976</t>
  </si>
  <si>
    <t>Urgentný príjem - vnútorné lekárstvo</t>
  </si>
  <si>
    <t/>
  </si>
  <si>
    <t>Urgentný príjem - chirurgia</t>
  </si>
  <si>
    <t>Urgentný príjem - úrazová chirurgia</t>
  </si>
  <si>
    <t>Covid 19  - ambulancia</t>
  </si>
  <si>
    <t>COVID-AMB-MON(monoklonálne antibiotiká)</t>
  </si>
  <si>
    <t>Celkom</t>
  </si>
  <si>
    <t>Percentuálny nárast SAS v rokoch 2017 - 2022</t>
  </si>
  <si>
    <t>Rekonštrukcia</t>
  </si>
  <si>
    <t>NOVY PUM</t>
  </si>
  <si>
    <t>2022</t>
  </si>
  <si>
    <t>počet vzoriek_pacinetov/ hod</t>
  </si>
  <si>
    <t>poznámka</t>
  </si>
  <si>
    <t>v ďalšej fáze projektu spraviť detailnejšiu analýzu a rozdeliť</t>
  </si>
  <si>
    <t>nastavená na 50 vzoriek za hod/5 analyzátorov</t>
  </si>
  <si>
    <t>radiačná onkológia ostáva v existuúcich rpeistoroch</t>
  </si>
  <si>
    <t>navrujeme 7 odborových lôžok</t>
  </si>
  <si>
    <t>je potrebné prehodnotiť s medicínskou pracovnou skupinou</t>
  </si>
  <si>
    <t>Parkovanie ( cca 20 000 M2)</t>
  </si>
  <si>
    <t>Zázemie pre zamestnacov</t>
  </si>
  <si>
    <t>Verejné služby</t>
  </si>
  <si>
    <t>Zásobovanie</t>
  </si>
  <si>
    <t>Kuchyňa</t>
  </si>
  <si>
    <t>s med vybavením</t>
  </si>
  <si>
    <t>Med vybavenie</t>
  </si>
  <si>
    <t>Kardio linka - intervenčná kardiológia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</si>
</sst>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* #,##0.0\ _€_-;\-* #,##0.0\ _€_-;_-* &quot;-&quot;??\ _€_-;_-@"/>
    <numFmt numFmtId="165" formatCode="_-* #,##0\ _€_-;\-* #,##0\ _€_-;_-* &quot;-&quot;??\ _€_-;_-@"/>
    <numFmt numFmtId="166" formatCode="000"/>
    <numFmt numFmtId="167" formatCode="0.000%"/>
    <numFmt numFmtId="168" formatCode="d\.m"/>
    <numFmt numFmtId="169" formatCode="#,##0.000000"/>
    <numFmt numFmtId="170" formatCode="0.0000"/>
    <numFmt numFmtId="171" formatCode="0.000"/>
    <numFmt numFmtId="172" formatCode="#,##0.0000"/>
    <numFmt numFmtId="173" formatCode="#,##0.000000000"/>
    <numFmt numFmtId="174" formatCode="0.0"/>
    <numFmt numFmtId="175" formatCode="0.0000%"/>
  </numFmts>
  <fonts count="42" x14ac:knownFonts="1">
    <font>
      <sz val="10"/>
      <color rgb="FF000000"/>
      <name val="Calibri"/>
      <scheme val="minor"/>
    </font>
    <font>
      <sz val="11"/>
      <color theme="1"/>
      <name val="Calibri"/>
      <family val="2"/>
      <charset val="238"/>
      <scheme val="minor"/>
    </font>
    <font>
      <b/>
      <sz val="10"/>
      <color theme="1"/>
      <name val="Arial"/>
      <family val="2"/>
    </font>
    <font>
      <b/>
      <sz val="10"/>
      <color rgb="FF000000"/>
      <name val="Calibri"/>
      <family val="2"/>
    </font>
    <font>
      <sz val="10"/>
      <color theme="1"/>
      <name val="Arial"/>
      <family val="2"/>
    </font>
    <font>
      <sz val="10"/>
      <color theme="1"/>
      <name val="Calibri"/>
      <family val="2"/>
    </font>
    <font>
      <sz val="10"/>
      <name val="Calibri"/>
      <family val="2"/>
    </font>
    <font>
      <b/>
      <i/>
      <sz val="12"/>
      <color theme="1"/>
      <name val="Calibri"/>
      <family val="2"/>
    </font>
    <font>
      <sz val="11"/>
      <color theme="1"/>
      <name val="Calibri"/>
      <family val="2"/>
    </font>
    <font>
      <b/>
      <i/>
      <sz val="11"/>
      <color theme="1"/>
      <name val="Times New Roman"/>
      <family val="1"/>
    </font>
    <font>
      <b/>
      <i/>
      <sz val="18"/>
      <color theme="1"/>
      <name val="Calibri"/>
      <family val="2"/>
    </font>
    <font>
      <b/>
      <sz val="18"/>
      <color theme="1"/>
      <name val="Calibri"/>
      <family val="2"/>
    </font>
    <font>
      <i/>
      <sz val="11"/>
      <color theme="1"/>
      <name val="Calibri"/>
      <family val="2"/>
    </font>
    <font>
      <b/>
      <i/>
      <sz val="18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i/>
      <sz val="12"/>
      <color theme="1"/>
      <name val="Arial"/>
      <family val="2"/>
    </font>
    <font>
      <i/>
      <sz val="10"/>
      <color theme="1"/>
      <name val="Arial"/>
      <family val="2"/>
    </font>
    <font>
      <sz val="10"/>
      <color rgb="FF000000"/>
      <name val="Calibri"/>
      <family val="2"/>
      <scheme val="minor"/>
    </font>
    <font>
      <sz val="11"/>
      <color rgb="FF000000"/>
      <name val="Times New Roman"/>
      <family val="1"/>
    </font>
    <font>
      <b/>
      <sz val="11"/>
      <color theme="1"/>
      <name val="Calibri"/>
      <family val="2"/>
      <charset val="238"/>
      <scheme val="minor"/>
    </font>
    <font>
      <sz val="11"/>
      <color theme="1"/>
      <name val="Times New Roman"/>
      <family val="1"/>
      <charset val="238"/>
    </font>
    <font>
      <b/>
      <sz val="18"/>
      <color theme="1"/>
      <name val="Times New Roman"/>
      <family val="1"/>
      <charset val="238"/>
    </font>
    <font>
      <b/>
      <sz val="14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 CE"/>
      <charset val="238"/>
    </font>
    <font>
      <sz val="11"/>
      <color rgb="FF9C6500"/>
      <name val="Calibri"/>
      <family val="2"/>
      <charset val="238"/>
      <scheme val="minor"/>
    </font>
    <font>
      <b/>
      <sz val="18"/>
      <color theme="3"/>
      <name val="Calibri"/>
      <family val="2"/>
      <charset val="238"/>
      <scheme val="major"/>
    </font>
    <font>
      <sz val="10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rgb="FFC5D9F1"/>
        <bgColor rgb="FFC5D9F1"/>
      </patternFill>
    </fill>
    <fill>
      <patternFill patternType="solid">
        <fgColor rgb="FFF7CAAC"/>
        <bgColor rgb="FFF7CAAC"/>
      </patternFill>
    </fill>
    <fill>
      <patternFill patternType="solid">
        <fgColor rgb="FFF2F2F2"/>
        <bgColor rgb="FFF2F2F2"/>
      </patternFill>
    </fill>
    <fill>
      <patternFill patternType="solid">
        <fgColor rgb="FFC5E0B3"/>
        <bgColor rgb="FFC5E0B3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92D050"/>
        <bgColor rgb="FF92D050"/>
      </patternFill>
    </fill>
    <fill>
      <patternFill patternType="solid">
        <fgColor rgb="FFDEEAF6"/>
        <bgColor rgb="FFDEEAF6"/>
      </patternFill>
    </fill>
    <fill>
      <patternFill patternType="solid">
        <fgColor rgb="FFFEF2CB"/>
        <bgColor rgb="FFFEF2CB"/>
      </patternFill>
    </fill>
    <fill>
      <patternFill patternType="solid">
        <fgColor rgb="FFE7E6E6"/>
        <bgColor rgb="FFE7E6E6"/>
      </patternFill>
    </fill>
    <fill>
      <patternFill patternType="solid">
        <fgColor rgb="FFFBE4D5"/>
        <bgColor rgb="FFFBE4D5"/>
      </patternFill>
    </fill>
    <fill>
      <patternFill patternType="solid">
        <fgColor rgb="FFFDFFE5"/>
        <bgColor rgb="FFFDFFE5"/>
      </patternFill>
    </fill>
    <fill>
      <patternFill patternType="solid">
        <fgColor rgb="FFFEF8F4"/>
        <bgColor rgb="FFFEF8F4"/>
      </patternFill>
    </fill>
    <fill>
      <patternFill patternType="solid">
        <fgColor rgb="FFE2EFD9"/>
        <bgColor rgb="FFE2EFD9"/>
      </patternFill>
    </fill>
    <fill>
      <patternFill patternType="solid">
        <fgColor rgb="FFFEF9DE"/>
        <bgColor rgb="FFFEF9DE"/>
      </patternFill>
    </fill>
    <fill>
      <patternFill patternType="solid">
        <fgColor rgb="FFFFF7F3"/>
        <bgColor rgb="FFFFF7F3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79998168889431442"/>
        <bgColor rgb="FFFEF2CB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rgb="FFFFFF00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9" tint="0.79998168889431442"/>
        <bgColor rgb="FFDEEAF6"/>
      </patternFill>
    </fill>
    <fill>
      <patternFill patternType="solid">
        <fgColor theme="9" tint="0.79998168889431442"/>
        <bgColor rgb="FFFEF8F4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7" tint="0.79998168889431442"/>
        <bgColor rgb="FFFEF8F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rgb="FFE2EFD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DEEAF6"/>
      </patternFill>
    </fill>
    <fill>
      <patternFill patternType="solid">
        <fgColor theme="5" tint="0.79998168889431442"/>
        <bgColor rgb="FFFDFFE5"/>
      </patternFill>
    </fill>
    <fill>
      <patternFill patternType="solid">
        <fgColor theme="5" tint="0.79998168889431442"/>
        <bgColor rgb="FFF2F2F2"/>
      </patternFill>
    </fill>
    <fill>
      <patternFill patternType="solid">
        <fgColor theme="5" tint="0.79998168889431442"/>
        <bgColor rgb="FFFEF8F4"/>
      </patternFill>
    </fill>
    <fill>
      <patternFill patternType="solid">
        <fgColor theme="5" tint="0.79998168889431442"/>
        <bgColor rgb="FFE2EFD9"/>
      </patternFill>
    </fill>
    <fill>
      <patternFill patternType="solid">
        <fgColor theme="5" tint="0.79998168889431442"/>
        <bgColor theme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14999847407452621"/>
        <bgColor rgb="FFE2EFD9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</fills>
  <borders count="235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theme="1"/>
      </top>
      <bottom style="medium">
        <color theme="1"/>
      </bottom>
      <diagonal/>
    </border>
    <border>
      <left style="thin">
        <color rgb="FF000000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rgb="FF000000"/>
      </right>
      <top style="medium">
        <color theme="1"/>
      </top>
      <bottom style="thin">
        <color rgb="FF000000"/>
      </bottom>
      <diagonal/>
    </border>
    <border>
      <left style="medium">
        <color rgb="FF000000"/>
      </left>
      <right/>
      <top style="medium">
        <color theme="1"/>
      </top>
      <bottom style="thin">
        <color rgb="FF000000"/>
      </bottom>
      <diagonal/>
    </border>
    <border>
      <left/>
      <right/>
      <top style="medium">
        <color theme="1"/>
      </top>
      <bottom style="thin">
        <color rgb="FF000000"/>
      </bottom>
      <diagonal/>
    </border>
    <border>
      <left/>
      <right style="medium">
        <color rgb="FF000000"/>
      </right>
      <top style="medium">
        <color theme="1"/>
      </top>
      <bottom style="thin">
        <color rgb="FF000000"/>
      </bottom>
      <diagonal/>
    </border>
    <border>
      <left style="thin">
        <color rgb="FF000000"/>
      </left>
      <right/>
      <top style="medium">
        <color theme="1"/>
      </top>
      <bottom style="thin">
        <color rgb="FF000000"/>
      </bottom>
      <diagonal/>
    </border>
    <border>
      <left/>
      <right style="thin">
        <color rgb="FF000000"/>
      </right>
      <top style="medium">
        <color theme="1"/>
      </top>
      <bottom style="thin">
        <color rgb="FF000000"/>
      </bottom>
      <diagonal/>
    </border>
    <border>
      <left/>
      <right style="medium">
        <color theme="1"/>
      </right>
      <top style="medium">
        <color theme="1"/>
      </top>
      <bottom style="thin">
        <color rgb="FF000000"/>
      </bottom>
      <diagonal/>
    </border>
    <border>
      <left style="medium">
        <color theme="1"/>
      </left>
      <right style="medium">
        <color rgb="FF000000"/>
      </right>
      <top/>
      <bottom style="medium">
        <color theme="1"/>
      </bottom>
      <diagonal/>
    </border>
    <border>
      <left style="medium">
        <color rgb="FF000000"/>
      </left>
      <right style="thin">
        <color rgb="FF000000"/>
      </right>
      <top/>
      <bottom style="medium">
        <color theme="1"/>
      </bottom>
      <diagonal/>
    </border>
    <border>
      <left style="thin">
        <color rgb="FF000000"/>
      </left>
      <right style="thin">
        <color rgb="FF000000"/>
      </right>
      <top/>
      <bottom style="medium">
        <color theme="1"/>
      </bottom>
      <diagonal/>
    </border>
    <border>
      <left style="thin">
        <color rgb="FF000000"/>
      </left>
      <right style="medium">
        <color rgb="FF000000"/>
      </right>
      <top/>
      <bottom style="medium">
        <color theme="1"/>
      </bottom>
      <diagonal/>
    </border>
    <border>
      <left style="thin">
        <color rgb="FF000000"/>
      </left>
      <right/>
      <top/>
      <bottom style="medium">
        <color theme="1"/>
      </bottom>
      <diagonal/>
    </border>
    <border>
      <left style="medium">
        <color rgb="FF000000"/>
      </left>
      <right style="medium">
        <color rgb="FF000000"/>
      </right>
      <top/>
      <bottom style="medium">
        <color theme="1"/>
      </bottom>
      <diagonal/>
    </border>
    <border>
      <left/>
      <right style="thin">
        <color rgb="FF000000"/>
      </right>
      <top/>
      <bottom style="medium">
        <color theme="1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theme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theme="1"/>
      </bottom>
      <diagonal/>
    </border>
    <border>
      <left style="thin">
        <color rgb="FF000000"/>
      </left>
      <right/>
      <top style="thin">
        <color rgb="FF000000"/>
      </top>
      <bottom style="medium">
        <color theme="1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medium">
        <color theme="1"/>
      </bottom>
      <diagonal/>
    </border>
    <border>
      <left style="slantDashDot">
        <color theme="1"/>
      </left>
      <right style="slantDashDot">
        <color theme="1"/>
      </right>
      <top style="slantDashDot">
        <color theme="1"/>
      </top>
      <bottom style="slantDashDot">
        <color theme="1"/>
      </bottom>
      <diagonal/>
    </border>
    <border>
      <left style="thin">
        <color rgb="FF000000"/>
      </left>
      <right style="medium">
        <color theme="1"/>
      </right>
      <top/>
      <bottom style="medium">
        <color theme="1"/>
      </bottom>
      <diagonal/>
    </border>
    <border>
      <left style="slantDashDot">
        <color theme="1"/>
      </left>
      <right style="slantDashDot">
        <color theme="1"/>
      </right>
      <top style="slantDashDot">
        <color theme="1"/>
      </top>
      <bottom/>
      <diagonal/>
    </border>
    <border>
      <left style="medium">
        <color theme="1"/>
      </left>
      <right style="thin">
        <color rgb="FF000000"/>
      </right>
      <top style="medium">
        <color theme="1"/>
      </top>
      <bottom style="medium">
        <color theme="1"/>
      </bottom>
      <diagonal/>
    </border>
    <border>
      <left style="slantDashDot">
        <color rgb="FF000000"/>
      </left>
      <right style="slantDashDot">
        <color rgb="FF000000"/>
      </right>
      <top style="slantDashDot">
        <color rgb="FF000000"/>
      </top>
      <bottom style="slantDashDot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medium">
        <color indexed="64"/>
      </right>
      <top/>
      <bottom style="double">
        <color rgb="FF000000"/>
      </bottom>
      <diagonal/>
    </border>
    <border>
      <left style="medium">
        <color indexed="64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slantDashDot">
        <color theme="1"/>
      </left>
      <right/>
      <top style="slantDashDot">
        <color theme="1"/>
      </top>
      <bottom style="slantDashDot">
        <color theme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double">
        <color indexed="64"/>
      </bottom>
      <diagonal/>
    </border>
    <border>
      <left/>
      <right style="medium">
        <color rgb="FF000000"/>
      </right>
      <top style="thin">
        <color indexed="64"/>
      </top>
      <bottom style="double">
        <color indexed="64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9" fontId="24" fillId="0" borderId="0" applyFont="0" applyFill="0" applyBorder="0" applyAlignment="0" applyProtection="0"/>
    <xf numFmtId="0" fontId="25" fillId="0" borderId="199" applyNumberFormat="0" applyFill="0" applyAlignment="0" applyProtection="0"/>
    <xf numFmtId="0" fontId="26" fillId="0" borderId="200" applyNumberFormat="0" applyFill="0" applyAlignment="0" applyProtection="0"/>
    <xf numFmtId="0" fontId="27" fillId="0" borderId="201" applyNumberFormat="0" applyFill="0" applyAlignment="0" applyProtection="0"/>
    <xf numFmtId="0" fontId="30" fillId="39" borderId="202" applyNumberFormat="0" applyAlignment="0" applyProtection="0"/>
    <xf numFmtId="0" fontId="31" fillId="40" borderId="203" applyNumberFormat="0" applyAlignment="0" applyProtection="0"/>
    <xf numFmtId="0" fontId="32" fillId="40" borderId="202" applyNumberFormat="0" applyAlignment="0" applyProtection="0"/>
    <xf numFmtId="0" fontId="33" fillId="0" borderId="204" applyNumberFormat="0" applyFill="0" applyAlignment="0" applyProtection="0"/>
    <xf numFmtId="0" fontId="34" fillId="41" borderId="205" applyNumberFormat="0" applyAlignment="0" applyProtection="0"/>
    <xf numFmtId="0" fontId="20" fillId="0" borderId="207" applyNumberFormat="0" applyFill="0" applyAlignment="0" applyProtection="0"/>
    <xf numFmtId="0" fontId="38" fillId="0" borderId="26"/>
    <xf numFmtId="0" fontId="1" fillId="44" borderId="26" applyNumberFormat="0" applyBorder="0" applyAlignment="0" applyProtection="0"/>
    <xf numFmtId="0" fontId="1" fillId="48" borderId="26" applyNumberFormat="0" applyBorder="0" applyAlignment="0" applyProtection="0"/>
    <xf numFmtId="0" fontId="1" fillId="52" borderId="26" applyNumberFormat="0" applyBorder="0" applyAlignment="0" applyProtection="0"/>
    <xf numFmtId="0" fontId="1" fillId="56" borderId="26" applyNumberFormat="0" applyBorder="0" applyAlignment="0" applyProtection="0"/>
    <xf numFmtId="0" fontId="1" fillId="60" borderId="26" applyNumberFormat="0" applyBorder="0" applyAlignment="0" applyProtection="0"/>
    <xf numFmtId="0" fontId="1" fillId="64" borderId="26" applyNumberFormat="0" applyBorder="0" applyAlignment="0" applyProtection="0"/>
    <xf numFmtId="0" fontId="1" fillId="45" borderId="26" applyNumberFormat="0" applyBorder="0" applyAlignment="0" applyProtection="0"/>
    <xf numFmtId="0" fontId="1" fillId="49" borderId="26" applyNumberFormat="0" applyBorder="0" applyAlignment="0" applyProtection="0"/>
    <xf numFmtId="0" fontId="1" fillId="53" borderId="26" applyNumberFormat="0" applyBorder="0" applyAlignment="0" applyProtection="0"/>
    <xf numFmtId="0" fontId="1" fillId="57" borderId="26" applyNumberFormat="0" applyBorder="0" applyAlignment="0" applyProtection="0"/>
    <xf numFmtId="0" fontId="1" fillId="61" borderId="26" applyNumberFormat="0" applyBorder="0" applyAlignment="0" applyProtection="0"/>
    <xf numFmtId="0" fontId="1" fillId="65" borderId="26" applyNumberFormat="0" applyBorder="0" applyAlignment="0" applyProtection="0"/>
    <xf numFmtId="0" fontId="37" fillId="46" borderId="26" applyNumberFormat="0" applyBorder="0" applyAlignment="0" applyProtection="0"/>
    <xf numFmtId="0" fontId="37" fillId="50" borderId="26" applyNumberFormat="0" applyBorder="0" applyAlignment="0" applyProtection="0"/>
    <xf numFmtId="0" fontId="37" fillId="54" borderId="26" applyNumberFormat="0" applyBorder="0" applyAlignment="0" applyProtection="0"/>
    <xf numFmtId="0" fontId="37" fillId="58" borderId="26" applyNumberFormat="0" applyBorder="0" applyAlignment="0" applyProtection="0"/>
    <xf numFmtId="0" fontId="37" fillId="62" borderId="26" applyNumberFormat="0" applyBorder="0" applyAlignment="0" applyProtection="0"/>
    <xf numFmtId="0" fontId="37" fillId="66" borderId="26" applyNumberFormat="0" applyBorder="0" applyAlignment="0" applyProtection="0"/>
    <xf numFmtId="0" fontId="28" fillId="36" borderId="26" applyNumberFormat="0" applyBorder="0" applyAlignment="0" applyProtection="0"/>
    <xf numFmtId="0" fontId="27" fillId="0" borderId="26" applyNumberFormat="0" applyFill="0" applyBorder="0" applyAlignment="0" applyProtection="0"/>
    <xf numFmtId="0" fontId="39" fillId="38" borderId="26" applyNumberFormat="0" applyBorder="0" applyAlignment="0" applyProtection="0"/>
    <xf numFmtId="0" fontId="1" fillId="0" borderId="26"/>
    <xf numFmtId="0" fontId="1" fillId="42" borderId="206" applyNumberFormat="0" applyFont="0" applyAlignment="0" applyProtection="0"/>
    <xf numFmtId="0" fontId="35" fillId="0" borderId="26" applyNumberFormat="0" applyFill="0" applyBorder="0" applyAlignment="0" applyProtection="0"/>
    <xf numFmtId="0" fontId="40" fillId="0" borderId="26" applyNumberFormat="0" applyFill="0" applyBorder="0" applyAlignment="0" applyProtection="0"/>
    <xf numFmtId="0" fontId="36" fillId="0" borderId="26" applyNumberFormat="0" applyFill="0" applyBorder="0" applyAlignment="0" applyProtection="0"/>
    <xf numFmtId="0" fontId="29" fillId="37" borderId="26" applyNumberFormat="0" applyBorder="0" applyAlignment="0" applyProtection="0"/>
    <xf numFmtId="0" fontId="37" fillId="43" borderId="26" applyNumberFormat="0" applyBorder="0" applyAlignment="0" applyProtection="0"/>
    <xf numFmtId="0" fontId="37" fillId="47" borderId="26" applyNumberFormat="0" applyBorder="0" applyAlignment="0" applyProtection="0"/>
    <xf numFmtId="0" fontId="37" fillId="51" borderId="26" applyNumberFormat="0" applyBorder="0" applyAlignment="0" applyProtection="0"/>
    <xf numFmtId="0" fontId="37" fillId="55" borderId="26" applyNumberFormat="0" applyBorder="0" applyAlignment="0" applyProtection="0"/>
    <xf numFmtId="0" fontId="37" fillId="59" borderId="26" applyNumberFormat="0" applyBorder="0" applyAlignment="0" applyProtection="0"/>
    <xf numFmtId="0" fontId="37" fillId="63" borderId="26" applyNumberFormat="0" applyBorder="0" applyAlignment="0" applyProtection="0"/>
  </cellStyleXfs>
  <cellXfs count="959">
    <xf numFmtId="0" fontId="0" fillId="0" borderId="0" xfId="0"/>
    <xf numFmtId="0" fontId="2" fillId="2" borderId="1" xfId="0" applyFont="1" applyFill="1" applyBorder="1" applyAlignment="1">
      <alignment vertical="top" wrapText="1"/>
    </xf>
    <xf numFmtId="0" fontId="3" fillId="2" borderId="2" xfId="0" applyFont="1" applyFill="1" applyBorder="1" applyAlignment="1">
      <alignment horizontal="center" vertical="top"/>
    </xf>
    <xf numFmtId="0" fontId="3" fillId="3" borderId="2" xfId="0" applyFont="1" applyFill="1" applyBorder="1" applyAlignment="1">
      <alignment horizontal="center" vertical="top"/>
    </xf>
    <xf numFmtId="0" fontId="3" fillId="2" borderId="2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wrapText="1"/>
    </xf>
    <xf numFmtId="0" fontId="4" fillId="0" borderId="3" xfId="0" applyFont="1" applyBorder="1"/>
    <xf numFmtId="164" fontId="5" fillId="0" borderId="4" xfId="0" applyNumberFormat="1" applyFont="1" applyBorder="1"/>
    <xf numFmtId="0" fontId="5" fillId="0" borderId="4" xfId="0" applyFont="1" applyBorder="1" applyAlignment="1">
      <alignment horizontal="center"/>
    </xf>
    <xf numFmtId="1" fontId="5" fillId="5" borderId="5" xfId="0" applyNumberFormat="1" applyFont="1" applyFill="1" applyBorder="1" applyAlignment="1">
      <alignment horizontal="center" vertical="center"/>
    </xf>
    <xf numFmtId="165" fontId="5" fillId="6" borderId="5" xfId="0" applyNumberFormat="1" applyFont="1" applyFill="1" applyBorder="1" applyAlignment="1">
      <alignment horizontal="center"/>
    </xf>
    <xf numFmtId="9" fontId="5" fillId="7" borderId="5" xfId="0" applyNumberFormat="1" applyFont="1" applyFill="1" applyBorder="1"/>
    <xf numFmtId="0" fontId="4" fillId="0" borderId="6" xfId="0" applyFont="1" applyBorder="1"/>
    <xf numFmtId="165" fontId="5" fillId="6" borderId="7" xfId="0" applyNumberFormat="1" applyFont="1" applyFill="1" applyBorder="1" applyAlignment="1">
      <alignment horizontal="center"/>
    </xf>
    <xf numFmtId="1" fontId="5" fillId="7" borderId="7" xfId="0" applyNumberFormat="1" applyFont="1" applyFill="1" applyBorder="1" applyAlignment="1">
      <alignment horizontal="center" vertical="center"/>
    </xf>
    <xf numFmtId="1" fontId="5" fillId="5" borderId="7" xfId="0" applyNumberFormat="1" applyFont="1" applyFill="1" applyBorder="1" applyAlignment="1">
      <alignment horizontal="center" vertical="center"/>
    </xf>
    <xf numFmtId="0" fontId="4" fillId="0" borderId="8" xfId="0" applyFont="1" applyBorder="1"/>
    <xf numFmtId="164" fontId="5" fillId="0" borderId="9" xfId="0" applyNumberFormat="1" applyFont="1" applyBorder="1"/>
    <xf numFmtId="1" fontId="5" fillId="7" borderId="9" xfId="0" applyNumberFormat="1" applyFont="1" applyFill="1" applyBorder="1" applyAlignment="1">
      <alignment horizontal="center" vertical="center"/>
    </xf>
    <xf numFmtId="165" fontId="5" fillId="6" borderId="9" xfId="0" applyNumberFormat="1" applyFont="1" applyFill="1" applyBorder="1" applyAlignment="1">
      <alignment horizontal="center"/>
    </xf>
    <xf numFmtId="0" fontId="4" fillId="6" borderId="10" xfId="0" applyFont="1" applyFill="1" applyBorder="1"/>
    <xf numFmtId="165" fontId="5" fillId="6" borderId="11" xfId="0" applyNumberFormat="1" applyFont="1" applyFill="1" applyBorder="1"/>
    <xf numFmtId="0" fontId="5" fillId="6" borderId="11" xfId="0" applyFont="1" applyFill="1" applyBorder="1" applyAlignment="1">
      <alignment horizontal="center"/>
    </xf>
    <xf numFmtId="1" fontId="5" fillId="6" borderId="11" xfId="0" applyNumberFormat="1" applyFont="1" applyFill="1" applyBorder="1" applyAlignment="1">
      <alignment horizontal="center"/>
    </xf>
    <xf numFmtId="0" fontId="5" fillId="6" borderId="12" xfId="0" applyFont="1" applyFill="1" applyBorder="1" applyAlignment="1">
      <alignment horizontal="center"/>
    </xf>
    <xf numFmtId="165" fontId="5" fillId="0" borderId="13" xfId="0" applyNumberFormat="1" applyFont="1" applyBorder="1" applyAlignment="1">
      <alignment horizontal="center"/>
    </xf>
    <xf numFmtId="0" fontId="5" fillId="6" borderId="11" xfId="0" applyFont="1" applyFill="1" applyBorder="1"/>
    <xf numFmtId="165" fontId="3" fillId="4" borderId="2" xfId="0" applyNumberFormat="1" applyFont="1" applyFill="1" applyBorder="1" applyAlignment="1">
      <alignment horizontal="center" vertical="center"/>
    </xf>
    <xf numFmtId="165" fontId="5" fillId="0" borderId="4" xfId="0" applyNumberFormat="1" applyFont="1" applyBorder="1"/>
    <xf numFmtId="3" fontId="5" fillId="5" borderId="5" xfId="0" applyNumberFormat="1" applyFont="1" applyFill="1" applyBorder="1" applyAlignment="1">
      <alignment horizontal="center"/>
    </xf>
    <xf numFmtId="165" fontId="5" fillId="0" borderId="7" xfId="0" applyNumberFormat="1" applyFont="1" applyBorder="1"/>
    <xf numFmtId="0" fontId="5" fillId="0" borderId="7" xfId="0" applyFont="1" applyBorder="1" applyAlignment="1">
      <alignment horizontal="center"/>
    </xf>
    <xf numFmtId="3" fontId="5" fillId="0" borderId="7" xfId="0" applyNumberFormat="1" applyFon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3" fontId="5" fillId="7" borderId="7" xfId="0" applyNumberFormat="1" applyFont="1" applyFill="1" applyBorder="1" applyAlignment="1">
      <alignment horizontal="center"/>
    </xf>
    <xf numFmtId="165" fontId="5" fillId="0" borderId="9" xfId="0" applyNumberFormat="1" applyFont="1" applyBorder="1"/>
    <xf numFmtId="0" fontId="5" fillId="0" borderId="9" xfId="0" applyFont="1" applyBorder="1" applyAlignment="1">
      <alignment horizontal="center"/>
    </xf>
    <xf numFmtId="3" fontId="5" fillId="7" borderId="9" xfId="0" applyNumberFormat="1" applyFont="1" applyFill="1" applyBorder="1" applyAlignment="1">
      <alignment horizontal="center"/>
    </xf>
    <xf numFmtId="0" fontId="4" fillId="6" borderId="12" xfId="0" applyFont="1" applyFill="1" applyBorder="1"/>
    <xf numFmtId="165" fontId="5" fillId="6" borderId="12" xfId="0" applyNumberFormat="1" applyFont="1" applyFill="1" applyBorder="1"/>
    <xf numFmtId="165" fontId="5" fillId="6" borderId="11" xfId="0" applyNumberFormat="1" applyFont="1" applyFill="1" applyBorder="1" applyAlignment="1">
      <alignment horizontal="center"/>
    </xf>
    <xf numFmtId="0" fontId="5" fillId="6" borderId="12" xfId="0" applyFont="1" applyFill="1" applyBorder="1"/>
    <xf numFmtId="165" fontId="3" fillId="0" borderId="2" xfId="0" applyNumberFormat="1" applyFont="1" applyBorder="1" applyAlignment="1">
      <alignment horizontal="center" vertical="center"/>
    </xf>
    <xf numFmtId="0" fontId="5" fillId="6" borderId="5" xfId="0" applyFont="1" applyFill="1" applyBorder="1" applyAlignment="1">
      <alignment horizontal="center"/>
    </xf>
    <xf numFmtId="3" fontId="5" fillId="7" borderId="5" xfId="0" applyNumberFormat="1" applyFont="1" applyFill="1" applyBorder="1" applyAlignment="1">
      <alignment horizontal="center"/>
    </xf>
    <xf numFmtId="0" fontId="5" fillId="6" borderId="7" xfId="0" applyFont="1" applyFill="1" applyBorder="1" applyAlignment="1">
      <alignment horizontal="center"/>
    </xf>
    <xf numFmtId="3" fontId="5" fillId="8" borderId="7" xfId="0" applyNumberFormat="1" applyFont="1" applyFill="1" applyBorder="1" applyAlignment="1">
      <alignment horizontal="center"/>
    </xf>
    <xf numFmtId="0" fontId="5" fillId="6" borderId="9" xfId="0" applyFont="1" applyFill="1" applyBorder="1" applyAlignment="1">
      <alignment horizontal="center"/>
    </xf>
    <xf numFmtId="3" fontId="5" fillId="0" borderId="9" xfId="0" applyNumberFormat="1" applyFont="1" applyBorder="1" applyAlignment="1">
      <alignment horizontal="center"/>
    </xf>
    <xf numFmtId="0" fontId="2" fillId="0" borderId="0" xfId="0" applyFont="1" applyAlignment="1">
      <alignment wrapText="1"/>
    </xf>
    <xf numFmtId="165" fontId="3" fillId="0" borderId="0" xfId="0" applyNumberFormat="1" applyFont="1" applyAlignment="1">
      <alignment horizontal="center"/>
    </xf>
    <xf numFmtId="0" fontId="3" fillId="6" borderId="12" xfId="0" applyFont="1" applyFill="1" applyBorder="1" applyAlignment="1">
      <alignment horizontal="center"/>
    </xf>
    <xf numFmtId="0" fontId="3" fillId="6" borderId="12" xfId="0" applyFont="1" applyFill="1" applyBorder="1" applyAlignment="1">
      <alignment horizontal="center" wrapText="1"/>
    </xf>
    <xf numFmtId="0" fontId="2" fillId="0" borderId="14" xfId="0" applyFont="1" applyBorder="1" applyAlignment="1">
      <alignment vertical="center" wrapText="1"/>
    </xf>
    <xf numFmtId="165" fontId="3" fillId="0" borderId="14" xfId="0" applyNumberFormat="1" applyFont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wrapText="1"/>
    </xf>
    <xf numFmtId="0" fontId="4" fillId="0" borderId="7" xfId="0" applyFont="1" applyBorder="1"/>
    <xf numFmtId="9" fontId="5" fillId="7" borderId="7" xfId="0" applyNumberFormat="1" applyFont="1" applyFill="1" applyBorder="1"/>
    <xf numFmtId="0" fontId="4" fillId="0" borderId="9" xfId="0" applyFont="1" applyBorder="1"/>
    <xf numFmtId="3" fontId="5" fillId="8" borderId="9" xfId="0" applyNumberFormat="1" applyFont="1" applyFill="1" applyBorder="1" applyAlignment="1">
      <alignment horizontal="center"/>
    </xf>
    <xf numFmtId="0" fontId="3" fillId="6" borderId="12" xfId="0" applyFont="1" applyFill="1" applyBorder="1"/>
    <xf numFmtId="165" fontId="5" fillId="6" borderId="12" xfId="0" applyNumberFormat="1" applyFont="1" applyFill="1" applyBorder="1" applyAlignment="1">
      <alignment horizontal="center"/>
    </xf>
    <xf numFmtId="165" fontId="4" fillId="0" borderId="14" xfId="0" applyNumberFormat="1" applyFont="1" applyBorder="1"/>
    <xf numFmtId="166" fontId="7" fillId="0" borderId="0" xfId="0" applyNumberFormat="1" applyFont="1"/>
    <xf numFmtId="0" fontId="8" fillId="0" borderId="0" xfId="0" applyFont="1"/>
    <xf numFmtId="0" fontId="9" fillId="0" borderId="0" xfId="0" applyFont="1"/>
    <xf numFmtId="166" fontId="10" fillId="0" borderId="0" xfId="0" applyNumberFormat="1" applyFont="1"/>
    <xf numFmtId="0" fontId="11" fillId="0" borderId="0" xfId="0" applyFont="1"/>
    <xf numFmtId="166" fontId="12" fillId="0" borderId="0" xfId="0" applyNumberFormat="1" applyFont="1"/>
    <xf numFmtId="0" fontId="9" fillId="0" borderId="0" xfId="0" applyFont="1" applyAlignment="1">
      <alignment horizontal="right"/>
    </xf>
    <xf numFmtId="167" fontId="4" fillId="0" borderId="0" xfId="0" applyNumberFormat="1" applyFont="1"/>
    <xf numFmtId="167" fontId="9" fillId="0" borderId="0" xfId="0" applyNumberFormat="1" applyFont="1"/>
    <xf numFmtId="167" fontId="9" fillId="9" borderId="12" xfId="0" applyNumberFormat="1" applyFont="1" applyFill="1" applyBorder="1"/>
    <xf numFmtId="167" fontId="9" fillId="7" borderId="12" xfId="0" applyNumberFormat="1" applyFont="1" applyFill="1" applyBorder="1"/>
    <xf numFmtId="0" fontId="9" fillId="0" borderId="0" xfId="0" applyFont="1" applyAlignment="1">
      <alignment horizontal="left"/>
    </xf>
    <xf numFmtId="0" fontId="14" fillId="10" borderId="29" xfId="0" applyFont="1" applyFill="1" applyBorder="1" applyAlignment="1">
      <alignment horizontal="center" vertical="center"/>
    </xf>
    <xf numFmtId="0" fontId="14" fillId="11" borderId="29" xfId="0" applyFont="1" applyFill="1" applyBorder="1" applyAlignment="1">
      <alignment horizontal="center" vertical="center"/>
    </xf>
    <xf numFmtId="0" fontId="14" fillId="12" borderId="14" xfId="0" applyFont="1" applyFill="1" applyBorder="1" applyAlignment="1">
      <alignment horizontal="center" vertical="center"/>
    </xf>
    <xf numFmtId="0" fontId="14" fillId="13" borderId="14" xfId="0" applyFont="1" applyFill="1" applyBorder="1" applyAlignment="1">
      <alignment horizontal="center" vertical="center"/>
    </xf>
    <xf numFmtId="0" fontId="14" fillId="8" borderId="30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14" xfId="0" applyFont="1" applyBorder="1"/>
    <xf numFmtId="0" fontId="15" fillId="0" borderId="31" xfId="0" applyFont="1" applyBorder="1"/>
    <xf numFmtId="0" fontId="14" fillId="0" borderId="32" xfId="0" applyFont="1" applyBorder="1" applyAlignment="1">
      <alignment horizontal="center" vertical="center"/>
    </xf>
    <xf numFmtId="0" fontId="14" fillId="8" borderId="34" xfId="0" applyFont="1" applyFill="1" applyBorder="1" applyAlignment="1">
      <alignment horizontal="center" vertical="center" wrapText="1"/>
    </xf>
    <xf numFmtId="0" fontId="15" fillId="0" borderId="30" xfId="0" applyFont="1" applyBorder="1"/>
    <xf numFmtId="0" fontId="15" fillId="0" borderId="35" xfId="0" applyFont="1" applyBorder="1"/>
    <xf numFmtId="0" fontId="15" fillId="0" borderId="4" xfId="0" quotePrefix="1" applyFont="1" applyBorder="1" applyAlignment="1">
      <alignment horizontal="left"/>
    </xf>
    <xf numFmtId="3" fontId="15" fillId="10" borderId="5" xfId="0" applyNumberFormat="1" applyFont="1" applyFill="1" applyBorder="1"/>
    <xf numFmtId="3" fontId="15" fillId="11" borderId="5" xfId="0" applyNumberFormat="1" applyFont="1" applyFill="1" applyBorder="1"/>
    <xf numFmtId="3" fontId="15" fillId="12" borderId="5" xfId="0" applyNumberFormat="1" applyFont="1" applyFill="1" applyBorder="1"/>
    <xf numFmtId="3" fontId="15" fillId="13" borderId="5" xfId="0" applyNumberFormat="1" applyFont="1" applyFill="1" applyBorder="1"/>
    <xf numFmtId="3" fontId="15" fillId="8" borderId="5" xfId="0" applyNumberFormat="1" applyFont="1" applyFill="1" applyBorder="1"/>
    <xf numFmtId="0" fontId="15" fillId="0" borderId="4" xfId="0" applyFont="1" applyBorder="1"/>
    <xf numFmtId="0" fontId="15" fillId="0" borderId="36" xfId="0" applyFont="1" applyBorder="1"/>
    <xf numFmtId="0" fontId="15" fillId="0" borderId="7" xfId="0" quotePrefix="1" applyFont="1" applyBorder="1" applyAlignment="1">
      <alignment horizontal="left"/>
    </xf>
    <xf numFmtId="3" fontId="15" fillId="10" borderId="7" xfId="0" applyNumberFormat="1" applyFont="1" applyFill="1" applyBorder="1"/>
    <xf numFmtId="3" fontId="15" fillId="11" borderId="7" xfId="0" applyNumberFormat="1" applyFont="1" applyFill="1" applyBorder="1"/>
    <xf numFmtId="3" fontId="15" fillId="13" borderId="7" xfId="0" applyNumberFormat="1" applyFont="1" applyFill="1" applyBorder="1"/>
    <xf numFmtId="0" fontId="15" fillId="0" borderId="7" xfId="0" applyFont="1" applyBorder="1"/>
    <xf numFmtId="0" fontId="15" fillId="0" borderId="37" xfId="0" applyFont="1" applyBorder="1"/>
    <xf numFmtId="3" fontId="15" fillId="10" borderId="30" xfId="0" applyNumberFormat="1" applyFont="1" applyFill="1" applyBorder="1"/>
    <xf numFmtId="3" fontId="15" fillId="11" borderId="30" xfId="0" applyNumberFormat="1" applyFont="1" applyFill="1" applyBorder="1"/>
    <xf numFmtId="3" fontId="14" fillId="10" borderId="18" xfId="0" applyNumberFormat="1" applyFont="1" applyFill="1" applyBorder="1"/>
    <xf numFmtId="3" fontId="14" fillId="8" borderId="18" xfId="0" applyNumberFormat="1" applyFont="1" applyFill="1" applyBorder="1"/>
    <xf numFmtId="0" fontId="14" fillId="0" borderId="0" xfId="0" applyFont="1"/>
    <xf numFmtId="0" fontId="15" fillId="0" borderId="24" xfId="0" applyFont="1" applyBorder="1"/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3" fontId="15" fillId="0" borderId="0" xfId="0" applyNumberFormat="1" applyFont="1"/>
    <xf numFmtId="0" fontId="14" fillId="0" borderId="8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45" xfId="0" applyFont="1" applyBorder="1" applyAlignment="1">
      <alignment horizontal="center"/>
    </xf>
    <xf numFmtId="167" fontId="15" fillId="0" borderId="46" xfId="0" applyNumberFormat="1" applyFont="1" applyBorder="1"/>
    <xf numFmtId="167" fontId="15" fillId="0" borderId="15" xfId="0" applyNumberFormat="1" applyFont="1" applyBorder="1"/>
    <xf numFmtId="167" fontId="15" fillId="0" borderId="47" xfId="0" applyNumberFormat="1" applyFont="1" applyBorder="1"/>
    <xf numFmtId="167" fontId="15" fillId="0" borderId="48" xfId="0" applyNumberFormat="1" applyFont="1" applyBorder="1"/>
    <xf numFmtId="167" fontId="15" fillId="0" borderId="49" xfId="0" applyNumberFormat="1" applyFont="1" applyBorder="1"/>
    <xf numFmtId="0" fontId="13" fillId="7" borderId="52" xfId="0" applyFont="1" applyFill="1" applyBorder="1" applyAlignment="1">
      <alignment vertical="center"/>
    </xf>
    <xf numFmtId="0" fontId="13" fillId="7" borderId="53" xfId="0" applyFont="1" applyFill="1" applyBorder="1" applyAlignment="1">
      <alignment vertical="center"/>
    </xf>
    <xf numFmtId="0" fontId="13" fillId="7" borderId="54" xfId="0" applyFont="1" applyFill="1" applyBorder="1" applyAlignment="1">
      <alignment vertical="center"/>
    </xf>
    <xf numFmtId="0" fontId="13" fillId="7" borderId="12" xfId="0" applyFont="1" applyFill="1" applyBorder="1" applyAlignment="1">
      <alignment vertical="center"/>
    </xf>
    <xf numFmtId="0" fontId="13" fillId="7" borderId="55" xfId="0" applyFont="1" applyFill="1" applyBorder="1" applyAlignment="1">
      <alignment vertical="center"/>
    </xf>
    <xf numFmtId="0" fontId="2" fillId="0" borderId="0" xfId="0" applyFont="1"/>
    <xf numFmtId="3" fontId="9" fillId="0" borderId="0" xfId="0" applyNumberFormat="1" applyFont="1"/>
    <xf numFmtId="0" fontId="14" fillId="10" borderId="34" xfId="0" applyFont="1" applyFill="1" applyBorder="1" applyAlignment="1">
      <alignment horizontal="center" vertical="center" wrapText="1"/>
    </xf>
    <xf numFmtId="0" fontId="14" fillId="14" borderId="34" xfId="0" applyFont="1" applyFill="1" applyBorder="1" applyAlignment="1">
      <alignment horizontal="center" vertical="center" wrapText="1"/>
    </xf>
    <xf numFmtId="0" fontId="14" fillId="15" borderId="34" xfId="0" applyFont="1" applyFill="1" applyBorder="1" applyAlignment="1">
      <alignment horizontal="center" vertical="center" wrapText="1"/>
    </xf>
    <xf numFmtId="0" fontId="14" fillId="8" borderId="38" xfId="0" applyFont="1" applyFill="1" applyBorder="1" applyAlignment="1">
      <alignment horizontal="center" vertical="center" wrapText="1"/>
    </xf>
    <xf numFmtId="0" fontId="14" fillId="16" borderId="35" xfId="0" applyFont="1" applyFill="1" applyBorder="1" applyAlignment="1">
      <alignment horizontal="center" vertical="center" wrapText="1"/>
    </xf>
    <xf numFmtId="1" fontId="15" fillId="0" borderId="0" xfId="0" applyNumberFormat="1" applyFont="1" applyAlignment="1">
      <alignment horizontal="center"/>
    </xf>
    <xf numFmtId="0" fontId="15" fillId="8" borderId="64" xfId="0" applyFont="1" applyFill="1" applyBorder="1" applyAlignment="1">
      <alignment vertical="center"/>
    </xf>
    <xf numFmtId="0" fontId="15" fillId="10" borderId="65" xfId="0" applyFont="1" applyFill="1" applyBorder="1" applyAlignment="1">
      <alignment horizontal="right"/>
    </xf>
    <xf numFmtId="168" fontId="15" fillId="10" borderId="5" xfId="0" applyNumberFormat="1" applyFont="1" applyFill="1" applyBorder="1"/>
    <xf numFmtId="4" fontId="15" fillId="10" borderId="5" xfId="0" applyNumberFormat="1" applyFont="1" applyFill="1" applyBorder="1"/>
    <xf numFmtId="3" fontId="15" fillId="10" borderId="66" xfId="0" applyNumberFormat="1" applyFont="1" applyFill="1" applyBorder="1"/>
    <xf numFmtId="0" fontId="15" fillId="14" borderId="65" xfId="0" applyFont="1" applyFill="1" applyBorder="1" applyAlignment="1">
      <alignment horizontal="right"/>
    </xf>
    <xf numFmtId="4" fontId="15" fillId="14" borderId="5" xfId="0" applyNumberFormat="1" applyFont="1" applyFill="1" applyBorder="1"/>
    <xf numFmtId="3" fontId="15" fillId="14" borderId="5" xfId="0" applyNumberFormat="1" applyFont="1" applyFill="1" applyBorder="1" applyAlignment="1">
      <alignment horizontal="right"/>
    </xf>
    <xf numFmtId="3" fontId="15" fillId="14" borderId="5" xfId="0" applyNumberFormat="1" applyFont="1" applyFill="1" applyBorder="1"/>
    <xf numFmtId="3" fontId="15" fillId="14" borderId="67" xfId="0" applyNumberFormat="1" applyFont="1" applyFill="1" applyBorder="1" applyAlignment="1">
      <alignment horizontal="right"/>
    </xf>
    <xf numFmtId="0" fontId="15" fillId="4" borderId="64" xfId="0" applyFont="1" applyFill="1" applyBorder="1" applyAlignment="1">
      <alignment horizontal="right"/>
    </xf>
    <xf numFmtId="2" fontId="15" fillId="4" borderId="68" xfId="0" applyNumberFormat="1" applyFont="1" applyFill="1" applyBorder="1"/>
    <xf numFmtId="3" fontId="15" fillId="4" borderId="5" xfId="0" applyNumberFormat="1" applyFont="1" applyFill="1" applyBorder="1" applyAlignment="1">
      <alignment horizontal="right"/>
    </xf>
    <xf numFmtId="3" fontId="15" fillId="4" borderId="5" xfId="0" applyNumberFormat="1" applyFont="1" applyFill="1" applyBorder="1"/>
    <xf numFmtId="4" fontId="15" fillId="4" borderId="5" xfId="0" applyNumberFormat="1" applyFont="1" applyFill="1" applyBorder="1"/>
    <xf numFmtId="3" fontId="15" fillId="4" borderId="66" xfId="0" applyNumberFormat="1" applyFont="1" applyFill="1" applyBorder="1"/>
    <xf numFmtId="0" fontId="15" fillId="15" borderId="65" xfId="0" applyFont="1" applyFill="1" applyBorder="1" applyAlignment="1">
      <alignment horizontal="right"/>
    </xf>
    <xf numFmtId="2" fontId="15" fillId="15" borderId="5" xfId="0" applyNumberFormat="1" applyFont="1" applyFill="1" applyBorder="1"/>
    <xf numFmtId="3" fontId="15" fillId="15" borderId="5" xfId="0" applyNumberFormat="1" applyFont="1" applyFill="1" applyBorder="1" applyAlignment="1">
      <alignment horizontal="right"/>
    </xf>
    <xf numFmtId="3" fontId="15" fillId="15" borderId="67" xfId="0" applyNumberFormat="1" applyFont="1" applyFill="1" applyBorder="1"/>
    <xf numFmtId="4" fontId="15" fillId="15" borderId="67" xfId="0" applyNumberFormat="1" applyFont="1" applyFill="1" applyBorder="1"/>
    <xf numFmtId="3" fontId="15" fillId="15" borderId="67" xfId="0" applyNumberFormat="1" applyFont="1" applyFill="1" applyBorder="1" applyAlignment="1">
      <alignment horizontal="right"/>
    </xf>
    <xf numFmtId="3" fontId="15" fillId="0" borderId="3" xfId="0" applyNumberFormat="1" applyFont="1" applyBorder="1"/>
    <xf numFmtId="4" fontId="15" fillId="0" borderId="4" xfId="0" applyNumberFormat="1" applyFont="1" applyBorder="1"/>
    <xf numFmtId="3" fontId="15" fillId="0" borderId="4" xfId="0" applyNumberFormat="1" applyFont="1" applyBorder="1"/>
    <xf numFmtId="3" fontId="15" fillId="0" borderId="69" xfId="0" applyNumberFormat="1" applyFont="1" applyBorder="1"/>
    <xf numFmtId="3" fontId="15" fillId="16" borderId="65" xfId="0" applyNumberFormat="1" applyFont="1" applyFill="1" applyBorder="1"/>
    <xf numFmtId="4" fontId="15" fillId="16" borderId="5" xfId="0" applyNumberFormat="1" applyFont="1" applyFill="1" applyBorder="1"/>
    <xf numFmtId="3" fontId="15" fillId="16" borderId="5" xfId="0" applyNumberFormat="1" applyFont="1" applyFill="1" applyBorder="1"/>
    <xf numFmtId="0" fontId="15" fillId="16" borderId="5" xfId="0" applyFont="1" applyFill="1" applyBorder="1"/>
    <xf numFmtId="3" fontId="15" fillId="16" borderId="66" xfId="0" applyNumberFormat="1" applyFont="1" applyFill="1" applyBorder="1"/>
    <xf numFmtId="0" fontId="15" fillId="0" borderId="70" xfId="0" applyFont="1" applyBorder="1" applyAlignment="1">
      <alignment vertical="center"/>
    </xf>
    <xf numFmtId="0" fontId="15" fillId="10" borderId="6" xfId="0" applyFont="1" applyFill="1" applyBorder="1" applyAlignment="1">
      <alignment horizontal="right"/>
    </xf>
    <xf numFmtId="4" fontId="15" fillId="10" borderId="7" xfId="0" applyNumberFormat="1" applyFont="1" applyFill="1" applyBorder="1"/>
    <xf numFmtId="3" fontId="15" fillId="10" borderId="37" xfId="0" applyNumberFormat="1" applyFont="1" applyFill="1" applyBorder="1"/>
    <xf numFmtId="0" fontId="15" fillId="14" borderId="6" xfId="0" applyFont="1" applyFill="1" applyBorder="1" applyAlignment="1">
      <alignment horizontal="right"/>
    </xf>
    <xf numFmtId="4" fontId="15" fillId="14" borderId="7" xfId="0" applyNumberFormat="1" applyFont="1" applyFill="1" applyBorder="1"/>
    <xf numFmtId="3" fontId="15" fillId="14" borderId="7" xfId="0" applyNumberFormat="1" applyFont="1" applyFill="1" applyBorder="1" applyAlignment="1">
      <alignment horizontal="right"/>
    </xf>
    <xf numFmtId="3" fontId="15" fillId="14" borderId="7" xfId="0" applyNumberFormat="1" applyFont="1" applyFill="1" applyBorder="1"/>
    <xf numFmtId="3" fontId="15" fillId="14" borderId="71" xfId="0" applyNumberFormat="1" applyFont="1" applyFill="1" applyBorder="1" applyAlignment="1">
      <alignment horizontal="right"/>
    </xf>
    <xf numFmtId="0" fontId="15" fillId="4" borderId="70" xfId="0" applyFont="1" applyFill="1" applyBorder="1" applyAlignment="1">
      <alignment horizontal="right"/>
    </xf>
    <xf numFmtId="2" fontId="15" fillId="4" borderId="72" xfId="0" applyNumberFormat="1" applyFont="1" applyFill="1" applyBorder="1"/>
    <xf numFmtId="3" fontId="15" fillId="4" borderId="7" xfId="0" applyNumberFormat="1" applyFont="1" applyFill="1" applyBorder="1" applyAlignment="1">
      <alignment horizontal="right"/>
    </xf>
    <xf numFmtId="3" fontId="15" fillId="4" borderId="7" xfId="0" applyNumberFormat="1" applyFont="1" applyFill="1" applyBorder="1"/>
    <xf numFmtId="4" fontId="15" fillId="4" borderId="7" xfId="0" applyNumberFormat="1" applyFont="1" applyFill="1" applyBorder="1"/>
    <xf numFmtId="3" fontId="15" fillId="4" borderId="37" xfId="0" applyNumberFormat="1" applyFont="1" applyFill="1" applyBorder="1"/>
    <xf numFmtId="3" fontId="15" fillId="0" borderId="6" xfId="0" applyNumberFormat="1" applyFont="1" applyBorder="1"/>
    <xf numFmtId="4" fontId="15" fillId="0" borderId="7" xfId="0" applyNumberFormat="1" applyFont="1" applyBorder="1"/>
    <xf numFmtId="3" fontId="15" fillId="0" borderId="7" xfId="0" applyNumberFormat="1" applyFont="1" applyBorder="1"/>
    <xf numFmtId="3" fontId="15" fillId="0" borderId="57" xfId="0" applyNumberFormat="1" applyFont="1" applyBorder="1"/>
    <xf numFmtId="3" fontId="15" fillId="16" borderId="6" xfId="0" applyNumberFormat="1" applyFont="1" applyFill="1" applyBorder="1"/>
    <xf numFmtId="4" fontId="15" fillId="16" borderId="7" xfId="0" applyNumberFormat="1" applyFont="1" applyFill="1" applyBorder="1"/>
    <xf numFmtId="3" fontId="15" fillId="16" borderId="7" xfId="0" applyNumberFormat="1" applyFont="1" applyFill="1" applyBorder="1"/>
    <xf numFmtId="0" fontId="15" fillId="16" borderId="7" xfId="0" applyFont="1" applyFill="1" applyBorder="1"/>
    <xf numFmtId="3" fontId="15" fillId="16" borderId="37" xfId="0" applyNumberFormat="1" applyFont="1" applyFill="1" applyBorder="1"/>
    <xf numFmtId="0" fontId="15" fillId="8" borderId="70" xfId="0" applyFont="1" applyFill="1" applyBorder="1" applyAlignment="1">
      <alignment vertical="center"/>
    </xf>
    <xf numFmtId="4" fontId="15" fillId="10" borderId="7" xfId="0" applyNumberFormat="1" applyFont="1" applyFill="1" applyBorder="1" applyAlignment="1">
      <alignment horizontal="right"/>
    </xf>
    <xf numFmtId="0" fontId="15" fillId="8" borderId="70" xfId="0" applyFont="1" applyFill="1" applyBorder="1" applyAlignment="1">
      <alignment vertical="center" wrapText="1"/>
    </xf>
    <xf numFmtId="168" fontId="15" fillId="10" borderId="7" xfId="0" applyNumberFormat="1" applyFont="1" applyFill="1" applyBorder="1"/>
    <xf numFmtId="0" fontId="15" fillId="8" borderId="70" xfId="0" applyFont="1" applyFill="1" applyBorder="1" applyAlignment="1">
      <alignment vertical="center" shrinkToFit="1"/>
    </xf>
    <xf numFmtId="0" fontId="15" fillId="4" borderId="7" xfId="0" applyFont="1" applyFill="1" applyBorder="1" applyAlignment="1">
      <alignment horizontal="right"/>
    </xf>
    <xf numFmtId="2" fontId="15" fillId="4" borderId="7" xfId="0" applyNumberFormat="1" applyFont="1" applyFill="1" applyBorder="1"/>
    <xf numFmtId="0" fontId="15" fillId="4" borderId="76" xfId="0" applyFont="1" applyFill="1" applyBorder="1" applyAlignment="1">
      <alignment horizontal="right"/>
    </xf>
    <xf numFmtId="3" fontId="15" fillId="4" borderId="30" xfId="0" applyNumberFormat="1" applyFont="1" applyFill="1" applyBorder="1"/>
    <xf numFmtId="49" fontId="14" fillId="0" borderId="0" xfId="0" applyNumberFormat="1" applyFont="1" applyAlignment="1">
      <alignment horizontal="center"/>
    </xf>
    <xf numFmtId="3" fontId="14" fillId="4" borderId="7" xfId="0" applyNumberFormat="1" applyFont="1" applyFill="1" applyBorder="1"/>
    <xf numFmtId="3" fontId="14" fillId="15" borderId="18" xfId="0" applyNumberFormat="1" applyFont="1" applyFill="1" applyBorder="1"/>
    <xf numFmtId="49" fontId="15" fillId="0" borderId="0" xfId="0" applyNumberFormat="1" applyFont="1" applyAlignment="1">
      <alignment horizontal="center"/>
    </xf>
    <xf numFmtId="0" fontId="14" fillId="0" borderId="14" xfId="0" applyFont="1" applyBorder="1" applyAlignment="1">
      <alignment horizontal="center"/>
    </xf>
    <xf numFmtId="3" fontId="14" fillId="0" borderId="14" xfId="0" applyNumberFormat="1" applyFont="1" applyBorder="1" applyAlignment="1">
      <alignment horizontal="center"/>
    </xf>
    <xf numFmtId="0" fontId="14" fillId="8" borderId="5" xfId="0" applyFont="1" applyFill="1" applyBorder="1" applyAlignment="1">
      <alignment horizontal="center" vertical="center" wrapText="1"/>
    </xf>
    <xf numFmtId="0" fontId="14" fillId="16" borderId="29" xfId="0" applyFont="1" applyFill="1" applyBorder="1" applyAlignment="1">
      <alignment horizontal="center" vertical="center"/>
    </xf>
    <xf numFmtId="0" fontId="14" fillId="12" borderId="79" xfId="0" applyFont="1" applyFill="1" applyBorder="1" applyAlignment="1">
      <alignment horizontal="center" vertical="center"/>
    </xf>
    <xf numFmtId="0" fontId="14" fillId="13" borderId="80" xfId="0" applyFont="1" applyFill="1" applyBorder="1" applyAlignment="1">
      <alignment horizontal="center" vertical="center"/>
    </xf>
    <xf numFmtId="0" fontId="14" fillId="8" borderId="7" xfId="0" applyFont="1" applyFill="1" applyBorder="1" applyAlignment="1">
      <alignment horizontal="center" vertical="center" wrapText="1"/>
    </xf>
    <xf numFmtId="0" fontId="15" fillId="0" borderId="50" xfId="0" applyFont="1" applyBorder="1"/>
    <xf numFmtId="0" fontId="14" fillId="8" borderId="59" xfId="0" applyFont="1" applyFill="1" applyBorder="1" applyAlignment="1">
      <alignment horizontal="center" vertical="center" wrapText="1"/>
    </xf>
    <xf numFmtId="0" fontId="14" fillId="4" borderId="34" xfId="0" applyFont="1" applyFill="1" applyBorder="1" applyAlignment="1">
      <alignment horizontal="center" vertical="center" wrapText="1"/>
    </xf>
    <xf numFmtId="0" fontId="14" fillId="8" borderId="61" xfId="0" applyFont="1" applyFill="1" applyBorder="1" applyAlignment="1">
      <alignment horizontal="center" vertical="center" wrapText="1"/>
    </xf>
    <xf numFmtId="0" fontId="14" fillId="16" borderId="60" xfId="0" applyFont="1" applyFill="1" applyBorder="1" applyAlignment="1">
      <alignment horizontal="center" vertical="center" wrapText="1"/>
    </xf>
    <xf numFmtId="0" fontId="14" fillId="11" borderId="34" xfId="0" applyFont="1" applyFill="1" applyBorder="1" applyAlignment="1">
      <alignment horizontal="center" vertical="center" wrapText="1"/>
    </xf>
    <xf numFmtId="3" fontId="15" fillId="8" borderId="67" xfId="0" applyNumberFormat="1" applyFont="1" applyFill="1" applyBorder="1"/>
    <xf numFmtId="3" fontId="15" fillId="8" borderId="64" xfId="0" applyNumberFormat="1" applyFont="1" applyFill="1" applyBorder="1"/>
    <xf numFmtId="3" fontId="15" fillId="8" borderId="68" xfId="0" applyNumberFormat="1" applyFont="1" applyFill="1" applyBorder="1"/>
    <xf numFmtId="0" fontId="15" fillId="0" borderId="28" xfId="0" applyFont="1" applyBorder="1"/>
    <xf numFmtId="0" fontId="15" fillId="5" borderId="65" xfId="0" applyFont="1" applyFill="1" applyBorder="1" applyAlignment="1">
      <alignment vertical="center"/>
    </xf>
    <xf numFmtId="0" fontId="15" fillId="7" borderId="6" xfId="0" applyFont="1" applyFill="1" applyBorder="1" applyAlignment="1">
      <alignment vertical="center"/>
    </xf>
    <xf numFmtId="0" fontId="15" fillId="0" borderId="6" xfId="0" applyFont="1" applyBorder="1"/>
    <xf numFmtId="9" fontId="15" fillId="0" borderId="7" xfId="0" applyNumberFormat="1" applyFont="1" applyBorder="1"/>
    <xf numFmtId="0" fontId="15" fillId="5" borderId="6" xfId="0" applyFont="1" applyFill="1" applyBorder="1" applyAlignment="1">
      <alignment vertical="center"/>
    </xf>
    <xf numFmtId="0" fontId="15" fillId="5" borderId="6" xfId="0" applyFont="1" applyFill="1" applyBorder="1"/>
    <xf numFmtId="0" fontId="15" fillId="8" borderId="6" xfId="0" applyFont="1" applyFill="1" applyBorder="1" applyAlignment="1">
      <alignment vertical="center" wrapText="1"/>
    </xf>
    <xf numFmtId="0" fontId="15" fillId="5" borderId="6" xfId="0" applyFont="1" applyFill="1" applyBorder="1" applyAlignment="1">
      <alignment vertical="center" shrinkToFit="1"/>
    </xf>
    <xf numFmtId="3" fontId="15" fillId="0" borderId="82" xfId="0" applyNumberFormat="1" applyFont="1" applyBorder="1"/>
    <xf numFmtId="0" fontId="15" fillId="0" borderId="8" xfId="0" applyFont="1" applyBorder="1"/>
    <xf numFmtId="0" fontId="15" fillId="0" borderId="9" xfId="0" applyFont="1" applyBorder="1"/>
    <xf numFmtId="0" fontId="14" fillId="8" borderId="8" xfId="0" applyFont="1" applyFill="1" applyBorder="1"/>
    <xf numFmtId="3" fontId="14" fillId="8" borderId="9" xfId="0" applyNumberFormat="1" applyFont="1" applyFill="1" applyBorder="1"/>
    <xf numFmtId="3" fontId="14" fillId="10" borderId="9" xfId="0" applyNumberFormat="1" applyFont="1" applyFill="1" applyBorder="1" applyAlignment="1">
      <alignment horizontal="right"/>
    </xf>
    <xf numFmtId="3" fontId="14" fillId="17" borderId="9" xfId="0" applyNumberFormat="1" applyFont="1" applyFill="1" applyBorder="1"/>
    <xf numFmtId="3" fontId="14" fillId="4" borderId="9" xfId="0" applyNumberFormat="1" applyFont="1" applyFill="1" applyBorder="1"/>
    <xf numFmtId="3" fontId="14" fillId="15" borderId="9" xfId="0" applyNumberFormat="1" applyFont="1" applyFill="1" applyBorder="1"/>
    <xf numFmtId="3" fontId="14" fillId="16" borderId="9" xfId="0" applyNumberFormat="1" applyFont="1" applyFill="1" applyBorder="1"/>
    <xf numFmtId="3" fontId="14" fillId="15" borderId="84" xfId="0" applyNumberFormat="1" applyFont="1" applyFill="1" applyBorder="1"/>
    <xf numFmtId="3" fontId="14" fillId="15" borderId="85" xfId="0" applyNumberFormat="1" applyFont="1" applyFill="1" applyBorder="1"/>
    <xf numFmtId="3" fontId="14" fillId="15" borderId="86" xfId="0" applyNumberFormat="1" applyFont="1" applyFill="1" applyBorder="1"/>
    <xf numFmtId="3" fontId="14" fillId="15" borderId="1" xfId="0" applyNumberFormat="1" applyFont="1" applyFill="1" applyBorder="1"/>
    <xf numFmtId="3" fontId="14" fillId="15" borderId="2" xfId="0" applyNumberFormat="1" applyFont="1" applyFill="1" applyBorder="1"/>
    <xf numFmtId="3" fontId="14" fillId="15" borderId="81" xfId="0" applyNumberFormat="1" applyFont="1" applyFill="1" applyBorder="1"/>
    <xf numFmtId="3" fontId="14" fillId="0" borderId="0" xfId="0" applyNumberFormat="1" applyFont="1"/>
    <xf numFmtId="3" fontId="14" fillId="0" borderId="73" xfId="0" applyNumberFormat="1" applyFont="1" applyBorder="1"/>
    <xf numFmtId="0" fontId="15" fillId="8" borderId="7" xfId="0" applyFont="1" applyFill="1" applyBorder="1" applyAlignment="1">
      <alignment vertical="center"/>
    </xf>
    <xf numFmtId="167" fontId="15" fillId="0" borderId="0" xfId="0" applyNumberFormat="1" applyFont="1"/>
    <xf numFmtId="0" fontId="15" fillId="0" borderId="0" xfId="0" applyFont="1" applyAlignment="1">
      <alignment horizontal="center" vertical="center" wrapText="1"/>
    </xf>
    <xf numFmtId="0" fontId="15" fillId="0" borderId="3" xfId="0" applyFont="1" applyBorder="1"/>
    <xf numFmtId="2" fontId="15" fillId="0" borderId="69" xfId="0" applyNumberFormat="1" applyFont="1" applyBorder="1"/>
    <xf numFmtId="0" fontId="15" fillId="5" borderId="68" xfId="0" applyFont="1" applyFill="1" applyBorder="1" applyAlignment="1">
      <alignment vertical="center"/>
    </xf>
    <xf numFmtId="2" fontId="15" fillId="0" borderId="6" xfId="0" applyNumberFormat="1" applyFont="1" applyBorder="1"/>
    <xf numFmtId="3" fontId="15" fillId="0" borderId="37" xfId="0" applyNumberFormat="1" applyFont="1" applyBorder="1"/>
    <xf numFmtId="0" fontId="15" fillId="7" borderId="72" xfId="0" applyFont="1" applyFill="1" applyBorder="1" applyAlignment="1">
      <alignment vertical="center"/>
    </xf>
    <xf numFmtId="0" fontId="15" fillId="5" borderId="72" xfId="0" applyFont="1" applyFill="1" applyBorder="1" applyAlignment="1">
      <alignment vertical="center"/>
    </xf>
    <xf numFmtId="0" fontId="15" fillId="5" borderId="72" xfId="0" applyFont="1" applyFill="1" applyBorder="1"/>
    <xf numFmtId="0" fontId="15" fillId="8" borderId="72" xfId="0" applyFont="1" applyFill="1" applyBorder="1" applyAlignment="1">
      <alignment vertical="center" wrapText="1"/>
    </xf>
    <xf numFmtId="0" fontId="15" fillId="5" borderId="72" xfId="0" applyFont="1" applyFill="1" applyBorder="1" applyAlignment="1">
      <alignment vertical="center" shrinkToFit="1"/>
    </xf>
    <xf numFmtId="0" fontId="14" fillId="0" borderId="0" xfId="0" applyFont="1" applyAlignment="1">
      <alignment horizontal="center"/>
    </xf>
    <xf numFmtId="0" fontId="13" fillId="7" borderId="90" xfId="0" applyFont="1" applyFill="1" applyBorder="1" applyAlignment="1">
      <alignment vertical="center"/>
    </xf>
    <xf numFmtId="0" fontId="14" fillId="11" borderId="74" xfId="0" applyFont="1" applyFill="1" applyBorder="1" applyAlignment="1">
      <alignment horizontal="center" vertical="center"/>
    </xf>
    <xf numFmtId="0" fontId="14" fillId="13" borderId="91" xfId="0" applyFont="1" applyFill="1" applyBorder="1" applyAlignment="1">
      <alignment horizontal="center" vertical="center"/>
    </xf>
    <xf numFmtId="2" fontId="15" fillId="0" borderId="7" xfId="0" applyNumberFormat="1" applyFont="1" applyBorder="1"/>
    <xf numFmtId="1" fontId="15" fillId="0" borderId="0" xfId="0" applyNumberFormat="1" applyFont="1"/>
    <xf numFmtId="49" fontId="14" fillId="0" borderId="31" xfId="0" applyNumberFormat="1" applyFont="1" applyBorder="1" applyAlignment="1">
      <alignment horizontal="center"/>
    </xf>
    <xf numFmtId="0" fontId="14" fillId="18" borderId="30" xfId="0" applyFont="1" applyFill="1" applyBorder="1" applyAlignment="1">
      <alignment horizontal="center" vertical="center" wrapText="1"/>
    </xf>
    <xf numFmtId="4" fontId="14" fillId="0" borderId="0" xfId="0" applyNumberFormat="1" applyFont="1"/>
    <xf numFmtId="0" fontId="16" fillId="0" borderId="0" xfId="0" applyFont="1"/>
    <xf numFmtId="0" fontId="14" fillId="0" borderId="0" xfId="0" applyFont="1" applyAlignment="1">
      <alignment horizontal="left"/>
    </xf>
    <xf numFmtId="0" fontId="17" fillId="0" borderId="0" xfId="0" applyFont="1"/>
    <xf numFmtId="0" fontId="17" fillId="0" borderId="24" xfId="0" applyFont="1" applyBorder="1"/>
    <xf numFmtId="0" fontId="14" fillId="0" borderId="24" xfId="0" applyFont="1" applyBorder="1" applyAlignment="1">
      <alignment horizontal="left"/>
    </xf>
    <xf numFmtId="0" fontId="14" fillId="10" borderId="5" xfId="0" applyFont="1" applyFill="1" applyBorder="1" applyAlignment="1">
      <alignment horizontal="center" vertical="center"/>
    </xf>
    <xf numFmtId="0" fontId="14" fillId="11" borderId="67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13" borderId="5" xfId="0" applyFont="1" applyFill="1" applyBorder="1" applyAlignment="1">
      <alignment horizontal="center" vertical="center"/>
    </xf>
    <xf numFmtId="0" fontId="14" fillId="10" borderId="67" xfId="0" applyFont="1" applyFill="1" applyBorder="1" applyAlignment="1">
      <alignment horizontal="center" vertical="center"/>
    </xf>
    <xf numFmtId="49" fontId="14" fillId="0" borderId="32" xfId="0" applyNumberFormat="1" applyFont="1" applyBorder="1" applyAlignment="1">
      <alignment horizontal="center" vertical="center"/>
    </xf>
    <xf numFmtId="0" fontId="14" fillId="0" borderId="33" xfId="0" applyFont="1" applyBorder="1" applyAlignment="1">
      <alignment horizontal="center" vertical="center"/>
    </xf>
    <xf numFmtId="0" fontId="14" fillId="10" borderId="63" xfId="0" applyFont="1" applyFill="1" applyBorder="1" applyAlignment="1">
      <alignment horizontal="center" vertical="center"/>
    </xf>
    <xf numFmtId="0" fontId="14" fillId="11" borderId="63" xfId="0" applyFont="1" applyFill="1" applyBorder="1" applyAlignment="1">
      <alignment horizontal="center" vertical="center"/>
    </xf>
    <xf numFmtId="0" fontId="14" fillId="4" borderId="30" xfId="0" applyFont="1" applyFill="1" applyBorder="1" applyAlignment="1">
      <alignment horizontal="center" vertical="center"/>
    </xf>
    <xf numFmtId="0" fontId="14" fillId="13" borderId="63" xfId="0" applyFont="1" applyFill="1" applyBorder="1" applyAlignment="1">
      <alignment horizontal="center" vertical="center"/>
    </xf>
    <xf numFmtId="49" fontId="14" fillId="0" borderId="38" xfId="0" applyNumberFormat="1" applyFont="1" applyBorder="1" applyAlignment="1">
      <alignment horizontal="center" vertical="center"/>
    </xf>
    <xf numFmtId="0" fontId="14" fillId="0" borderId="30" xfId="0" applyFont="1" applyBorder="1" applyAlignment="1">
      <alignment horizontal="center" vertical="center"/>
    </xf>
    <xf numFmtId="49" fontId="15" fillId="0" borderId="3" xfId="0" quotePrefix="1" applyNumberFormat="1" applyFont="1" applyBorder="1" applyAlignment="1">
      <alignment horizontal="center" vertical="center"/>
    </xf>
    <xf numFmtId="3" fontId="15" fillId="10" borderId="67" xfId="0" applyNumberFormat="1" applyFont="1" applyFill="1" applyBorder="1" applyAlignment="1">
      <alignment horizontal="right"/>
    </xf>
    <xf numFmtId="3" fontId="15" fillId="11" borderId="67" xfId="0" applyNumberFormat="1" applyFont="1" applyFill="1" applyBorder="1" applyAlignment="1">
      <alignment horizontal="right"/>
    </xf>
    <xf numFmtId="3" fontId="15" fillId="13" borderId="67" xfId="0" applyNumberFormat="1" applyFont="1" applyFill="1" applyBorder="1" applyAlignment="1">
      <alignment horizontal="right"/>
    </xf>
    <xf numFmtId="0" fontId="15" fillId="0" borderId="98" xfId="0" applyFont="1" applyBorder="1"/>
    <xf numFmtId="2" fontId="15" fillId="0" borderId="98" xfId="0" applyNumberFormat="1" applyFont="1" applyBorder="1"/>
    <xf numFmtId="0" fontId="15" fillId="0" borderId="99" xfId="0" applyFont="1" applyBorder="1"/>
    <xf numFmtId="49" fontId="15" fillId="0" borderId="6" xfId="0" quotePrefix="1" applyNumberFormat="1" applyFont="1" applyBorder="1" applyAlignment="1">
      <alignment horizontal="center" vertical="center"/>
    </xf>
    <xf numFmtId="3" fontId="15" fillId="10" borderId="71" xfId="0" applyNumberFormat="1" applyFont="1" applyFill="1" applyBorder="1" applyAlignment="1">
      <alignment horizontal="right"/>
    </xf>
    <xf numFmtId="3" fontId="15" fillId="11" borderId="71" xfId="0" applyNumberFormat="1" applyFont="1" applyFill="1" applyBorder="1" applyAlignment="1">
      <alignment horizontal="right"/>
    </xf>
    <xf numFmtId="3" fontId="15" fillId="13" borderId="71" xfId="0" applyNumberFormat="1" applyFont="1" applyFill="1" applyBorder="1" applyAlignment="1">
      <alignment horizontal="right"/>
    </xf>
    <xf numFmtId="3" fontId="14" fillId="11" borderId="5" xfId="0" applyNumberFormat="1" applyFont="1" applyFill="1" applyBorder="1"/>
    <xf numFmtId="3" fontId="14" fillId="12" borderId="5" xfId="0" applyNumberFormat="1" applyFont="1" applyFill="1" applyBorder="1"/>
    <xf numFmtId="3" fontId="14" fillId="13" borderId="5" xfId="0" applyNumberFormat="1" applyFont="1" applyFill="1" applyBorder="1"/>
    <xf numFmtId="3" fontId="14" fillId="10" borderId="5" xfId="0" applyNumberFormat="1" applyFont="1" applyFill="1" applyBorder="1"/>
    <xf numFmtId="3" fontId="14" fillId="8" borderId="5" xfId="0" applyNumberFormat="1" applyFont="1" applyFill="1" applyBorder="1"/>
    <xf numFmtId="2" fontId="14" fillId="8" borderId="18" xfId="0" applyNumberFormat="1" applyFont="1" applyFill="1" applyBorder="1"/>
    <xf numFmtId="3" fontId="14" fillId="8" borderId="78" xfId="0" applyNumberFormat="1" applyFont="1" applyFill="1" applyBorder="1"/>
    <xf numFmtId="49" fontId="14" fillId="0" borderId="0" xfId="0" applyNumberFormat="1" applyFont="1" applyAlignment="1">
      <alignment horizontal="center" vertical="center"/>
    </xf>
    <xf numFmtId="3" fontId="14" fillId="8" borderId="1" xfId="0" applyNumberFormat="1" applyFont="1" applyFill="1" applyBorder="1"/>
    <xf numFmtId="3" fontId="14" fillId="8" borderId="2" xfId="0" applyNumberFormat="1" applyFont="1" applyFill="1" applyBorder="1"/>
    <xf numFmtId="169" fontId="14" fillId="8" borderId="2" xfId="0" applyNumberFormat="1" applyFont="1" applyFill="1" applyBorder="1"/>
    <xf numFmtId="3" fontId="14" fillId="8" borderId="81" xfId="0" applyNumberFormat="1" applyFont="1" applyFill="1" applyBorder="1"/>
    <xf numFmtId="0" fontId="8" fillId="0" borderId="0" xfId="0" applyFont="1" applyAlignment="1">
      <alignment horizontal="center" vertical="center"/>
    </xf>
    <xf numFmtId="0" fontId="8" fillId="0" borderId="14" xfId="0" applyFont="1" applyBorder="1"/>
    <xf numFmtId="0" fontId="8" fillId="0" borderId="31" xfId="0" applyFont="1" applyBorder="1"/>
    <xf numFmtId="0" fontId="14" fillId="10" borderId="65" xfId="0" applyFont="1" applyFill="1" applyBorder="1" applyAlignment="1">
      <alignment horizontal="center" vertical="center"/>
    </xf>
    <xf numFmtId="0" fontId="14" fillId="11" borderId="5" xfId="0" applyFont="1" applyFill="1" applyBorder="1" applyAlignment="1">
      <alignment horizontal="center" vertical="center"/>
    </xf>
    <xf numFmtId="0" fontId="14" fillId="16" borderId="5" xfId="0" applyFont="1" applyFill="1" applyBorder="1" applyAlignment="1">
      <alignment horizontal="center" vertical="center"/>
    </xf>
    <xf numFmtId="0" fontId="14" fillId="10" borderId="38" xfId="0" applyFont="1" applyFill="1" applyBorder="1" applyAlignment="1">
      <alignment horizontal="center" vertical="center"/>
    </xf>
    <xf numFmtId="0" fontId="14" fillId="11" borderId="30" xfId="0" applyFont="1" applyFill="1" applyBorder="1" applyAlignment="1">
      <alignment horizontal="center" vertical="center"/>
    </xf>
    <xf numFmtId="0" fontId="14" fillId="13" borderId="30" xfId="0" applyFont="1" applyFill="1" applyBorder="1" applyAlignment="1">
      <alignment horizontal="center" vertical="center"/>
    </xf>
    <xf numFmtId="0" fontId="14" fillId="16" borderId="30" xfId="0" applyFont="1" applyFill="1" applyBorder="1" applyAlignment="1">
      <alignment horizontal="center" vertical="center"/>
    </xf>
    <xf numFmtId="49" fontId="15" fillId="0" borderId="3" xfId="0" applyNumberFormat="1" applyFont="1" applyBorder="1" applyAlignment="1">
      <alignment horizontal="center" vertical="center"/>
    </xf>
    <xf numFmtId="3" fontId="15" fillId="10" borderId="65" xfId="0" applyNumberFormat="1" applyFont="1" applyFill="1" applyBorder="1" applyAlignment="1">
      <alignment horizontal="center" vertical="center"/>
    </xf>
    <xf numFmtId="3" fontId="15" fillId="11" borderId="5" xfId="0" applyNumberFormat="1" applyFont="1" applyFill="1" applyBorder="1" applyAlignment="1">
      <alignment horizontal="center" vertical="center"/>
    </xf>
    <xf numFmtId="3" fontId="15" fillId="4" borderId="5" xfId="0" applyNumberFormat="1" applyFont="1" applyFill="1" applyBorder="1" applyAlignment="1">
      <alignment horizontal="center" vertical="center"/>
    </xf>
    <xf numFmtId="3" fontId="15" fillId="13" borderId="5" xfId="0" applyNumberFormat="1" applyFont="1" applyFill="1" applyBorder="1" applyAlignment="1">
      <alignment horizontal="center" vertical="center"/>
    </xf>
    <xf numFmtId="170" fontId="15" fillId="0" borderId="4" xfId="0" applyNumberFormat="1" applyFont="1" applyBorder="1"/>
    <xf numFmtId="49" fontId="15" fillId="0" borderId="6" xfId="0" applyNumberFormat="1" applyFont="1" applyBorder="1" applyAlignment="1">
      <alignment horizontal="center" vertical="center"/>
    </xf>
    <xf numFmtId="3" fontId="15" fillId="10" borderId="6" xfId="0" applyNumberFormat="1" applyFont="1" applyFill="1" applyBorder="1" applyAlignment="1">
      <alignment horizontal="center" vertical="center"/>
    </xf>
    <xf numFmtId="3" fontId="15" fillId="11" borderId="7" xfId="0" applyNumberFormat="1" applyFont="1" applyFill="1" applyBorder="1" applyAlignment="1">
      <alignment horizontal="center" vertical="center"/>
    </xf>
    <xf numFmtId="3" fontId="15" fillId="4" borderId="7" xfId="0" applyNumberFormat="1" applyFont="1" applyFill="1" applyBorder="1" applyAlignment="1">
      <alignment horizontal="center" vertical="center"/>
    </xf>
    <xf numFmtId="3" fontId="15" fillId="13" borderId="7" xfId="0" applyNumberFormat="1" applyFont="1" applyFill="1" applyBorder="1" applyAlignment="1">
      <alignment horizontal="center" vertical="center"/>
    </xf>
    <xf numFmtId="170" fontId="15" fillId="0" borderId="7" xfId="0" applyNumberFormat="1" applyFont="1" applyBorder="1"/>
    <xf numFmtId="49" fontId="15" fillId="0" borderId="92" xfId="0" applyNumberFormat="1" applyFont="1" applyBorder="1" applyAlignment="1">
      <alignment horizontal="center" vertical="center"/>
    </xf>
    <xf numFmtId="0" fontId="14" fillId="0" borderId="93" xfId="0" applyFont="1" applyBorder="1" applyAlignment="1">
      <alignment wrapText="1"/>
    </xf>
    <xf numFmtId="3" fontId="14" fillId="10" borderId="101" xfId="0" applyNumberFormat="1" applyFont="1" applyFill="1" applyBorder="1" applyAlignment="1">
      <alignment horizontal="center" vertical="center"/>
    </xf>
    <xf numFmtId="3" fontId="14" fillId="11" borderId="102" xfId="0" applyNumberFormat="1" applyFont="1" applyFill="1" applyBorder="1" applyAlignment="1">
      <alignment horizontal="center" vertical="center"/>
    </xf>
    <xf numFmtId="3" fontId="14" fillId="4" borderId="102" xfId="0" applyNumberFormat="1" applyFont="1" applyFill="1" applyBorder="1" applyAlignment="1">
      <alignment horizontal="center" vertical="center"/>
    </xf>
    <xf numFmtId="3" fontId="14" fillId="13" borderId="102" xfId="0" applyNumberFormat="1" applyFont="1" applyFill="1" applyBorder="1" applyAlignment="1">
      <alignment horizontal="center" vertical="center"/>
    </xf>
    <xf numFmtId="3" fontId="14" fillId="0" borderId="102" xfId="0" applyNumberFormat="1" applyFont="1" applyBorder="1" applyAlignment="1">
      <alignment horizontal="center" vertical="center"/>
    </xf>
    <xf numFmtId="3" fontId="14" fillId="16" borderId="102" xfId="0" applyNumberFormat="1" applyFont="1" applyFill="1" applyBorder="1"/>
    <xf numFmtId="3" fontId="14" fillId="11" borderId="34" xfId="0" applyNumberFormat="1" applyFont="1" applyFill="1" applyBorder="1"/>
    <xf numFmtId="3" fontId="14" fillId="12" borderId="34" xfId="0" applyNumberFormat="1" applyFont="1" applyFill="1" applyBorder="1"/>
    <xf numFmtId="3" fontId="14" fillId="13" borderId="34" xfId="0" applyNumberFormat="1" applyFont="1" applyFill="1" applyBorder="1"/>
    <xf numFmtId="3" fontId="14" fillId="10" borderId="34" xfId="0" applyNumberFormat="1" applyFont="1" applyFill="1" applyBorder="1"/>
    <xf numFmtId="3" fontId="14" fillId="8" borderId="34" xfId="0" applyNumberFormat="1" applyFont="1" applyFill="1" applyBorder="1"/>
    <xf numFmtId="49" fontId="15" fillId="0" borderId="1" xfId="0" applyNumberFormat="1" applyFont="1" applyBorder="1" applyAlignment="1">
      <alignment horizontal="center" vertical="center"/>
    </xf>
    <xf numFmtId="0" fontId="14" fillId="0" borderId="103" xfId="0" applyFont="1" applyBorder="1" applyAlignment="1">
      <alignment wrapText="1"/>
    </xf>
    <xf numFmtId="3" fontId="14" fillId="10" borderId="2" xfId="0" applyNumberFormat="1" applyFont="1" applyFill="1" applyBorder="1"/>
    <xf numFmtId="3" fontId="14" fillId="10" borderId="81" xfId="0" applyNumberFormat="1" applyFont="1" applyFill="1" applyBorder="1"/>
    <xf numFmtId="49" fontId="8" fillId="0" borderId="0" xfId="0" applyNumberFormat="1" applyFont="1" applyAlignment="1">
      <alignment horizontal="center" vertical="center"/>
    </xf>
    <xf numFmtId="0" fontId="14" fillId="16" borderId="67" xfId="0" applyFont="1" applyFill="1" applyBorder="1" applyAlignment="1">
      <alignment horizontal="center" vertical="center"/>
    </xf>
    <xf numFmtId="0" fontId="14" fillId="16" borderId="104" xfId="0" applyFont="1" applyFill="1" applyBorder="1" applyAlignment="1">
      <alignment horizontal="center" vertical="center"/>
    </xf>
    <xf numFmtId="3" fontId="14" fillId="8" borderId="102" xfId="0" applyNumberFormat="1" applyFont="1" applyFill="1" applyBorder="1"/>
    <xf numFmtId="167" fontId="8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15" fillId="0" borderId="105" xfId="0" applyFont="1" applyBorder="1"/>
    <xf numFmtId="0" fontId="14" fillId="8" borderId="28" xfId="0" applyFont="1" applyFill="1" applyBorder="1" applyAlignment="1">
      <alignment horizontal="center" vertical="center"/>
    </xf>
    <xf numFmtId="0" fontId="14" fillId="10" borderId="14" xfId="0" applyFont="1" applyFill="1" applyBorder="1" applyAlignment="1">
      <alignment horizontal="center" vertical="center"/>
    </xf>
    <xf numFmtId="0" fontId="14" fillId="11" borderId="14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16" borderId="14" xfId="0" applyFont="1" applyFill="1" applyBorder="1" applyAlignment="1">
      <alignment horizontal="center" vertical="center"/>
    </xf>
    <xf numFmtId="0" fontId="15" fillId="0" borderId="96" xfId="0" applyFont="1" applyBorder="1"/>
    <xf numFmtId="0" fontId="15" fillId="0" borderId="106" xfId="0" applyFont="1" applyBorder="1"/>
    <xf numFmtId="0" fontId="15" fillId="0" borderId="56" xfId="0" applyFont="1" applyBorder="1"/>
    <xf numFmtId="0" fontId="14" fillId="8" borderId="59" xfId="0" applyFont="1" applyFill="1" applyBorder="1" applyAlignment="1">
      <alignment horizontal="center" vertical="center"/>
    </xf>
    <xf numFmtId="0" fontId="14" fillId="10" borderId="34" xfId="0" applyFont="1" applyFill="1" applyBorder="1" applyAlignment="1">
      <alignment horizontal="center" vertical="center"/>
    </xf>
    <xf numFmtId="0" fontId="14" fillId="11" borderId="34" xfId="0" applyFont="1" applyFill="1" applyBorder="1" applyAlignment="1">
      <alignment horizontal="center" vertical="center"/>
    </xf>
    <xf numFmtId="0" fontId="14" fillId="4" borderId="34" xfId="0" applyFont="1" applyFill="1" applyBorder="1" applyAlignment="1">
      <alignment horizontal="center" vertical="center"/>
    </xf>
    <xf numFmtId="0" fontId="14" fillId="13" borderId="34" xfId="0" applyFont="1" applyFill="1" applyBorder="1" applyAlignment="1">
      <alignment horizontal="center" vertical="center"/>
    </xf>
    <xf numFmtId="0" fontId="14" fillId="8" borderId="38" xfId="0" applyFont="1" applyFill="1" applyBorder="1" applyAlignment="1">
      <alignment horizontal="center" vertical="center"/>
    </xf>
    <xf numFmtId="0" fontId="15" fillId="0" borderId="107" xfId="0" applyFont="1" applyBorder="1"/>
    <xf numFmtId="0" fontId="15" fillId="0" borderId="77" xfId="0" applyFont="1" applyBorder="1"/>
    <xf numFmtId="0" fontId="15" fillId="0" borderId="75" xfId="0" applyFont="1" applyBorder="1"/>
    <xf numFmtId="0" fontId="15" fillId="0" borderId="7" xfId="0" applyFont="1" applyBorder="1" applyAlignment="1">
      <alignment horizontal="center"/>
    </xf>
    <xf numFmtId="0" fontId="15" fillId="0" borderId="97" xfId="0" applyFont="1" applyBorder="1"/>
    <xf numFmtId="0" fontId="15" fillId="0" borderId="99" xfId="0" applyFont="1" applyBorder="1" applyAlignment="1">
      <alignment horizontal="center"/>
    </xf>
    <xf numFmtId="0" fontId="15" fillId="0" borderId="108" xfId="0" applyFont="1" applyBorder="1"/>
    <xf numFmtId="171" fontId="15" fillId="0" borderId="98" xfId="0" applyNumberFormat="1" applyFont="1" applyBorder="1"/>
    <xf numFmtId="0" fontId="15" fillId="0" borderId="109" xfId="0" applyFont="1" applyBorder="1"/>
    <xf numFmtId="0" fontId="15" fillId="0" borderId="37" xfId="0" applyFont="1" applyBorder="1" applyAlignment="1">
      <alignment horizontal="center"/>
    </xf>
    <xf numFmtId="0" fontId="15" fillId="0" borderId="58" xfId="0" applyFont="1" applyBorder="1"/>
    <xf numFmtId="171" fontId="15" fillId="0" borderId="7" xfId="0" applyNumberFormat="1" applyFont="1" applyBorder="1"/>
    <xf numFmtId="0" fontId="15" fillId="0" borderId="57" xfId="0" applyFont="1" applyBorder="1"/>
    <xf numFmtId="0" fontId="15" fillId="0" borderId="70" xfId="0" applyFont="1" applyBorder="1"/>
    <xf numFmtId="3" fontId="14" fillId="13" borderId="7" xfId="0" applyNumberFormat="1" applyFont="1" applyFill="1" applyBorder="1"/>
    <xf numFmtId="0" fontId="15" fillId="0" borderId="4" xfId="0" applyFont="1" applyBorder="1" applyAlignment="1">
      <alignment horizontal="center"/>
    </xf>
    <xf numFmtId="49" fontId="14" fillId="0" borderId="6" xfId="0" applyNumberFormat="1" applyFont="1" applyBorder="1" applyAlignment="1">
      <alignment horizontal="left"/>
    </xf>
    <xf numFmtId="3" fontId="14" fillId="10" borderId="7" xfId="0" applyNumberFormat="1" applyFont="1" applyFill="1" applyBorder="1"/>
    <xf numFmtId="3" fontId="14" fillId="11" borderId="7" xfId="0" applyNumberFormat="1" applyFont="1" applyFill="1" applyBorder="1"/>
    <xf numFmtId="49" fontId="14" fillId="0" borderId="6" xfId="0" applyNumberFormat="1" applyFont="1" applyBorder="1"/>
    <xf numFmtId="49" fontId="14" fillId="0" borderId="70" xfId="0" applyNumberFormat="1" applyFont="1" applyBorder="1"/>
    <xf numFmtId="3" fontId="14" fillId="4" borderId="5" xfId="0" applyNumberFormat="1" applyFont="1" applyFill="1" applyBorder="1"/>
    <xf numFmtId="3" fontId="14" fillId="13" borderId="30" xfId="0" applyNumberFormat="1" applyFont="1" applyFill="1" applyBorder="1"/>
    <xf numFmtId="0" fontId="14" fillId="0" borderId="92" xfId="0" applyFont="1" applyBorder="1"/>
    <xf numFmtId="0" fontId="14" fillId="0" borderId="17" xfId="0" applyFont="1" applyBorder="1" applyAlignment="1">
      <alignment horizontal="center"/>
    </xf>
    <xf numFmtId="0" fontId="14" fillId="0" borderId="17" xfId="0" applyFont="1" applyBorder="1"/>
    <xf numFmtId="172" fontId="15" fillId="0" borderId="17" xfId="0" applyNumberFormat="1" applyFont="1" applyBorder="1"/>
    <xf numFmtId="0" fontId="14" fillId="0" borderId="100" xfId="0" applyFont="1" applyBorder="1"/>
    <xf numFmtId="0" fontId="7" fillId="0" borderId="0" xfId="0" applyFont="1"/>
    <xf numFmtId="0" fontId="12" fillId="0" borderId="0" xfId="0" applyFont="1"/>
    <xf numFmtId="0" fontId="12" fillId="0" borderId="24" xfId="0" applyFont="1" applyBorder="1"/>
    <xf numFmtId="0" fontId="14" fillId="18" borderId="34" xfId="0" applyFont="1" applyFill="1" applyBorder="1" applyAlignment="1">
      <alignment horizontal="center" vertical="center"/>
    </xf>
    <xf numFmtId="0" fontId="14" fillId="8" borderId="16" xfId="0" applyFont="1" applyFill="1" applyBorder="1" applyAlignment="1">
      <alignment vertical="center"/>
    </xf>
    <xf numFmtId="3" fontId="15" fillId="10" borderId="18" xfId="0" applyNumberFormat="1" applyFont="1" applyFill="1" applyBorder="1"/>
    <xf numFmtId="3" fontId="15" fillId="11" borderId="18" xfId="0" applyNumberFormat="1" applyFont="1" applyFill="1" applyBorder="1"/>
    <xf numFmtId="3" fontId="15" fillId="4" borderId="18" xfId="0" applyNumberFormat="1" applyFont="1" applyFill="1" applyBorder="1"/>
    <xf numFmtId="3" fontId="15" fillId="18" borderId="18" xfId="0" applyNumberFormat="1" applyFont="1" applyFill="1" applyBorder="1"/>
    <xf numFmtId="3" fontId="15" fillId="8" borderId="18" xfId="0" applyNumberFormat="1" applyFont="1" applyFill="1" applyBorder="1"/>
    <xf numFmtId="3" fontId="15" fillId="16" borderId="18" xfId="0" applyNumberFormat="1" applyFont="1" applyFill="1" applyBorder="1"/>
    <xf numFmtId="2" fontId="15" fillId="0" borderId="0" xfId="0" applyNumberFormat="1" applyFont="1"/>
    <xf numFmtId="0" fontId="15" fillId="0" borderId="42" xfId="0" applyFont="1" applyBorder="1"/>
    <xf numFmtId="0" fontId="14" fillId="0" borderId="110" xfId="0" applyFont="1" applyBorder="1" applyAlignment="1">
      <alignment horizontal="center" vertical="center"/>
    </xf>
    <xf numFmtId="0" fontId="14" fillId="8" borderId="111" xfId="0" applyFont="1" applyFill="1" applyBorder="1" applyAlignment="1">
      <alignment vertical="center"/>
    </xf>
    <xf numFmtId="2" fontId="15" fillId="0" borderId="9" xfId="0" applyNumberFormat="1" applyFont="1" applyBorder="1"/>
    <xf numFmtId="0" fontId="15" fillId="0" borderId="45" xfId="0" applyFont="1" applyBorder="1"/>
    <xf numFmtId="166" fontId="12" fillId="0" borderId="24" xfId="0" applyNumberFormat="1" applyFont="1" applyBorder="1"/>
    <xf numFmtId="0" fontId="14" fillId="8" borderId="65" xfId="0" applyFont="1" applyFill="1" applyBorder="1" applyAlignment="1">
      <alignment horizontal="center" vertical="center"/>
    </xf>
    <xf numFmtId="0" fontId="14" fillId="8" borderId="112" xfId="0" applyFont="1" applyFill="1" applyBorder="1" applyAlignment="1">
      <alignment horizontal="center" vertical="center" wrapText="1"/>
    </xf>
    <xf numFmtId="0" fontId="14" fillId="16" borderId="34" xfId="0" applyFont="1" applyFill="1" applyBorder="1" applyAlignment="1">
      <alignment horizontal="center" vertical="center"/>
    </xf>
    <xf numFmtId="49" fontId="14" fillId="0" borderId="6" xfId="0" applyNumberFormat="1" applyFont="1" applyBorder="1" applyAlignment="1">
      <alignment horizontal="center"/>
    </xf>
    <xf numFmtId="49" fontId="14" fillId="0" borderId="38" xfId="0" applyNumberFormat="1" applyFont="1" applyBorder="1" applyAlignment="1">
      <alignment horizontal="center"/>
    </xf>
    <xf numFmtId="3" fontId="14" fillId="9" borderId="30" xfId="0" applyNumberFormat="1" applyFont="1" applyFill="1" applyBorder="1"/>
    <xf numFmtId="3" fontId="14" fillId="16" borderId="63" xfId="0" applyNumberFormat="1" applyFont="1" applyFill="1" applyBorder="1"/>
    <xf numFmtId="0" fontId="14" fillId="0" borderId="92" xfId="0" applyFont="1" applyBorder="1" applyAlignment="1">
      <alignment horizontal="center"/>
    </xf>
    <xf numFmtId="3" fontId="14" fillId="10" borderId="102" xfId="0" applyNumberFormat="1" applyFont="1" applyFill="1" applyBorder="1"/>
    <xf numFmtId="3" fontId="14" fillId="11" borderId="102" xfId="0" applyNumberFormat="1" applyFont="1" applyFill="1" applyBorder="1"/>
    <xf numFmtId="3" fontId="14" fillId="4" borderId="102" xfId="0" applyNumberFormat="1" applyFont="1" applyFill="1" applyBorder="1"/>
    <xf numFmtId="3" fontId="14" fillId="13" borderId="102" xfId="0" applyNumberFormat="1" applyFont="1" applyFill="1" applyBorder="1"/>
    <xf numFmtId="0" fontId="15" fillId="8" borderId="76" xfId="0" applyFont="1" applyFill="1" applyBorder="1" applyAlignment="1">
      <alignment horizontal="left" vertical="center" wrapText="1"/>
    </xf>
    <xf numFmtId="0" fontId="15" fillId="10" borderId="87" xfId="0" applyFont="1" applyFill="1" applyBorder="1" applyAlignment="1">
      <alignment horizontal="right"/>
    </xf>
    <xf numFmtId="4" fontId="15" fillId="10" borderId="82" xfId="0" applyNumberFormat="1" applyFont="1" applyFill="1" applyBorder="1"/>
    <xf numFmtId="3" fontId="15" fillId="10" borderId="82" xfId="0" applyNumberFormat="1" applyFont="1" applyFill="1" applyBorder="1"/>
    <xf numFmtId="3" fontId="15" fillId="10" borderId="89" xfId="0" applyNumberFormat="1" applyFont="1" applyFill="1" applyBorder="1"/>
    <xf numFmtId="0" fontId="15" fillId="14" borderId="87" xfId="0" applyFont="1" applyFill="1" applyBorder="1" applyAlignment="1">
      <alignment horizontal="right"/>
    </xf>
    <xf numFmtId="4" fontId="15" fillId="14" borderId="82" xfId="0" applyNumberFormat="1" applyFont="1" applyFill="1" applyBorder="1"/>
    <xf numFmtId="3" fontId="15" fillId="14" borderId="82" xfId="0" applyNumberFormat="1" applyFont="1" applyFill="1" applyBorder="1" applyAlignment="1">
      <alignment horizontal="right"/>
    </xf>
    <xf numFmtId="3" fontId="15" fillId="14" borderId="82" xfId="0" applyNumberFormat="1" applyFont="1" applyFill="1" applyBorder="1"/>
    <xf numFmtId="3" fontId="15" fillId="14" borderId="88" xfId="0" applyNumberFormat="1" applyFont="1" applyFill="1" applyBorder="1" applyAlignment="1">
      <alignment horizontal="right"/>
    </xf>
    <xf numFmtId="2" fontId="15" fillId="4" borderId="113" xfId="0" applyNumberFormat="1" applyFont="1" applyFill="1" applyBorder="1"/>
    <xf numFmtId="3" fontId="15" fillId="4" borderId="82" xfId="0" applyNumberFormat="1" applyFont="1" applyFill="1" applyBorder="1" applyAlignment="1">
      <alignment horizontal="right"/>
    </xf>
    <xf numFmtId="3" fontId="15" fillId="4" borderId="82" xfId="0" applyNumberFormat="1" applyFont="1" applyFill="1" applyBorder="1"/>
    <xf numFmtId="4" fontId="15" fillId="4" borderId="82" xfId="0" applyNumberFormat="1" applyFont="1" applyFill="1" applyBorder="1"/>
    <xf numFmtId="3" fontId="15" fillId="4" borderId="89" xfId="0" applyNumberFormat="1" applyFont="1" applyFill="1" applyBorder="1"/>
    <xf numFmtId="0" fontId="15" fillId="15" borderId="87" xfId="0" applyFont="1" applyFill="1" applyBorder="1" applyAlignment="1">
      <alignment horizontal="right"/>
    </xf>
    <xf numFmtId="2" fontId="15" fillId="15" borderId="82" xfId="0" applyNumberFormat="1" applyFont="1" applyFill="1" applyBorder="1"/>
    <xf numFmtId="3" fontId="15" fillId="15" borderId="82" xfId="0" applyNumberFormat="1" applyFont="1" applyFill="1" applyBorder="1" applyAlignment="1">
      <alignment horizontal="right"/>
    </xf>
    <xf numFmtId="3" fontId="15" fillId="15" borderId="88" xfId="0" applyNumberFormat="1" applyFont="1" applyFill="1" applyBorder="1"/>
    <xf numFmtId="4" fontId="15" fillId="15" borderId="88" xfId="0" applyNumberFormat="1" applyFont="1" applyFill="1" applyBorder="1"/>
    <xf numFmtId="3" fontId="15" fillId="15" borderId="88" xfId="0" applyNumberFormat="1" applyFont="1" applyFill="1" applyBorder="1" applyAlignment="1">
      <alignment horizontal="right"/>
    </xf>
    <xf numFmtId="3" fontId="15" fillId="0" borderId="87" xfId="0" applyNumberFormat="1" applyFont="1" applyBorder="1"/>
    <xf numFmtId="4" fontId="15" fillId="0" borderId="82" xfId="0" applyNumberFormat="1" applyFont="1" applyBorder="1"/>
    <xf numFmtId="3" fontId="15" fillId="0" borderId="88" xfId="0" applyNumberFormat="1" applyFont="1" applyBorder="1"/>
    <xf numFmtId="3" fontId="15" fillId="16" borderId="87" xfId="0" applyNumberFormat="1" applyFont="1" applyFill="1" applyBorder="1"/>
    <xf numFmtId="4" fontId="15" fillId="16" borderId="82" xfId="0" applyNumberFormat="1" applyFont="1" applyFill="1" applyBorder="1"/>
    <xf numFmtId="3" fontId="15" fillId="16" borderId="82" xfId="0" applyNumberFormat="1" applyFont="1" applyFill="1" applyBorder="1"/>
    <xf numFmtId="0" fontId="15" fillId="16" borderId="82" xfId="0" applyFont="1" applyFill="1" applyBorder="1"/>
    <xf numFmtId="3" fontId="15" fillId="16" borderId="89" xfId="0" applyNumberFormat="1" applyFont="1" applyFill="1" applyBorder="1"/>
    <xf numFmtId="4" fontId="14" fillId="10" borderId="114" xfId="0" applyNumberFormat="1" applyFont="1" applyFill="1" applyBorder="1" applyAlignment="1">
      <alignment horizontal="right"/>
    </xf>
    <xf numFmtId="2" fontId="14" fillId="15" borderId="114" xfId="0" applyNumberFormat="1" applyFont="1" applyFill="1" applyBorder="1"/>
    <xf numFmtId="4" fontId="14" fillId="8" borderId="114" xfId="0" applyNumberFormat="1" applyFont="1" applyFill="1" applyBorder="1"/>
    <xf numFmtId="3" fontId="14" fillId="8" borderId="114" xfId="0" applyNumberFormat="1" applyFont="1" applyFill="1" applyBorder="1"/>
    <xf numFmtId="0" fontId="9" fillId="0" borderId="116" xfId="0" applyFont="1" applyBorder="1" applyAlignment="1">
      <alignment horizontal="center"/>
    </xf>
    <xf numFmtId="0" fontId="14" fillId="8" borderId="123" xfId="0" applyFont="1" applyFill="1" applyBorder="1" applyAlignment="1">
      <alignment horizontal="center" vertical="center" wrapText="1"/>
    </xf>
    <xf numFmtId="0" fontId="14" fillId="10" borderId="124" xfId="0" applyFont="1" applyFill="1" applyBorder="1" applyAlignment="1">
      <alignment horizontal="center" vertical="center" wrapText="1"/>
    </xf>
    <xf numFmtId="0" fontId="14" fillId="10" borderId="125" xfId="0" applyFont="1" applyFill="1" applyBorder="1" applyAlignment="1">
      <alignment horizontal="center" vertical="center" wrapText="1"/>
    </xf>
    <xf numFmtId="3" fontId="14" fillId="10" borderId="125" xfId="0" applyNumberFormat="1" applyFont="1" applyFill="1" applyBorder="1" applyAlignment="1">
      <alignment horizontal="center" vertical="center" wrapText="1"/>
    </xf>
    <xf numFmtId="0" fontId="14" fillId="10" borderId="126" xfId="0" applyFont="1" applyFill="1" applyBorder="1" applyAlignment="1">
      <alignment horizontal="center" vertical="center" wrapText="1"/>
    </xf>
    <xf numFmtId="0" fontId="14" fillId="14" borderId="124" xfId="0" applyFont="1" applyFill="1" applyBorder="1" applyAlignment="1">
      <alignment horizontal="center" vertical="center" wrapText="1"/>
    </xf>
    <xf numFmtId="0" fontId="14" fillId="14" borderId="125" xfId="0" applyFont="1" applyFill="1" applyBorder="1" applyAlignment="1">
      <alignment horizontal="center" vertical="center" wrapText="1"/>
    </xf>
    <xf numFmtId="3" fontId="14" fillId="14" borderId="125" xfId="0" applyNumberFormat="1" applyFont="1" applyFill="1" applyBorder="1" applyAlignment="1">
      <alignment horizontal="center" vertical="center" wrapText="1"/>
    </xf>
    <xf numFmtId="0" fontId="14" fillId="14" borderId="127" xfId="0" applyFont="1" applyFill="1" applyBorder="1" applyAlignment="1">
      <alignment horizontal="center" vertical="center" wrapText="1"/>
    </xf>
    <xf numFmtId="0" fontId="14" fillId="4" borderId="128" xfId="0" applyFont="1" applyFill="1" applyBorder="1" applyAlignment="1">
      <alignment horizontal="center" vertical="center" wrapText="1"/>
    </xf>
    <xf numFmtId="0" fontId="14" fillId="4" borderId="129" xfId="0" applyFont="1" applyFill="1" applyBorder="1" applyAlignment="1">
      <alignment horizontal="center" vertical="center" wrapText="1"/>
    </xf>
    <xf numFmtId="3" fontId="14" fillId="4" borderId="125" xfId="0" applyNumberFormat="1" applyFont="1" applyFill="1" applyBorder="1" applyAlignment="1">
      <alignment horizontal="center" vertical="center" wrapText="1"/>
    </xf>
    <xf numFmtId="0" fontId="14" fillId="4" borderId="125" xfId="0" applyFont="1" applyFill="1" applyBorder="1" applyAlignment="1">
      <alignment horizontal="center" vertical="center" wrapText="1"/>
    </xf>
    <xf numFmtId="0" fontId="14" fillId="4" borderId="126" xfId="0" applyFont="1" applyFill="1" applyBorder="1" applyAlignment="1">
      <alignment horizontal="center" vertical="center" wrapText="1"/>
    </xf>
    <xf numFmtId="0" fontId="14" fillId="15" borderId="124" xfId="0" applyFont="1" applyFill="1" applyBorder="1" applyAlignment="1">
      <alignment horizontal="center" vertical="center" wrapText="1"/>
    </xf>
    <xf numFmtId="0" fontId="14" fillId="15" borderId="125" xfId="0" applyFont="1" applyFill="1" applyBorder="1" applyAlignment="1">
      <alignment horizontal="center" vertical="center" wrapText="1"/>
    </xf>
    <xf numFmtId="3" fontId="14" fillId="15" borderId="125" xfId="0" applyNumberFormat="1" applyFont="1" applyFill="1" applyBorder="1" applyAlignment="1">
      <alignment horizontal="center" vertical="center" wrapText="1"/>
    </xf>
    <xf numFmtId="0" fontId="14" fillId="15" borderId="127" xfId="0" applyFont="1" applyFill="1" applyBorder="1" applyAlignment="1">
      <alignment horizontal="center" vertical="center" wrapText="1"/>
    </xf>
    <xf numFmtId="0" fontId="14" fillId="8" borderId="130" xfId="0" applyFont="1" applyFill="1" applyBorder="1" applyAlignment="1">
      <alignment horizontal="center" vertical="center" wrapText="1"/>
    </xf>
    <xf numFmtId="0" fontId="14" fillId="8" borderId="131" xfId="0" applyFont="1" applyFill="1" applyBorder="1" applyAlignment="1">
      <alignment horizontal="center" vertical="center" wrapText="1"/>
    </xf>
    <xf numFmtId="3" fontId="14" fillId="8" borderId="131" xfId="0" applyNumberFormat="1" applyFont="1" applyFill="1" applyBorder="1" applyAlignment="1">
      <alignment horizontal="center" vertical="center" wrapText="1"/>
    </xf>
    <xf numFmtId="0" fontId="14" fillId="8" borderId="132" xfId="0" applyFont="1" applyFill="1" applyBorder="1" applyAlignment="1">
      <alignment horizontal="center" vertical="center" wrapText="1"/>
    </xf>
    <xf numFmtId="0" fontId="14" fillId="16" borderId="130" xfId="0" applyFont="1" applyFill="1" applyBorder="1" applyAlignment="1">
      <alignment horizontal="center" vertical="center" wrapText="1"/>
    </xf>
    <xf numFmtId="0" fontId="14" fillId="16" borderId="131" xfId="0" applyFont="1" applyFill="1" applyBorder="1" applyAlignment="1">
      <alignment horizontal="center" vertical="center" wrapText="1"/>
    </xf>
    <xf numFmtId="3" fontId="14" fillId="16" borderId="131" xfId="0" applyNumberFormat="1" applyFont="1" applyFill="1" applyBorder="1" applyAlignment="1">
      <alignment horizontal="center" vertical="center" wrapText="1"/>
    </xf>
    <xf numFmtId="0" fontId="14" fillId="16" borderId="133" xfId="0" applyFont="1" applyFill="1" applyBorder="1" applyAlignment="1">
      <alignment horizontal="center" vertical="center" wrapText="1"/>
    </xf>
    <xf numFmtId="49" fontId="14" fillId="0" borderId="26" xfId="0" applyNumberFormat="1" applyFont="1" applyBorder="1" applyAlignment="1">
      <alignment horizontal="center"/>
    </xf>
    <xf numFmtId="0" fontId="14" fillId="8" borderId="123" xfId="0" applyFont="1" applyFill="1" applyBorder="1"/>
    <xf numFmtId="3" fontId="14" fillId="10" borderId="124" xfId="0" applyNumberFormat="1" applyFont="1" applyFill="1" applyBorder="1" applyAlignment="1">
      <alignment horizontal="right"/>
    </xf>
    <xf numFmtId="4" fontId="14" fillId="10" borderId="125" xfId="0" applyNumberFormat="1" applyFont="1" applyFill="1" applyBorder="1" applyAlignment="1">
      <alignment horizontal="right"/>
    </xf>
    <xf numFmtId="3" fontId="14" fillId="10" borderId="125" xfId="0" applyNumberFormat="1" applyFont="1" applyFill="1" applyBorder="1" applyAlignment="1">
      <alignment horizontal="right"/>
    </xf>
    <xf numFmtId="3" fontId="14" fillId="10" borderId="126" xfId="0" applyNumberFormat="1" applyFont="1" applyFill="1" applyBorder="1" applyAlignment="1">
      <alignment horizontal="right"/>
    </xf>
    <xf numFmtId="3" fontId="14" fillId="17" borderId="124" xfId="0" applyNumberFormat="1" applyFont="1" applyFill="1" applyBorder="1"/>
    <xf numFmtId="3" fontId="14" fillId="4" borderId="125" xfId="0" applyNumberFormat="1" applyFont="1" applyFill="1" applyBorder="1"/>
    <xf numFmtId="2" fontId="14" fillId="4" borderId="129" xfId="0" applyNumberFormat="1" applyFont="1" applyFill="1" applyBorder="1"/>
    <xf numFmtId="4" fontId="14" fillId="4" borderId="125" xfId="0" applyNumberFormat="1" applyFont="1" applyFill="1" applyBorder="1"/>
    <xf numFmtId="3" fontId="14" fillId="4" borderId="126" xfId="0" applyNumberFormat="1" applyFont="1" applyFill="1" applyBorder="1"/>
    <xf numFmtId="3" fontId="14" fillId="15" borderId="124" xfId="0" applyNumberFormat="1" applyFont="1" applyFill="1" applyBorder="1"/>
    <xf numFmtId="2" fontId="14" fillId="15" borderId="125" xfId="0" applyNumberFormat="1" applyFont="1" applyFill="1" applyBorder="1"/>
    <xf numFmtId="3" fontId="14" fillId="15" borderId="125" xfId="0" applyNumberFormat="1" applyFont="1" applyFill="1" applyBorder="1"/>
    <xf numFmtId="4" fontId="14" fillId="15" borderId="125" xfId="0" applyNumberFormat="1" applyFont="1" applyFill="1" applyBorder="1"/>
    <xf numFmtId="3" fontId="14" fillId="15" borderId="127" xfId="0" applyNumberFormat="1" applyFont="1" applyFill="1" applyBorder="1"/>
    <xf numFmtId="3" fontId="14" fillId="8" borderId="124" xfId="0" applyNumberFormat="1" applyFont="1" applyFill="1" applyBorder="1"/>
    <xf numFmtId="4" fontId="14" fillId="8" borderId="125" xfId="0" applyNumberFormat="1" applyFont="1" applyFill="1" applyBorder="1"/>
    <xf numFmtId="3" fontId="14" fillId="8" borderId="125" xfId="0" applyNumberFormat="1" applyFont="1" applyFill="1" applyBorder="1"/>
    <xf numFmtId="3" fontId="14" fillId="16" borderId="124" xfId="0" applyNumberFormat="1" applyFont="1" applyFill="1" applyBorder="1"/>
    <xf numFmtId="4" fontId="14" fillId="16" borderId="125" xfId="0" applyNumberFormat="1" applyFont="1" applyFill="1" applyBorder="1"/>
    <xf numFmtId="3" fontId="14" fillId="16" borderId="125" xfId="0" applyNumberFormat="1" applyFont="1" applyFill="1" applyBorder="1"/>
    <xf numFmtId="3" fontId="14" fillId="16" borderId="135" xfId="0" applyNumberFormat="1" applyFont="1" applyFill="1" applyBorder="1"/>
    <xf numFmtId="0" fontId="15" fillId="8" borderId="134" xfId="0" applyFont="1" applyFill="1" applyBorder="1" applyAlignment="1">
      <alignment horizontal="left" vertical="center" wrapText="1"/>
    </xf>
    <xf numFmtId="0" fontId="15" fillId="10" borderId="134" xfId="0" applyFont="1" applyFill="1" applyBorder="1" applyAlignment="1">
      <alignment horizontal="right"/>
    </xf>
    <xf numFmtId="4" fontId="15" fillId="10" borderId="134" xfId="0" applyNumberFormat="1" applyFont="1" applyFill="1" applyBorder="1"/>
    <xf numFmtId="3" fontId="15" fillId="10" borderId="134" xfId="0" applyNumberFormat="1" applyFont="1" applyFill="1" applyBorder="1"/>
    <xf numFmtId="0" fontId="15" fillId="14" borderId="134" xfId="0" applyFont="1" applyFill="1" applyBorder="1" applyAlignment="1">
      <alignment horizontal="right"/>
    </xf>
    <xf numFmtId="4" fontId="15" fillId="14" borderId="134" xfId="0" applyNumberFormat="1" applyFont="1" applyFill="1" applyBorder="1"/>
    <xf numFmtId="3" fontId="15" fillId="14" borderId="134" xfId="0" applyNumberFormat="1" applyFont="1" applyFill="1" applyBorder="1" applyAlignment="1">
      <alignment horizontal="right"/>
    </xf>
    <xf numFmtId="3" fontId="15" fillId="14" borderId="134" xfId="0" applyNumberFormat="1" applyFont="1" applyFill="1" applyBorder="1"/>
    <xf numFmtId="0" fontId="15" fillId="4" borderId="134" xfId="0" applyFont="1" applyFill="1" applyBorder="1" applyAlignment="1">
      <alignment horizontal="right"/>
    </xf>
    <xf numFmtId="2" fontId="15" fillId="4" borderId="134" xfId="0" applyNumberFormat="1" applyFont="1" applyFill="1" applyBorder="1"/>
    <xf numFmtId="3" fontId="15" fillId="4" borderId="134" xfId="0" applyNumberFormat="1" applyFont="1" applyFill="1" applyBorder="1" applyAlignment="1">
      <alignment horizontal="right"/>
    </xf>
    <xf numFmtId="3" fontId="15" fillId="4" borderId="134" xfId="0" applyNumberFormat="1" applyFont="1" applyFill="1" applyBorder="1"/>
    <xf numFmtId="4" fontId="15" fillId="4" borderId="134" xfId="0" applyNumberFormat="1" applyFont="1" applyFill="1" applyBorder="1"/>
    <xf numFmtId="0" fontId="15" fillId="15" borderId="134" xfId="0" applyFont="1" applyFill="1" applyBorder="1" applyAlignment="1">
      <alignment horizontal="right"/>
    </xf>
    <xf numFmtId="2" fontId="15" fillId="15" borderId="134" xfId="0" applyNumberFormat="1" applyFont="1" applyFill="1" applyBorder="1"/>
    <xf numFmtId="3" fontId="15" fillId="15" borderId="134" xfId="0" applyNumberFormat="1" applyFont="1" applyFill="1" applyBorder="1" applyAlignment="1">
      <alignment horizontal="right"/>
    </xf>
    <xf numFmtId="3" fontId="15" fillId="15" borderId="134" xfId="0" applyNumberFormat="1" applyFont="1" applyFill="1" applyBorder="1"/>
    <xf numFmtId="4" fontId="15" fillId="15" borderId="134" xfId="0" applyNumberFormat="1" applyFont="1" applyFill="1" applyBorder="1"/>
    <xf numFmtId="3" fontId="15" fillId="0" borderId="134" xfId="0" applyNumberFormat="1" applyFont="1" applyBorder="1"/>
    <xf numFmtId="4" fontId="15" fillId="0" borderId="134" xfId="0" applyNumberFormat="1" applyFont="1" applyBorder="1"/>
    <xf numFmtId="3" fontId="15" fillId="16" borderId="134" xfId="0" applyNumberFormat="1" applyFont="1" applyFill="1" applyBorder="1"/>
    <xf numFmtId="4" fontId="15" fillId="16" borderId="134" xfId="0" applyNumberFormat="1" applyFont="1" applyFill="1" applyBorder="1"/>
    <xf numFmtId="0" fontId="15" fillId="16" borderId="134" xfId="0" applyFont="1" applyFill="1" applyBorder="1"/>
    <xf numFmtId="0" fontId="15" fillId="8" borderId="136" xfId="0" applyFont="1" applyFill="1" applyBorder="1" applyAlignment="1">
      <alignment horizontal="left" vertical="center" wrapText="1"/>
    </xf>
    <xf numFmtId="4" fontId="15" fillId="10" borderId="136" xfId="0" applyNumberFormat="1" applyFont="1" applyFill="1" applyBorder="1"/>
    <xf numFmtId="0" fontId="14" fillId="8" borderId="137" xfId="0" applyFont="1" applyFill="1" applyBorder="1"/>
    <xf numFmtId="4" fontId="14" fillId="17" borderId="114" xfId="0" applyNumberFormat="1" applyFont="1" applyFill="1" applyBorder="1"/>
    <xf numFmtId="2" fontId="14" fillId="4" borderId="114" xfId="0" applyNumberFormat="1" applyFont="1" applyFill="1" applyBorder="1"/>
    <xf numFmtId="4" fontId="14" fillId="16" borderId="115" xfId="0" applyNumberFormat="1" applyFont="1" applyFill="1" applyBorder="1"/>
    <xf numFmtId="4" fontId="14" fillId="19" borderId="0" xfId="0" applyNumberFormat="1" applyFont="1" applyFill="1"/>
    <xf numFmtId="0" fontId="19" fillId="6" borderId="79" xfId="0" applyFont="1" applyFill="1" applyBorder="1" applyAlignment="1">
      <alignment vertical="center"/>
    </xf>
    <xf numFmtId="0" fontId="19" fillId="0" borderId="79" xfId="0" applyFont="1" applyBorder="1" applyAlignment="1">
      <alignment vertical="center"/>
    </xf>
    <xf numFmtId="0" fontId="19" fillId="6" borderId="79" xfId="0" applyFont="1" applyFill="1" applyBorder="1" applyAlignment="1">
      <alignment vertical="center" shrinkToFit="1"/>
    </xf>
    <xf numFmtId="0" fontId="19" fillId="6" borderId="79" xfId="0" applyFont="1" applyFill="1" applyBorder="1" applyAlignment="1">
      <alignment vertical="center" wrapText="1"/>
    </xf>
    <xf numFmtId="0" fontId="19" fillId="6" borderId="83" xfId="0" applyFont="1" applyFill="1" applyBorder="1" applyAlignment="1">
      <alignment horizontal="left" vertical="center" wrapText="1"/>
    </xf>
    <xf numFmtId="0" fontId="19" fillId="6" borderId="138" xfId="0" applyFont="1" applyFill="1" applyBorder="1" applyAlignment="1">
      <alignment horizontal="left" vertical="center" wrapText="1"/>
    </xf>
    <xf numFmtId="0" fontId="18" fillId="0" borderId="139" xfId="0" applyFont="1" applyBorder="1" applyAlignment="1">
      <alignment horizontal="left"/>
    </xf>
    <xf numFmtId="49" fontId="14" fillId="0" borderId="6" xfId="0" applyNumberFormat="1" applyFont="1" applyBorder="1" applyAlignment="1">
      <alignment wrapText="1"/>
    </xf>
    <xf numFmtId="3" fontId="0" fillId="0" borderId="140" xfId="0" applyNumberFormat="1" applyBorder="1"/>
    <xf numFmtId="3" fontId="0" fillId="0" borderId="142" xfId="0" applyNumberFormat="1" applyBorder="1"/>
    <xf numFmtId="0" fontId="14" fillId="10" borderId="63" xfId="0" applyFont="1" applyFill="1" applyBorder="1" applyAlignment="1">
      <alignment horizontal="center" vertical="center" wrapText="1"/>
    </xf>
    <xf numFmtId="0" fontId="15" fillId="0" borderId="26" xfId="0" applyFont="1" applyBorder="1" applyAlignment="1">
      <alignment horizontal="left"/>
    </xf>
    <xf numFmtId="3" fontId="14" fillId="0" borderId="26" xfId="0" applyNumberFormat="1" applyFont="1" applyBorder="1"/>
    <xf numFmtId="3" fontId="15" fillId="10" borderId="88" xfId="0" applyNumberFormat="1" applyFont="1" applyFill="1" applyBorder="1" applyAlignment="1">
      <alignment horizontal="right"/>
    </xf>
    <xf numFmtId="3" fontId="15" fillId="11" borderId="88" xfId="0" applyNumberFormat="1" applyFont="1" applyFill="1" applyBorder="1" applyAlignment="1">
      <alignment horizontal="right"/>
    </xf>
    <xf numFmtId="3" fontId="15" fillId="13" borderId="88" xfId="0" applyNumberFormat="1" applyFont="1" applyFill="1" applyBorder="1" applyAlignment="1">
      <alignment horizontal="right"/>
    </xf>
    <xf numFmtId="3" fontId="0" fillId="0" borderId="143" xfId="0" applyNumberFormat="1" applyBorder="1"/>
    <xf numFmtId="3" fontId="14" fillId="0" borderId="144" xfId="0" applyNumberFormat="1" applyFont="1" applyBorder="1"/>
    <xf numFmtId="3" fontId="15" fillId="0" borderId="145" xfId="0" applyNumberFormat="1" applyFont="1" applyBorder="1"/>
    <xf numFmtId="3" fontId="15" fillId="0" borderId="146" xfId="0" applyNumberFormat="1" applyFont="1" applyBorder="1"/>
    <xf numFmtId="3" fontId="14" fillId="10" borderId="147" xfId="0" applyNumberFormat="1" applyFont="1" applyFill="1" applyBorder="1"/>
    <xf numFmtId="3" fontId="14" fillId="11" borderId="148" xfId="0" applyNumberFormat="1" applyFont="1" applyFill="1" applyBorder="1"/>
    <xf numFmtId="3" fontId="14" fillId="12" borderId="148" xfId="0" applyNumberFormat="1" applyFont="1" applyFill="1" applyBorder="1"/>
    <xf numFmtId="3" fontId="14" fillId="13" borderId="148" xfId="0" applyNumberFormat="1" applyFont="1" applyFill="1" applyBorder="1"/>
    <xf numFmtId="3" fontId="14" fillId="10" borderId="148" xfId="0" applyNumberFormat="1" applyFont="1" applyFill="1" applyBorder="1"/>
    <xf numFmtId="3" fontId="14" fillId="8" borderId="148" xfId="0" applyNumberFormat="1" applyFont="1" applyFill="1" applyBorder="1"/>
    <xf numFmtId="3" fontId="14" fillId="13" borderId="149" xfId="0" applyNumberFormat="1" applyFont="1" applyFill="1" applyBorder="1"/>
    <xf numFmtId="3" fontId="14" fillId="10" borderId="150" xfId="0" applyNumberFormat="1" applyFont="1" applyFill="1" applyBorder="1"/>
    <xf numFmtId="3" fontId="14" fillId="10" borderId="149" xfId="0" applyNumberFormat="1" applyFont="1" applyFill="1" applyBorder="1"/>
    <xf numFmtId="3" fontId="15" fillId="21" borderId="5" xfId="0" applyNumberFormat="1" applyFont="1" applyFill="1" applyBorder="1"/>
    <xf numFmtId="3" fontId="14" fillId="22" borderId="26" xfId="0" applyNumberFormat="1" applyFont="1" applyFill="1" applyBorder="1"/>
    <xf numFmtId="49" fontId="20" fillId="0" borderId="151" xfId="0" applyNumberFormat="1" applyFont="1" applyBorder="1"/>
    <xf numFmtId="49" fontId="20" fillId="0" borderId="152" xfId="0" applyNumberFormat="1" applyFont="1" applyBorder="1"/>
    <xf numFmtId="3" fontId="0" fillId="0" borderId="153" xfId="0" applyNumberFormat="1" applyBorder="1"/>
    <xf numFmtId="3" fontId="0" fillId="0" borderId="154" xfId="0" applyNumberFormat="1" applyBorder="1"/>
    <xf numFmtId="3" fontId="0" fillId="0" borderId="155" xfId="0" applyNumberFormat="1" applyBorder="1"/>
    <xf numFmtId="0" fontId="15" fillId="20" borderId="98" xfId="0" applyFont="1" applyFill="1" applyBorder="1"/>
    <xf numFmtId="0" fontId="15" fillId="20" borderId="7" xfId="0" applyFont="1" applyFill="1" applyBorder="1"/>
    <xf numFmtId="0" fontId="14" fillId="20" borderId="17" xfId="0" applyFont="1" applyFill="1" applyBorder="1"/>
    <xf numFmtId="0" fontId="15" fillId="0" borderId="141" xfId="0" applyFont="1" applyBorder="1"/>
    <xf numFmtId="9" fontId="15" fillId="0" borderId="141" xfId="0" applyNumberFormat="1" applyFont="1" applyBorder="1"/>
    <xf numFmtId="2" fontId="15" fillId="0" borderId="141" xfId="0" applyNumberFormat="1" applyFont="1" applyBorder="1"/>
    <xf numFmtId="0" fontId="15" fillId="0" borderId="151" xfId="0" applyFont="1" applyBorder="1"/>
    <xf numFmtId="0" fontId="15" fillId="0" borderId="141" xfId="0" applyFont="1" applyBorder="1" applyAlignment="1">
      <alignment horizontal="right"/>
    </xf>
    <xf numFmtId="0" fontId="15" fillId="25" borderId="141" xfId="0" applyFont="1" applyFill="1" applyBorder="1" applyAlignment="1">
      <alignment horizontal="right"/>
    </xf>
    <xf numFmtId="0" fontId="15" fillId="24" borderId="141" xfId="0" applyFont="1" applyFill="1" applyBorder="1" applyAlignment="1">
      <alignment horizontal="right"/>
    </xf>
    <xf numFmtId="0" fontId="15" fillId="0" borderId="157" xfId="0" applyFont="1" applyBorder="1"/>
    <xf numFmtId="0" fontId="9" fillId="0" borderId="162" xfId="0" applyFont="1" applyBorder="1" applyAlignment="1">
      <alignment horizontal="center"/>
    </xf>
    <xf numFmtId="0" fontId="15" fillId="0" borderId="146" xfId="0" applyFont="1" applyBorder="1"/>
    <xf numFmtId="0" fontId="15" fillId="0" borderId="163" xfId="0" applyFont="1" applyBorder="1"/>
    <xf numFmtId="9" fontId="15" fillId="25" borderId="141" xfId="0" applyNumberFormat="1" applyFont="1" applyFill="1" applyBorder="1"/>
    <xf numFmtId="0" fontId="15" fillId="25" borderId="141" xfId="0" applyFont="1" applyFill="1" applyBorder="1"/>
    <xf numFmtId="0" fontId="15" fillId="25" borderId="157" xfId="0" applyFont="1" applyFill="1" applyBorder="1"/>
    <xf numFmtId="9" fontId="15" fillId="24" borderId="141" xfId="0" applyNumberFormat="1" applyFont="1" applyFill="1" applyBorder="1"/>
    <xf numFmtId="0" fontId="15" fillId="24" borderId="141" xfId="0" applyFont="1" applyFill="1" applyBorder="1"/>
    <xf numFmtId="0" fontId="15" fillId="24" borderId="157" xfId="0" applyFont="1" applyFill="1" applyBorder="1"/>
    <xf numFmtId="0" fontId="15" fillId="28" borderId="141" xfId="0" applyFont="1" applyFill="1" applyBorder="1" applyAlignment="1">
      <alignment horizontal="right"/>
    </xf>
    <xf numFmtId="0" fontId="15" fillId="24" borderId="151" xfId="0" applyFont="1" applyFill="1" applyBorder="1"/>
    <xf numFmtId="0" fontId="14" fillId="8" borderId="165" xfId="0" applyFont="1" applyFill="1" applyBorder="1" applyAlignment="1">
      <alignment horizontal="center" vertical="center" wrapText="1"/>
    </xf>
    <xf numFmtId="0" fontId="14" fillId="0" borderId="166" xfId="0" applyFont="1" applyBorder="1" applyAlignment="1">
      <alignment horizontal="center" vertical="center" wrapText="1"/>
    </xf>
    <xf numFmtId="0" fontId="14" fillId="0" borderId="167" xfId="0" applyFont="1" applyBorder="1" applyAlignment="1">
      <alignment horizontal="center" vertical="center" wrapText="1"/>
    </xf>
    <xf numFmtId="0" fontId="14" fillId="0" borderId="167" xfId="0" applyFont="1" applyBorder="1" applyAlignment="1">
      <alignment horizontal="center" vertical="center"/>
    </xf>
    <xf numFmtId="0" fontId="14" fillId="0" borderId="168" xfId="0" applyFont="1" applyBorder="1" applyAlignment="1">
      <alignment horizontal="center" vertical="center" wrapText="1"/>
    </xf>
    <xf numFmtId="9" fontId="15" fillId="25" borderId="159" xfId="0" applyNumberFormat="1" applyFont="1" applyFill="1" applyBorder="1"/>
    <xf numFmtId="0" fontId="15" fillId="25" borderId="159" xfId="0" applyFont="1" applyFill="1" applyBorder="1"/>
    <xf numFmtId="2" fontId="15" fillId="25" borderId="159" xfId="0" applyNumberFormat="1" applyFont="1" applyFill="1" applyBorder="1"/>
    <xf numFmtId="0" fontId="15" fillId="25" borderId="159" xfId="0" applyFont="1" applyFill="1" applyBorder="1" applyAlignment="1">
      <alignment horizontal="right"/>
    </xf>
    <xf numFmtId="0" fontId="15" fillId="25" borderId="160" xfId="0" applyFont="1" applyFill="1" applyBorder="1"/>
    <xf numFmtId="0" fontId="15" fillId="25" borderId="164" xfId="0" applyFont="1" applyFill="1" applyBorder="1"/>
    <xf numFmtId="1" fontId="15" fillId="25" borderId="141" xfId="0" applyNumberFormat="1" applyFont="1" applyFill="1" applyBorder="1"/>
    <xf numFmtId="0" fontId="15" fillId="25" borderId="151" xfId="0" applyFont="1" applyFill="1" applyBorder="1"/>
    <xf numFmtId="9" fontId="15" fillId="25" borderId="156" xfId="0" applyNumberFormat="1" applyFont="1" applyFill="1" applyBorder="1"/>
    <xf numFmtId="0" fontId="15" fillId="25" borderId="156" xfId="0" applyFont="1" applyFill="1" applyBorder="1"/>
    <xf numFmtId="0" fontId="15" fillId="25" borderId="156" xfId="0" applyFont="1" applyFill="1" applyBorder="1" applyAlignment="1">
      <alignment horizontal="right"/>
    </xf>
    <xf numFmtId="0" fontId="15" fillId="25" borderId="158" xfId="0" applyFont="1" applyFill="1" applyBorder="1"/>
    <xf numFmtId="0" fontId="15" fillId="25" borderId="152" xfId="0" applyFont="1" applyFill="1" applyBorder="1"/>
    <xf numFmtId="0" fontId="14" fillId="8" borderId="26" xfId="0" applyFont="1" applyFill="1" applyBorder="1"/>
    <xf numFmtId="3" fontId="14" fillId="8" borderId="26" xfId="0" applyNumberFormat="1" applyFont="1" applyFill="1" applyBorder="1"/>
    <xf numFmtId="3" fontId="14" fillId="15" borderId="26" xfId="0" applyNumberFormat="1" applyFont="1" applyFill="1" applyBorder="1"/>
    <xf numFmtId="3" fontId="14" fillId="29" borderId="26" xfId="0" applyNumberFormat="1" applyFont="1" applyFill="1" applyBorder="1"/>
    <xf numFmtId="3" fontId="14" fillId="31" borderId="26" xfId="0" applyNumberFormat="1" applyFont="1" applyFill="1" applyBorder="1"/>
    <xf numFmtId="0" fontId="19" fillId="30" borderId="176" xfId="0" applyFont="1" applyFill="1" applyBorder="1" applyAlignment="1">
      <alignment vertical="center"/>
    </xf>
    <xf numFmtId="0" fontId="19" fillId="30" borderId="139" xfId="0" applyFont="1" applyFill="1" applyBorder="1" applyAlignment="1">
      <alignment vertical="center"/>
    </xf>
    <xf numFmtId="0" fontId="19" fillId="24" borderId="139" xfId="0" applyFont="1" applyFill="1" applyBorder="1" applyAlignment="1">
      <alignment vertical="center"/>
    </xf>
    <xf numFmtId="0" fontId="19" fillId="0" borderId="139" xfId="0" applyFont="1" applyBorder="1" applyAlignment="1">
      <alignment vertical="center"/>
    </xf>
    <xf numFmtId="0" fontId="19" fillId="27" borderId="139" xfId="0" applyFont="1" applyFill="1" applyBorder="1" applyAlignment="1">
      <alignment vertical="center"/>
    </xf>
    <xf numFmtId="0" fontId="19" fillId="27" borderId="139" xfId="0" applyFont="1" applyFill="1" applyBorder="1" applyAlignment="1">
      <alignment vertical="center" shrinkToFit="1"/>
    </xf>
    <xf numFmtId="0" fontId="19" fillId="27" borderId="139" xfId="0" applyFont="1" applyFill="1" applyBorder="1" applyAlignment="1">
      <alignment vertical="center" wrapText="1"/>
    </xf>
    <xf numFmtId="0" fontId="19" fillId="30" borderId="139" xfId="0" applyFont="1" applyFill="1" applyBorder="1" applyAlignment="1">
      <alignment horizontal="left" vertical="center" wrapText="1"/>
    </xf>
    <xf numFmtId="0" fontId="19" fillId="30" borderId="177" xfId="0" applyFont="1" applyFill="1" applyBorder="1" applyAlignment="1">
      <alignment horizontal="left" vertical="center" wrapText="1"/>
    </xf>
    <xf numFmtId="0" fontId="14" fillId="8" borderId="39" xfId="0" applyFont="1" applyFill="1" applyBorder="1"/>
    <xf numFmtId="0" fontId="15" fillId="0" borderId="145" xfId="0" applyFont="1" applyBorder="1"/>
    <xf numFmtId="0" fontId="15" fillId="25" borderId="178" xfId="0" applyFont="1" applyFill="1" applyBorder="1"/>
    <xf numFmtId="0" fontId="15" fillId="25" borderId="140" xfId="0" applyFont="1" applyFill="1" applyBorder="1"/>
    <xf numFmtId="0" fontId="15" fillId="24" borderId="140" xfId="0" applyFont="1" applyFill="1" applyBorder="1"/>
    <xf numFmtId="0" fontId="15" fillId="0" borderId="140" xfId="0" applyFont="1" applyBorder="1"/>
    <xf numFmtId="0" fontId="15" fillId="25" borderId="154" xfId="0" applyFont="1" applyFill="1" applyBorder="1"/>
    <xf numFmtId="3" fontId="14" fillId="15" borderId="179" xfId="0" applyNumberFormat="1" applyFont="1" applyFill="1" applyBorder="1"/>
    <xf numFmtId="3" fontId="14" fillId="15" borderId="180" xfId="0" applyNumberFormat="1" applyFont="1" applyFill="1" applyBorder="1"/>
    <xf numFmtId="3" fontId="14" fillId="29" borderId="180" xfId="0" applyNumberFormat="1" applyFont="1" applyFill="1" applyBorder="1"/>
    <xf numFmtId="3" fontId="14" fillId="31" borderId="181" xfId="0" applyNumberFormat="1" applyFont="1" applyFill="1" applyBorder="1"/>
    <xf numFmtId="0" fontId="0" fillId="32" borderId="0" xfId="0" applyFill="1"/>
    <xf numFmtId="167" fontId="9" fillId="33" borderId="0" xfId="0" applyNumberFormat="1" applyFont="1" applyFill="1"/>
    <xf numFmtId="0" fontId="23" fillId="0" borderId="0" xfId="0" applyFont="1"/>
    <xf numFmtId="0" fontId="20" fillId="34" borderId="183" xfId="0" applyFont="1" applyFill="1" applyBorder="1"/>
    <xf numFmtId="0" fontId="20" fillId="34" borderId="184" xfId="0" applyFont="1" applyFill="1" applyBorder="1"/>
    <xf numFmtId="0" fontId="20" fillId="34" borderId="185" xfId="0" applyFont="1" applyFill="1" applyBorder="1"/>
    <xf numFmtId="0" fontId="20" fillId="34" borderId="186" xfId="0" applyFont="1" applyFill="1" applyBorder="1" applyAlignment="1">
      <alignment horizontal="center"/>
    </xf>
    <xf numFmtId="3" fontId="20" fillId="34" borderId="186" xfId="0" applyNumberFormat="1" applyFont="1" applyFill="1" applyBorder="1" applyAlignment="1">
      <alignment horizontal="center"/>
    </xf>
    <xf numFmtId="0" fontId="20" fillId="34" borderId="187" xfId="0" applyFont="1" applyFill="1" applyBorder="1"/>
    <xf numFmtId="0" fontId="20" fillId="34" borderId="188" xfId="0" applyFont="1" applyFill="1" applyBorder="1"/>
    <xf numFmtId="0" fontId="20" fillId="34" borderId="189" xfId="0" applyFont="1" applyFill="1" applyBorder="1"/>
    <xf numFmtId="0" fontId="20" fillId="34" borderId="190" xfId="0" applyFont="1" applyFill="1" applyBorder="1" applyAlignment="1">
      <alignment horizontal="center"/>
    </xf>
    <xf numFmtId="3" fontId="20" fillId="34" borderId="187" xfId="0" applyNumberFormat="1" applyFont="1" applyFill="1" applyBorder="1"/>
    <xf numFmtId="3" fontId="20" fillId="34" borderId="190" xfId="0" applyNumberFormat="1" applyFont="1" applyFill="1" applyBorder="1" applyAlignment="1">
      <alignment wrapText="1"/>
    </xf>
    <xf numFmtId="0" fontId="0" fillId="0" borderId="171" xfId="0" applyBorder="1"/>
    <xf numFmtId="0" fontId="0" fillId="0" borderId="191" xfId="0" applyBorder="1"/>
    <xf numFmtId="0" fontId="0" fillId="0" borderId="192" xfId="0" applyBorder="1"/>
    <xf numFmtId="3" fontId="0" fillId="0" borderId="186" xfId="0" applyNumberFormat="1" applyBorder="1"/>
    <xf numFmtId="1" fontId="0" fillId="0" borderId="191" xfId="0" applyNumberFormat="1" applyBorder="1"/>
    <xf numFmtId="1" fontId="0" fillId="0" borderId="193" xfId="0" applyNumberFormat="1" applyBorder="1"/>
    <xf numFmtId="0" fontId="15" fillId="0" borderId="5" xfId="0" applyFont="1" applyBorder="1"/>
    <xf numFmtId="0" fontId="15" fillId="0" borderId="66" xfId="0" applyFont="1" applyBorder="1"/>
    <xf numFmtId="0" fontId="0" fillId="0" borderId="182" xfId="0" applyBorder="1"/>
    <xf numFmtId="0" fontId="0" fillId="0" borderId="141" xfId="0" applyBorder="1"/>
    <xf numFmtId="0" fontId="0" fillId="0" borderId="157" xfId="0" applyBorder="1"/>
    <xf numFmtId="1" fontId="0" fillId="0" borderId="141" xfId="0" applyNumberFormat="1" applyBorder="1"/>
    <xf numFmtId="1" fontId="0" fillId="0" borderId="151" xfId="0" applyNumberFormat="1" applyBorder="1"/>
    <xf numFmtId="0" fontId="0" fillId="0" borderId="144" xfId="0" applyBorder="1"/>
    <xf numFmtId="0" fontId="0" fillId="0" borderId="194" xfId="0" applyBorder="1"/>
    <xf numFmtId="0" fontId="0" fillId="0" borderId="154" xfId="0" applyBorder="1"/>
    <xf numFmtId="3" fontId="0" fillId="0" borderId="190" xfId="0" applyNumberFormat="1" applyBorder="1"/>
    <xf numFmtId="0" fontId="0" fillId="0" borderId="162" xfId="0" applyBorder="1"/>
    <xf numFmtId="0" fontId="0" fillId="0" borderId="146" xfId="0" applyBorder="1"/>
    <xf numFmtId="0" fontId="0" fillId="0" borderId="195" xfId="0" applyBorder="1"/>
    <xf numFmtId="3" fontId="0" fillId="0" borderId="187" xfId="0" applyNumberFormat="1" applyBorder="1"/>
    <xf numFmtId="3" fontId="0" fillId="0" borderId="145" xfId="0" applyNumberFormat="1" applyBorder="1"/>
    <xf numFmtId="0" fontId="0" fillId="0" borderId="159" xfId="0" applyBorder="1"/>
    <xf numFmtId="0" fontId="0" fillId="0" borderId="160" xfId="0" applyBorder="1"/>
    <xf numFmtId="3" fontId="0" fillId="0" borderId="178" xfId="0" applyNumberFormat="1" applyBorder="1"/>
    <xf numFmtId="3" fontId="0" fillId="32" borderId="140" xfId="0" applyNumberFormat="1" applyFill="1" applyBorder="1"/>
    <xf numFmtId="0" fontId="0" fillId="0" borderId="161" xfId="0" applyBorder="1"/>
    <xf numFmtId="0" fontId="0" fillId="0" borderId="156" xfId="0" applyBorder="1"/>
    <xf numFmtId="0" fontId="0" fillId="0" borderId="158" xfId="0" applyBorder="1"/>
    <xf numFmtId="0" fontId="0" fillId="0" borderId="145" xfId="0" applyBorder="1"/>
    <xf numFmtId="0" fontId="0" fillId="0" borderId="190" xfId="0" applyBorder="1"/>
    <xf numFmtId="0" fontId="0" fillId="0" borderId="184" xfId="0" applyBorder="1"/>
    <xf numFmtId="0" fontId="0" fillId="0" borderId="185" xfId="0" applyBorder="1"/>
    <xf numFmtId="3" fontId="0" fillId="0" borderId="183" xfId="0" applyNumberFormat="1" applyBorder="1"/>
    <xf numFmtId="0" fontId="0" fillId="0" borderId="196" xfId="0" applyBorder="1"/>
    <xf numFmtId="0" fontId="0" fillId="0" borderId="197" xfId="0" applyBorder="1"/>
    <xf numFmtId="3" fontId="0" fillId="0" borderId="198" xfId="0" applyNumberFormat="1" applyBorder="1"/>
    <xf numFmtId="0" fontId="0" fillId="0" borderId="188" xfId="0" applyBorder="1"/>
    <xf numFmtId="0" fontId="0" fillId="0" borderId="189" xfId="0" applyBorder="1"/>
    <xf numFmtId="0" fontId="0" fillId="0" borderId="186" xfId="0" applyBorder="1"/>
    <xf numFmtId="0" fontId="0" fillId="0" borderId="177" xfId="0" applyBorder="1"/>
    <xf numFmtId="1" fontId="0" fillId="0" borderId="156" xfId="0" applyNumberFormat="1" applyBorder="1"/>
    <xf numFmtId="1" fontId="0" fillId="0" borderId="152" xfId="0" applyNumberFormat="1" applyBorder="1"/>
    <xf numFmtId="0" fontId="0" fillId="34" borderId="145" xfId="0" applyFill="1" applyBorder="1"/>
    <xf numFmtId="0" fontId="0" fillId="34" borderId="146" xfId="0" applyFill="1" applyBorder="1"/>
    <xf numFmtId="0" fontId="20" fillId="34" borderId="195" xfId="0" applyFont="1" applyFill="1" applyBorder="1"/>
    <xf numFmtId="3" fontId="20" fillId="35" borderId="198" xfId="0" applyNumberFormat="1" applyFont="1" applyFill="1" applyBorder="1"/>
    <xf numFmtId="3" fontId="20" fillId="34" borderId="146" xfId="0" applyNumberFormat="1" applyFont="1" applyFill="1" applyBorder="1"/>
    <xf numFmtId="3" fontId="20" fillId="34" borderId="145" xfId="0" applyNumberFormat="1" applyFont="1" applyFill="1" applyBorder="1"/>
    <xf numFmtId="0" fontId="14" fillId="0" borderId="178" xfId="0" applyFont="1" applyBorder="1" applyAlignment="1">
      <alignment horizontal="center"/>
    </xf>
    <xf numFmtId="0" fontId="14" fillId="0" borderId="159" xfId="0" applyFont="1" applyBorder="1" applyAlignment="1">
      <alignment horizontal="center"/>
    </xf>
    <xf numFmtId="0" fontId="14" fillId="0" borderId="164" xfId="0" applyFont="1" applyBorder="1" applyAlignment="1">
      <alignment horizontal="center"/>
    </xf>
    <xf numFmtId="167" fontId="15" fillId="0" borderId="140" xfId="0" applyNumberFormat="1" applyFont="1" applyBorder="1"/>
    <xf numFmtId="167" fontId="15" fillId="0" borderId="141" xfId="0" applyNumberFormat="1" applyFont="1" applyBorder="1"/>
    <xf numFmtId="167" fontId="15" fillId="0" borderId="151" xfId="0" applyNumberFormat="1" applyFont="1" applyBorder="1"/>
    <xf numFmtId="167" fontId="15" fillId="0" borderId="154" xfId="0" applyNumberFormat="1" applyFont="1" applyBorder="1"/>
    <xf numFmtId="167" fontId="15" fillId="0" borderId="156" xfId="0" applyNumberFormat="1" applyFont="1" applyBorder="1"/>
    <xf numFmtId="0" fontId="0" fillId="0" borderId="152" xfId="0" applyBorder="1"/>
    <xf numFmtId="167" fontId="9" fillId="32" borderId="0" xfId="0" applyNumberFormat="1" applyFont="1" applyFill="1"/>
    <xf numFmtId="173" fontId="15" fillId="0" borderId="5" xfId="0" applyNumberFormat="1" applyFont="1" applyBorder="1"/>
    <xf numFmtId="1" fontId="0" fillId="68" borderId="141" xfId="0" applyNumberFormat="1" applyFill="1" applyBorder="1"/>
    <xf numFmtId="0" fontId="14" fillId="67" borderId="133" xfId="0" applyFont="1" applyFill="1" applyBorder="1" applyAlignment="1">
      <alignment horizontal="center" vertical="center" wrapText="1"/>
    </xf>
    <xf numFmtId="3" fontId="14" fillId="67" borderId="131" xfId="0" applyNumberFormat="1" applyFont="1" applyFill="1" applyBorder="1" applyAlignment="1">
      <alignment horizontal="center" vertical="center" wrapText="1"/>
    </xf>
    <xf numFmtId="0" fontId="14" fillId="67" borderId="131" xfId="0" applyFont="1" applyFill="1" applyBorder="1" applyAlignment="1">
      <alignment horizontal="center" vertical="center" wrapText="1"/>
    </xf>
    <xf numFmtId="0" fontId="14" fillId="67" borderId="130" xfId="0" applyFont="1" applyFill="1" applyBorder="1" applyAlignment="1">
      <alignment horizontal="center" vertical="center" wrapText="1"/>
    </xf>
    <xf numFmtId="0" fontId="0" fillId="68" borderId="141" xfId="0" applyFill="1" applyBorder="1"/>
    <xf numFmtId="3" fontId="14" fillId="67" borderId="124" xfId="0" applyNumberFormat="1" applyFont="1" applyFill="1" applyBorder="1"/>
    <xf numFmtId="4" fontId="14" fillId="67" borderId="125" xfId="0" applyNumberFormat="1" applyFont="1" applyFill="1" applyBorder="1"/>
    <xf numFmtId="3" fontId="14" fillId="67" borderId="125" xfId="0" applyNumberFormat="1" applyFont="1" applyFill="1" applyBorder="1"/>
    <xf numFmtId="3" fontId="14" fillId="67" borderId="135" xfId="0" applyNumberFormat="1" applyFont="1" applyFill="1" applyBorder="1"/>
    <xf numFmtId="2" fontId="0" fillId="68" borderId="141" xfId="0" applyNumberFormat="1" applyFill="1" applyBorder="1"/>
    <xf numFmtId="174" fontId="0" fillId="68" borderId="141" xfId="0" applyNumberFormat="1" applyFill="1" applyBorder="1"/>
    <xf numFmtId="3" fontId="0" fillId="68" borderId="141" xfId="0" applyNumberFormat="1" applyFill="1" applyBorder="1"/>
    <xf numFmtId="3" fontId="15" fillId="0" borderId="66" xfId="0" applyNumberFormat="1" applyFont="1" applyBorder="1"/>
    <xf numFmtId="3" fontId="15" fillId="69" borderId="66" xfId="0" applyNumberFormat="1" applyFont="1" applyFill="1" applyBorder="1"/>
    <xf numFmtId="3" fontId="15" fillId="72" borderId="66" xfId="0" applyNumberFormat="1" applyFont="1" applyFill="1" applyBorder="1"/>
    <xf numFmtId="3" fontId="15" fillId="74" borderId="66" xfId="0" applyNumberFormat="1" applyFont="1" applyFill="1" applyBorder="1"/>
    <xf numFmtId="0" fontId="14" fillId="13" borderId="191" xfId="0" applyFont="1" applyFill="1" applyBorder="1" applyAlignment="1">
      <alignment horizontal="center" vertical="center"/>
    </xf>
    <xf numFmtId="0" fontId="14" fillId="10" borderId="191" xfId="0" applyFont="1" applyFill="1" applyBorder="1" applyAlignment="1">
      <alignment horizontal="center" vertical="center"/>
    </xf>
    <xf numFmtId="0" fontId="14" fillId="11" borderId="191" xfId="0" applyFont="1" applyFill="1" applyBorder="1" applyAlignment="1">
      <alignment horizontal="center" vertical="center"/>
    </xf>
    <xf numFmtId="0" fontId="14" fillId="12" borderId="191" xfId="0" applyFont="1" applyFill="1" applyBorder="1" applyAlignment="1">
      <alignment horizontal="center" vertical="center"/>
    </xf>
    <xf numFmtId="0" fontId="14" fillId="8" borderId="191" xfId="0" applyFont="1" applyFill="1" applyBorder="1" applyAlignment="1">
      <alignment horizontal="center" vertical="center" wrapText="1"/>
    </xf>
    <xf numFmtId="0" fontId="14" fillId="10" borderId="193" xfId="0" applyFont="1" applyFill="1" applyBorder="1" applyAlignment="1">
      <alignment horizontal="center" vertical="center"/>
    </xf>
    <xf numFmtId="0" fontId="14" fillId="16" borderId="156" xfId="0" applyFont="1" applyFill="1" applyBorder="1" applyAlignment="1">
      <alignment horizontal="center" vertical="center" wrapText="1"/>
    </xf>
    <xf numFmtId="0" fontId="14" fillId="16" borderId="152" xfId="0" applyFont="1" applyFill="1" applyBorder="1" applyAlignment="1">
      <alignment horizontal="center" vertical="center" wrapText="1"/>
    </xf>
    <xf numFmtId="3" fontId="15" fillId="0" borderId="94" xfId="0" applyNumberFormat="1" applyFont="1" applyBorder="1"/>
    <xf numFmtId="3" fontId="15" fillId="0" borderId="71" xfId="0" applyNumberFormat="1" applyFont="1" applyBorder="1"/>
    <xf numFmtId="0" fontId="14" fillId="12" borderId="208" xfId="0" applyFont="1" applyFill="1" applyBorder="1" applyAlignment="1">
      <alignment horizontal="center" vertical="center"/>
    </xf>
    <xf numFmtId="0" fontId="14" fillId="16" borderId="209" xfId="0" applyFont="1" applyFill="1" applyBorder="1" applyAlignment="1">
      <alignment horizontal="center" vertical="center" wrapText="1"/>
    </xf>
    <xf numFmtId="3" fontId="15" fillId="8" borderId="91" xfId="0" applyNumberFormat="1" applyFont="1" applyFill="1" applyBorder="1"/>
    <xf numFmtId="0" fontId="14" fillId="0" borderId="26" xfId="0" applyFont="1" applyBorder="1"/>
    <xf numFmtId="3" fontId="15" fillId="0" borderId="26" xfId="0" applyNumberFormat="1" applyFont="1" applyBorder="1"/>
    <xf numFmtId="0" fontId="15" fillId="0" borderId="26" xfId="0" applyFont="1" applyBorder="1"/>
    <xf numFmtId="0" fontId="14" fillId="0" borderId="210" xfId="0" applyFont="1" applyBorder="1" applyAlignment="1">
      <alignment horizontal="center"/>
    </xf>
    <xf numFmtId="0" fontId="14" fillId="0" borderId="211" xfId="0" applyFont="1" applyBorder="1" applyAlignment="1">
      <alignment horizontal="center"/>
    </xf>
    <xf numFmtId="3" fontId="14" fillId="0" borderId="211" xfId="0" applyNumberFormat="1" applyFont="1" applyBorder="1" applyAlignment="1">
      <alignment horizontal="center"/>
    </xf>
    <xf numFmtId="0" fontId="14" fillId="8" borderId="211" xfId="0" applyFont="1" applyFill="1" applyBorder="1" applyAlignment="1">
      <alignment horizontal="center" vertical="center" wrapText="1"/>
    </xf>
    <xf numFmtId="0" fontId="14" fillId="16" borderId="212" xfId="0" applyFont="1" applyFill="1" applyBorder="1" applyAlignment="1">
      <alignment horizontal="center" vertical="center"/>
    </xf>
    <xf numFmtId="0" fontId="14" fillId="11" borderId="213" xfId="0" applyFont="1" applyFill="1" applyBorder="1" applyAlignment="1">
      <alignment horizontal="center" vertical="center"/>
    </xf>
    <xf numFmtId="0" fontId="14" fillId="10" borderId="214" xfId="0" applyFont="1" applyFill="1" applyBorder="1" applyAlignment="1">
      <alignment horizontal="center" vertical="center" wrapText="1"/>
    </xf>
    <xf numFmtId="0" fontId="14" fillId="16" borderId="62" xfId="0" applyFont="1" applyFill="1" applyBorder="1" applyAlignment="1">
      <alignment horizontal="center" vertical="center" wrapText="1"/>
    </xf>
    <xf numFmtId="0" fontId="14" fillId="11" borderId="215" xfId="0" applyFont="1" applyFill="1" applyBorder="1" applyAlignment="1">
      <alignment horizontal="center" vertical="center" wrapText="1"/>
    </xf>
    <xf numFmtId="3" fontId="15" fillId="70" borderId="216" xfId="0" applyNumberFormat="1" applyFont="1" applyFill="1" applyBorder="1"/>
    <xf numFmtId="3" fontId="15" fillId="71" borderId="74" xfId="0" applyNumberFormat="1" applyFont="1" applyFill="1" applyBorder="1" applyAlignment="1">
      <alignment horizontal="right"/>
    </xf>
    <xf numFmtId="3" fontId="15" fillId="73" borderId="74" xfId="0" applyNumberFormat="1" applyFont="1" applyFill="1" applyBorder="1" applyAlignment="1">
      <alignment horizontal="right"/>
    </xf>
    <xf numFmtId="3" fontId="15" fillId="69" borderId="74" xfId="0" applyNumberFormat="1" applyFont="1" applyFill="1" applyBorder="1"/>
    <xf numFmtId="3" fontId="15" fillId="75" borderId="217" xfId="0" applyNumberFormat="1" applyFont="1" applyFill="1" applyBorder="1"/>
    <xf numFmtId="3" fontId="15" fillId="70" borderId="218" xfId="0" applyNumberFormat="1" applyFont="1" applyFill="1" applyBorder="1"/>
    <xf numFmtId="3" fontId="15" fillId="71" borderId="219" xfId="0" applyNumberFormat="1" applyFont="1" applyFill="1" applyBorder="1" applyAlignment="1">
      <alignment horizontal="right"/>
    </xf>
    <xf numFmtId="3" fontId="15" fillId="72" borderId="220" xfId="0" applyNumberFormat="1" applyFont="1" applyFill="1" applyBorder="1"/>
    <xf numFmtId="3" fontId="15" fillId="73" borderId="219" xfId="0" applyNumberFormat="1" applyFont="1" applyFill="1" applyBorder="1" applyAlignment="1">
      <alignment horizontal="right"/>
    </xf>
    <xf numFmtId="3" fontId="15" fillId="69" borderId="219" xfId="0" applyNumberFormat="1" applyFont="1" applyFill="1" applyBorder="1"/>
    <xf numFmtId="3" fontId="15" fillId="74" borderId="220" xfId="0" applyNumberFormat="1" applyFont="1" applyFill="1" applyBorder="1"/>
    <xf numFmtId="3" fontId="15" fillId="75" borderId="181" xfId="0" applyNumberFormat="1" applyFont="1" applyFill="1" applyBorder="1"/>
    <xf numFmtId="3" fontId="14" fillId="8" borderId="84" xfId="0" applyNumberFormat="1" applyFont="1" applyFill="1" applyBorder="1"/>
    <xf numFmtId="3" fontId="14" fillId="10" borderId="150" xfId="0" applyNumberFormat="1" applyFont="1" applyFill="1" applyBorder="1" applyAlignment="1">
      <alignment horizontal="right"/>
    </xf>
    <xf numFmtId="3" fontId="14" fillId="17" borderId="148" xfId="0" applyNumberFormat="1" applyFont="1" applyFill="1" applyBorder="1"/>
    <xf numFmtId="3" fontId="14" fillId="4" borderId="148" xfId="0" applyNumberFormat="1" applyFont="1" applyFill="1" applyBorder="1"/>
    <xf numFmtId="3" fontId="14" fillId="15" borderId="148" xfId="0" applyNumberFormat="1" applyFont="1" applyFill="1" applyBorder="1"/>
    <xf numFmtId="3" fontId="15" fillId="16" borderId="221" xfId="0" applyNumberFormat="1" applyFont="1" applyFill="1" applyBorder="1"/>
    <xf numFmtId="3" fontId="14" fillId="15" borderId="149" xfId="0" applyNumberFormat="1" applyFont="1" applyFill="1" applyBorder="1"/>
    <xf numFmtId="167" fontId="9" fillId="76" borderId="0" xfId="0" applyNumberFormat="1" applyFont="1" applyFill="1"/>
    <xf numFmtId="0" fontId="15" fillId="0" borderId="26" xfId="0" applyFont="1" applyBorder="1" applyAlignment="1">
      <alignment vertical="center"/>
    </xf>
    <xf numFmtId="0" fontId="15" fillId="0" borderId="26" xfId="0" applyFont="1" applyBorder="1" applyAlignment="1">
      <alignment vertical="center" wrapText="1"/>
    </xf>
    <xf numFmtId="0" fontId="14" fillId="0" borderId="26" xfId="0" applyFont="1" applyBorder="1" applyAlignment="1">
      <alignment horizontal="center"/>
    </xf>
    <xf numFmtId="167" fontId="15" fillId="0" borderId="26" xfId="0" applyNumberFormat="1" applyFont="1" applyBorder="1"/>
    <xf numFmtId="3" fontId="14" fillId="10" borderId="82" xfId="0" applyNumberFormat="1" applyFont="1" applyFill="1" applyBorder="1" applyAlignment="1">
      <alignment horizontal="right"/>
    </xf>
    <xf numFmtId="0" fontId="14" fillId="77" borderId="35" xfId="0" applyFont="1" applyFill="1" applyBorder="1" applyAlignment="1">
      <alignment horizontal="center" vertical="center" wrapText="1"/>
    </xf>
    <xf numFmtId="4" fontId="15" fillId="77" borderId="5" xfId="0" applyNumberFormat="1" applyFont="1" applyFill="1" applyBorder="1"/>
    <xf numFmtId="4" fontId="14" fillId="77" borderId="115" xfId="0" applyNumberFormat="1" applyFont="1" applyFill="1" applyBorder="1"/>
    <xf numFmtId="9" fontId="15" fillId="0" borderId="26" xfId="1" applyFont="1" applyFill="1" applyBorder="1"/>
    <xf numFmtId="9" fontId="0" fillId="0" borderId="26" xfId="1" applyFont="1" applyFill="1" applyBorder="1"/>
    <xf numFmtId="4" fontId="15" fillId="0" borderId="0" xfId="0" applyNumberFormat="1" applyFont="1"/>
    <xf numFmtId="0" fontId="15" fillId="8" borderId="94" xfId="0" applyFont="1" applyFill="1" applyBorder="1" applyAlignment="1">
      <alignment vertical="center"/>
    </xf>
    <xf numFmtId="0" fontId="15" fillId="8" borderId="110" xfId="0" applyFont="1" applyFill="1" applyBorder="1" applyAlignment="1">
      <alignment vertical="center"/>
    </xf>
    <xf numFmtId="0" fontId="15" fillId="0" borderId="110" xfId="0" applyFont="1" applyBorder="1" applyAlignment="1">
      <alignment vertical="center"/>
    </xf>
    <xf numFmtId="0" fontId="15" fillId="8" borderId="110" xfId="0" applyFont="1" applyFill="1" applyBorder="1" applyAlignment="1">
      <alignment vertical="center" shrinkToFit="1"/>
    </xf>
    <xf numFmtId="0" fontId="15" fillId="8" borderId="110" xfId="0" applyFont="1" applyFill="1" applyBorder="1" applyAlignment="1">
      <alignment vertical="center" wrapText="1"/>
    </xf>
    <xf numFmtId="0" fontId="15" fillId="8" borderId="222" xfId="0" applyFont="1" applyFill="1" applyBorder="1" applyAlignment="1">
      <alignment horizontal="left" vertical="center" wrapText="1"/>
    </xf>
    <xf numFmtId="0" fontId="15" fillId="8" borderId="223" xfId="0" applyFont="1" applyFill="1" applyBorder="1" applyAlignment="1">
      <alignment horizontal="left" vertical="center" wrapText="1"/>
    </xf>
    <xf numFmtId="3" fontId="14" fillId="15" borderId="92" xfId="0" applyNumberFormat="1" applyFont="1" applyFill="1" applyBorder="1"/>
    <xf numFmtId="3" fontId="14" fillId="15" borderId="100" xfId="0" applyNumberFormat="1" applyFont="1" applyFill="1" applyBorder="1"/>
    <xf numFmtId="3" fontId="14" fillId="15" borderId="40" xfId="0" applyNumberFormat="1" applyFont="1" applyFill="1" applyBorder="1"/>
    <xf numFmtId="3" fontId="15" fillId="0" borderId="151" xfId="0" applyNumberFormat="1" applyFont="1" applyBorder="1"/>
    <xf numFmtId="0" fontId="15" fillId="0" borderId="154" xfId="0" applyFont="1" applyBorder="1"/>
    <xf numFmtId="9" fontId="15" fillId="0" borderId="156" xfId="0" applyNumberFormat="1" applyFont="1" applyBorder="1"/>
    <xf numFmtId="0" fontId="15" fillId="0" borderId="156" xfId="0" applyFont="1" applyBorder="1"/>
    <xf numFmtId="2" fontId="15" fillId="0" borderId="156" xfId="0" applyNumberFormat="1" applyFont="1" applyBorder="1"/>
    <xf numFmtId="3" fontId="15" fillId="0" borderId="152" xfId="0" applyNumberFormat="1" applyFont="1" applyBorder="1"/>
    <xf numFmtId="0" fontId="9" fillId="0" borderId="224" xfId="0" applyFont="1" applyBorder="1" applyAlignment="1">
      <alignment horizontal="center"/>
    </xf>
    <xf numFmtId="0" fontId="15" fillId="0" borderId="90" xfId="0" applyFont="1" applyBorder="1"/>
    <xf numFmtId="0" fontId="15" fillId="0" borderId="52" xfId="0" applyFont="1" applyBorder="1"/>
    <xf numFmtId="0" fontId="15" fillId="0" borderId="53" xfId="0" applyFont="1" applyBorder="1"/>
    <xf numFmtId="0" fontId="15" fillId="0" borderId="178" xfId="0" applyFont="1" applyBorder="1"/>
    <xf numFmtId="9" fontId="15" fillId="0" borderId="159" xfId="0" applyNumberFormat="1" applyFont="1" applyBorder="1"/>
    <xf numFmtId="0" fontId="15" fillId="0" borderId="159" xfId="0" applyFont="1" applyBorder="1"/>
    <xf numFmtId="2" fontId="15" fillId="0" borderId="159" xfId="0" applyNumberFormat="1" applyFont="1" applyBorder="1"/>
    <xf numFmtId="3" fontId="15" fillId="0" borderId="164" xfId="0" applyNumberFormat="1" applyFont="1" applyBorder="1"/>
    <xf numFmtId="0" fontId="14" fillId="8" borderId="225" xfId="0" applyFont="1" applyFill="1" applyBorder="1" applyAlignment="1">
      <alignment horizontal="center" vertical="center" wrapText="1"/>
    </xf>
    <xf numFmtId="0" fontId="15" fillId="0" borderId="225" xfId="0" applyFont="1" applyBorder="1" applyAlignment="1">
      <alignment horizontal="center" vertical="center" wrapText="1"/>
    </xf>
    <xf numFmtId="0" fontId="15" fillId="0" borderId="226" xfId="0" applyFont="1" applyBorder="1" applyAlignment="1">
      <alignment horizontal="center" vertical="center" wrapText="1"/>
    </xf>
    <xf numFmtId="0" fontId="15" fillId="0" borderId="226" xfId="0" applyFont="1" applyBorder="1" applyAlignment="1">
      <alignment horizontal="center" vertical="center"/>
    </xf>
    <xf numFmtId="0" fontId="15" fillId="0" borderId="227" xfId="0" applyFont="1" applyBorder="1" applyAlignment="1">
      <alignment horizontal="center" vertical="center"/>
    </xf>
    <xf numFmtId="0" fontId="15" fillId="0" borderId="228" xfId="0" applyFont="1" applyBorder="1" applyAlignment="1">
      <alignment horizontal="center" vertical="center" wrapText="1"/>
    </xf>
    <xf numFmtId="0" fontId="15" fillId="8" borderId="79" xfId="0" applyFont="1" applyFill="1" applyBorder="1" applyAlignment="1">
      <alignment vertical="center"/>
    </xf>
    <xf numFmtId="0" fontId="15" fillId="0" borderId="65" xfId="0" applyFont="1" applyBorder="1"/>
    <xf numFmtId="9" fontId="15" fillId="0" borderId="5" xfId="0" applyNumberFormat="1" applyFont="1" applyBorder="1"/>
    <xf numFmtId="2" fontId="15" fillId="0" borderId="74" xfId="0" applyNumberFormat="1" applyFont="1" applyBorder="1"/>
    <xf numFmtId="0" fontId="14" fillId="0" borderId="225" xfId="0" applyFont="1" applyBorder="1" applyAlignment="1">
      <alignment horizontal="center" vertical="center" wrapText="1"/>
    </xf>
    <xf numFmtId="0" fontId="14" fillId="0" borderId="226" xfId="0" applyFont="1" applyBorder="1" applyAlignment="1">
      <alignment horizontal="center" vertical="center" wrapText="1"/>
    </xf>
    <xf numFmtId="0" fontId="14" fillId="0" borderId="226" xfId="0" applyFont="1" applyBorder="1" applyAlignment="1">
      <alignment horizontal="center" vertical="center"/>
    </xf>
    <xf numFmtId="0" fontId="14" fillId="0" borderId="227" xfId="0" applyFont="1" applyBorder="1" applyAlignment="1">
      <alignment horizontal="center" vertical="center" wrapText="1"/>
    </xf>
    <xf numFmtId="0" fontId="15" fillId="0" borderId="74" xfId="0" quotePrefix="1" applyFont="1" applyBorder="1" applyAlignment="1">
      <alignment horizontal="left"/>
    </xf>
    <xf numFmtId="0" fontId="15" fillId="0" borderId="71" xfId="0" quotePrefix="1" applyFont="1" applyBorder="1" applyAlignment="1">
      <alignment horizontal="left"/>
    </xf>
    <xf numFmtId="0" fontId="15" fillId="0" borderId="15" xfId="0" applyFont="1" applyBorder="1"/>
    <xf numFmtId="0" fontId="15" fillId="0" borderId="47" xfId="0" applyFont="1" applyBorder="1"/>
    <xf numFmtId="49" fontId="15" fillId="0" borderId="65" xfId="0" quotePrefix="1" applyNumberFormat="1" applyFont="1" applyBorder="1" applyAlignment="1">
      <alignment horizontal="center" vertical="center"/>
    </xf>
    <xf numFmtId="49" fontId="14" fillId="0" borderId="225" xfId="0" applyNumberFormat="1" applyFont="1" applyBorder="1" applyAlignment="1">
      <alignment horizontal="center" vertical="center"/>
    </xf>
    <xf numFmtId="0" fontId="15" fillId="0" borderId="226" xfId="0" applyFont="1" applyBorder="1"/>
    <xf numFmtId="0" fontId="15" fillId="0" borderId="227" xfId="0" applyFont="1" applyBorder="1"/>
    <xf numFmtId="0" fontId="15" fillId="0" borderId="14" xfId="0" applyFont="1" applyBorder="1" applyAlignment="1">
      <alignment wrapText="1"/>
    </xf>
    <xf numFmtId="0" fontId="15" fillId="0" borderId="71" xfId="0" applyFont="1" applyBorder="1"/>
    <xf numFmtId="172" fontId="15" fillId="0" borderId="93" xfId="0" applyNumberFormat="1" applyFont="1" applyBorder="1"/>
    <xf numFmtId="0" fontId="15" fillId="0" borderId="76" xfId="0" applyFont="1" applyBorder="1"/>
    <xf numFmtId="0" fontId="15" fillId="0" borderId="230" xfId="0" applyFont="1" applyBorder="1"/>
    <xf numFmtId="49" fontId="14" fillId="0" borderId="153" xfId="0" applyNumberFormat="1" applyFont="1" applyBorder="1" applyAlignment="1">
      <alignment horizontal="left"/>
    </xf>
    <xf numFmtId="0" fontId="15" fillId="0" borderId="153" xfId="0" applyFont="1" applyBorder="1"/>
    <xf numFmtId="49" fontId="14" fillId="0" borderId="153" xfId="0" applyNumberFormat="1" applyFont="1" applyBorder="1"/>
    <xf numFmtId="0" fontId="14" fillId="0" borderId="155" xfId="0" applyFont="1" applyBorder="1"/>
    <xf numFmtId="0" fontId="4" fillId="6" borderId="26" xfId="0" applyFont="1" applyFill="1" applyBorder="1"/>
    <xf numFmtId="0" fontId="5" fillId="6" borderId="26" xfId="0" applyFont="1" applyFill="1" applyBorder="1"/>
    <xf numFmtId="0" fontId="4" fillId="6" borderId="141" xfId="0" applyFont="1" applyFill="1" applyBorder="1"/>
    <xf numFmtId="0" fontId="4" fillId="6" borderId="186" xfId="0" applyFont="1" applyFill="1" applyBorder="1"/>
    <xf numFmtId="0" fontId="4" fillId="6" borderId="191" xfId="0" applyFont="1" applyFill="1" applyBorder="1"/>
    <xf numFmtId="9" fontId="4" fillId="7" borderId="193" xfId="0" applyNumberFormat="1" applyFont="1" applyFill="1" applyBorder="1"/>
    <xf numFmtId="0" fontId="4" fillId="6" borderId="140" xfId="0" applyFont="1" applyFill="1" applyBorder="1"/>
    <xf numFmtId="9" fontId="4" fillId="7" borderId="151" xfId="0" applyNumberFormat="1" applyFont="1" applyFill="1" applyBorder="1"/>
    <xf numFmtId="0" fontId="4" fillId="6" borderId="154" xfId="0" applyFont="1" applyFill="1" applyBorder="1"/>
    <xf numFmtId="0" fontId="4" fillId="6" borderId="156" xfId="0" applyFont="1" applyFill="1" applyBorder="1"/>
    <xf numFmtId="9" fontId="4" fillId="7" borderId="152" xfId="0" applyNumberFormat="1" applyFont="1" applyFill="1" applyBorder="1"/>
    <xf numFmtId="165" fontId="4" fillId="6" borderId="12" xfId="0" applyNumberFormat="1" applyFont="1" applyFill="1" applyBorder="1"/>
    <xf numFmtId="165" fontId="41" fillId="0" borderId="141" xfId="0" applyNumberFormat="1" applyFont="1" applyBorder="1"/>
    <xf numFmtId="0" fontId="41" fillId="0" borderId="141" xfId="0" applyFont="1" applyBorder="1"/>
    <xf numFmtId="0" fontId="5" fillId="6" borderId="26" xfId="0" applyFont="1" applyFill="1" applyBorder="1" applyAlignment="1">
      <alignment horizontal="center"/>
    </xf>
    <xf numFmtId="165" fontId="5" fillId="6" borderId="13" xfId="0" applyNumberFormat="1" applyFont="1" applyFill="1" applyBorder="1" applyAlignment="1">
      <alignment horizontal="center"/>
    </xf>
    <xf numFmtId="165" fontId="5" fillId="6" borderId="82" xfId="0" applyNumberFormat="1" applyFont="1" applyFill="1" applyBorder="1" applyAlignment="1">
      <alignment horizontal="center"/>
    </xf>
    <xf numFmtId="0" fontId="2" fillId="4" borderId="231" xfId="0" applyFont="1" applyFill="1" applyBorder="1" applyAlignment="1">
      <alignment vertical="center" wrapText="1"/>
    </xf>
    <xf numFmtId="0" fontId="3" fillId="4" borderId="232" xfId="0" applyFont="1" applyFill="1" applyBorder="1" applyAlignment="1">
      <alignment horizontal="center" vertical="center"/>
    </xf>
    <xf numFmtId="0" fontId="3" fillId="4" borderId="233" xfId="0" applyFont="1" applyFill="1" applyBorder="1" applyAlignment="1">
      <alignment horizontal="center" wrapText="1"/>
    </xf>
    <xf numFmtId="165" fontId="41" fillId="0" borderId="191" xfId="0" applyNumberFormat="1" applyFont="1" applyBorder="1"/>
    <xf numFmtId="0" fontId="41" fillId="0" borderId="191" xfId="0" applyFont="1" applyBorder="1"/>
    <xf numFmtId="165" fontId="41" fillId="0" borderId="193" xfId="0" applyNumberFormat="1" applyFont="1" applyBorder="1"/>
    <xf numFmtId="165" fontId="41" fillId="0" borderId="151" xfId="0" applyNumberFormat="1" applyFont="1" applyBorder="1"/>
    <xf numFmtId="0" fontId="4" fillId="0" borderId="156" xfId="0" applyFont="1" applyBorder="1"/>
    <xf numFmtId="165" fontId="4" fillId="0" borderId="152" xfId="0" applyNumberFormat="1" applyFont="1" applyBorder="1"/>
    <xf numFmtId="165" fontId="41" fillId="0" borderId="208" xfId="0" applyNumberFormat="1" applyFont="1" applyBorder="1"/>
    <xf numFmtId="165" fontId="41" fillId="0" borderId="234" xfId="0" applyNumberFormat="1" applyFont="1" applyBorder="1"/>
    <xf numFmtId="0" fontId="4" fillId="0" borderId="209" xfId="0" applyFont="1" applyBorder="1"/>
    <xf numFmtId="165" fontId="41" fillId="0" borderId="230" xfId="0" applyNumberFormat="1" applyFont="1" applyBorder="1"/>
    <xf numFmtId="0" fontId="41" fillId="0" borderId="153" xfId="0" applyFont="1" applyBorder="1"/>
    <xf numFmtId="0" fontId="4" fillId="0" borderId="155" xfId="0" applyFont="1" applyBorder="1"/>
    <xf numFmtId="0" fontId="5" fillId="78" borderId="26" xfId="0" applyFont="1" applyFill="1" applyBorder="1"/>
    <xf numFmtId="0" fontId="0" fillId="79" borderId="0" xfId="0" applyFill="1"/>
    <xf numFmtId="167" fontId="0" fillId="0" borderId="0" xfId="1" applyNumberFormat="1" applyFont="1"/>
    <xf numFmtId="167" fontId="9" fillId="80" borderId="12" xfId="0" applyNumberFormat="1" applyFont="1" applyFill="1" applyBorder="1"/>
    <xf numFmtId="175" fontId="15" fillId="0" borderId="0" xfId="1" applyNumberFormat="1" applyFont="1"/>
    <xf numFmtId="167" fontId="9" fillId="0" borderId="12" xfId="0" applyNumberFormat="1" applyFont="1" applyBorder="1"/>
    <xf numFmtId="167" fontId="9" fillId="32" borderId="12" xfId="0" applyNumberFormat="1" applyFont="1" applyFill="1" applyBorder="1"/>
    <xf numFmtId="165" fontId="5" fillId="6" borderId="191" xfId="0" applyNumberFormat="1" applyFont="1" applyFill="1" applyBorder="1" applyAlignment="1">
      <alignment horizontal="center" vertical="center"/>
    </xf>
    <xf numFmtId="0" fontId="6" fillId="0" borderId="141" xfId="0" applyFont="1" applyBorder="1"/>
    <xf numFmtId="0" fontId="6" fillId="0" borderId="156" xfId="0" applyFont="1" applyBorder="1"/>
    <xf numFmtId="0" fontId="13" fillId="7" borderId="90" xfId="0" applyFont="1" applyFill="1" applyBorder="1" applyAlignment="1">
      <alignment horizontal="center" vertical="center" wrapText="1"/>
    </xf>
    <xf numFmtId="0" fontId="6" fillId="0" borderId="52" xfId="0" applyFont="1" applyBorder="1" applyAlignment="1">
      <alignment wrapText="1"/>
    </xf>
    <xf numFmtId="0" fontId="6" fillId="0" borderId="53" xfId="0" applyFont="1" applyBorder="1" applyAlignment="1">
      <alignment wrapText="1"/>
    </xf>
    <xf numFmtId="0" fontId="6" fillId="0" borderId="54" xfId="0" applyFont="1" applyBorder="1" applyAlignment="1">
      <alignment wrapText="1"/>
    </xf>
    <xf numFmtId="0" fontId="0" fillId="0" borderId="0" xfId="0" applyAlignment="1">
      <alignment wrapText="1"/>
    </xf>
    <xf numFmtId="0" fontId="6" fillId="0" borderId="55" xfId="0" applyFont="1" applyBorder="1" applyAlignment="1">
      <alignment wrapText="1"/>
    </xf>
    <xf numFmtId="0" fontId="6" fillId="0" borderId="0" xfId="0" applyFont="1" applyAlignment="1">
      <alignment wrapText="1"/>
    </xf>
    <xf numFmtId="0" fontId="14" fillId="0" borderId="145" xfId="0" applyFont="1" applyBorder="1" applyAlignment="1">
      <alignment horizontal="center"/>
    </xf>
    <xf numFmtId="0" fontId="14" fillId="0" borderId="146" xfId="0" applyFont="1" applyBorder="1" applyAlignment="1">
      <alignment horizontal="center"/>
    </xf>
    <xf numFmtId="0" fontId="14" fillId="0" borderId="163" xfId="0" applyFont="1" applyBorder="1" applyAlignment="1">
      <alignment horizontal="center"/>
    </xf>
    <xf numFmtId="167" fontId="15" fillId="0" borderId="156" xfId="0" applyNumberFormat="1" applyFont="1" applyBorder="1" applyAlignment="1">
      <alignment horizontal="center"/>
    </xf>
    <xf numFmtId="9" fontId="15" fillId="0" borderId="26" xfId="1" applyFont="1" applyFill="1" applyBorder="1" applyAlignment="1">
      <alignment horizontal="center"/>
    </xf>
    <xf numFmtId="9" fontId="6" fillId="0" borderId="26" xfId="1" applyFont="1" applyFill="1" applyBorder="1"/>
    <xf numFmtId="0" fontId="13" fillId="7" borderId="19" xfId="0" applyFont="1" applyFill="1" applyBorder="1" applyAlignment="1">
      <alignment horizontal="center" vertical="center"/>
    </xf>
    <xf numFmtId="0" fontId="6" fillId="0" borderId="20" xfId="0" applyFont="1" applyBorder="1"/>
    <xf numFmtId="0" fontId="6" fillId="0" borderId="21" xfId="0" applyFont="1" applyBorder="1"/>
    <xf numFmtId="0" fontId="6" fillId="0" borderId="22" xfId="0" applyFont="1" applyBorder="1"/>
    <xf numFmtId="0" fontId="0" fillId="0" borderId="0" xfId="0"/>
    <xf numFmtId="0" fontId="6" fillId="0" borderId="23" xfId="0" applyFont="1" applyBorder="1"/>
    <xf numFmtId="0" fontId="6" fillId="0" borderId="25" xfId="0" applyFont="1" applyBorder="1"/>
    <xf numFmtId="0" fontId="6" fillId="0" borderId="26" xfId="0" applyFont="1" applyBorder="1"/>
    <xf numFmtId="0" fontId="6" fillId="0" borderId="27" xfId="0" applyFont="1" applyBorder="1"/>
    <xf numFmtId="167" fontId="15" fillId="0" borderId="26" xfId="0" applyNumberFormat="1" applyFont="1" applyBorder="1" applyAlignment="1">
      <alignment horizontal="center"/>
    </xf>
    <xf numFmtId="0" fontId="22" fillId="26" borderId="171" xfId="0" applyFont="1" applyFill="1" applyBorder="1" applyAlignment="1">
      <alignment horizontal="center" vertical="center"/>
    </xf>
    <xf numFmtId="0" fontId="22" fillId="26" borderId="172" xfId="0" applyFont="1" applyFill="1" applyBorder="1" applyAlignment="1">
      <alignment horizontal="center" vertical="center"/>
    </xf>
    <xf numFmtId="0" fontId="22" fillId="26" borderId="173" xfId="0" applyFont="1" applyFill="1" applyBorder="1" applyAlignment="1">
      <alignment horizontal="center" vertical="center"/>
    </xf>
    <xf numFmtId="0" fontId="22" fillId="26" borderId="161" xfId="0" applyFont="1" applyFill="1" applyBorder="1" applyAlignment="1">
      <alignment horizontal="center" vertical="center"/>
    </xf>
    <xf numFmtId="0" fontId="22" fillId="26" borderId="174" xfId="0" applyFont="1" applyFill="1" applyBorder="1" applyAlignment="1">
      <alignment horizontal="center" vertical="center"/>
    </xf>
    <xf numFmtId="0" fontId="22" fillId="26" borderId="175" xfId="0" applyFont="1" applyFill="1" applyBorder="1" applyAlignment="1">
      <alignment horizontal="center" vertical="center"/>
    </xf>
    <xf numFmtId="3" fontId="21" fillId="23" borderId="162" xfId="0" applyNumberFormat="1" applyFont="1" applyFill="1" applyBorder="1" applyAlignment="1">
      <alignment horizontal="center"/>
    </xf>
    <xf numFmtId="3" fontId="21" fillId="23" borderId="170" xfId="0" applyNumberFormat="1" applyFont="1" applyFill="1" applyBorder="1" applyAlignment="1">
      <alignment horizontal="center"/>
    </xf>
    <xf numFmtId="3" fontId="21" fillId="23" borderId="169" xfId="0" applyNumberFormat="1" applyFont="1" applyFill="1" applyBorder="1" applyAlignment="1">
      <alignment horizontal="center"/>
    </xf>
    <xf numFmtId="0" fontId="21" fillId="23" borderId="170" xfId="0" applyFont="1" applyFill="1" applyBorder="1" applyAlignment="1">
      <alignment horizontal="center"/>
    </xf>
    <xf numFmtId="0" fontId="14" fillId="0" borderId="26" xfId="0" applyFont="1" applyBorder="1" applyAlignment="1">
      <alignment horizontal="center"/>
    </xf>
    <xf numFmtId="0" fontId="14" fillId="10" borderId="117" xfId="0" applyFont="1" applyFill="1" applyBorder="1" applyAlignment="1">
      <alignment horizontal="center"/>
    </xf>
    <xf numFmtId="0" fontId="6" fillId="0" borderId="118" xfId="0" applyFont="1" applyBorder="1"/>
    <xf numFmtId="0" fontId="6" fillId="0" borderId="119" xfId="0" applyFont="1" applyBorder="1"/>
    <xf numFmtId="0" fontId="14" fillId="14" borderId="117" xfId="0" applyFont="1" applyFill="1" applyBorder="1" applyAlignment="1">
      <alignment horizontal="center"/>
    </xf>
    <xf numFmtId="0" fontId="14" fillId="4" borderId="120" xfId="0" applyFont="1" applyFill="1" applyBorder="1" applyAlignment="1">
      <alignment horizontal="center"/>
    </xf>
    <xf numFmtId="0" fontId="6" fillId="0" borderId="121" xfId="0" applyFont="1" applyBorder="1"/>
    <xf numFmtId="0" fontId="14" fillId="15" borderId="118" xfId="0" applyFont="1" applyFill="1" applyBorder="1" applyAlignment="1">
      <alignment horizontal="center"/>
    </xf>
    <xf numFmtId="0" fontId="14" fillId="8" borderId="117" xfId="0" applyFont="1" applyFill="1" applyBorder="1" applyAlignment="1">
      <alignment horizontal="center"/>
    </xf>
    <xf numFmtId="49" fontId="14" fillId="67" borderId="117" xfId="0" applyNumberFormat="1" applyFont="1" applyFill="1" applyBorder="1" applyAlignment="1">
      <alignment horizontal="center"/>
    </xf>
    <xf numFmtId="0" fontId="6" fillId="68" borderId="118" xfId="0" applyFont="1" applyFill="1" applyBorder="1"/>
    <xf numFmtId="0" fontId="6" fillId="68" borderId="122" xfId="0" applyFont="1" applyFill="1" applyBorder="1"/>
    <xf numFmtId="49" fontId="14" fillId="16" borderId="117" xfId="0" applyNumberFormat="1" applyFont="1" applyFill="1" applyBorder="1" applyAlignment="1">
      <alignment horizontal="center"/>
    </xf>
    <xf numFmtId="0" fontId="6" fillId="0" borderId="122" xfId="0" applyFont="1" applyBorder="1"/>
    <xf numFmtId="167" fontId="15" fillId="0" borderId="50" xfId="0" applyNumberFormat="1" applyFont="1" applyBorder="1" applyAlignment="1">
      <alignment horizontal="center"/>
    </xf>
    <xf numFmtId="0" fontId="6" fillId="0" borderId="50" xfId="0" applyFont="1" applyBorder="1"/>
    <xf numFmtId="0" fontId="6" fillId="0" borderId="51" xfId="0" applyFont="1" applyBorder="1"/>
    <xf numFmtId="0" fontId="6" fillId="0" borderId="39" xfId="0" applyFont="1" applyBorder="1"/>
    <xf numFmtId="0" fontId="6" fillId="0" borderId="24" xfId="0" applyFont="1" applyBorder="1"/>
    <xf numFmtId="0" fontId="6" fillId="0" borderId="41" xfId="0" applyFont="1" applyBorder="1"/>
    <xf numFmtId="0" fontId="14" fillId="0" borderId="42" xfId="0" applyFont="1" applyBorder="1" applyAlignment="1">
      <alignment horizontal="center"/>
    </xf>
    <xf numFmtId="0" fontId="6" fillId="0" borderId="43" xfId="0" applyFont="1" applyBorder="1"/>
    <xf numFmtId="0" fontId="6" fillId="0" borderId="44" xfId="0" applyFont="1" applyBorder="1"/>
    <xf numFmtId="0" fontId="14" fillId="0" borderId="39" xfId="0" applyFont="1" applyBorder="1" applyAlignment="1">
      <alignment horizontal="left"/>
    </xf>
    <xf numFmtId="49" fontId="14" fillId="0" borderId="94" xfId="0" applyNumberFormat="1" applyFont="1" applyBorder="1" applyAlignment="1">
      <alignment horizontal="center" vertical="center" wrapText="1"/>
    </xf>
    <xf numFmtId="0" fontId="6" fillId="0" borderId="95" xfId="0" applyFont="1" applyBorder="1"/>
    <xf numFmtId="0" fontId="6" fillId="0" borderId="40" xfId="0" applyFont="1" applyBorder="1"/>
    <xf numFmtId="49" fontId="14" fillId="0" borderId="42" xfId="0" applyNumberFormat="1" applyFont="1" applyBorder="1" applyAlignment="1">
      <alignment horizontal="center" vertical="center" wrapText="1"/>
    </xf>
    <xf numFmtId="0" fontId="6" fillId="0" borderId="96" xfId="0" applyFont="1" applyBorder="1"/>
    <xf numFmtId="49" fontId="14" fillId="0" borderId="90" xfId="0" applyNumberFormat="1" applyFont="1" applyBorder="1" applyAlignment="1">
      <alignment horizontal="center" vertical="center" wrapText="1"/>
    </xf>
    <xf numFmtId="0" fontId="6" fillId="0" borderId="229" xfId="0" applyFont="1" applyBorder="1"/>
    <xf numFmtId="49" fontId="14" fillId="0" borderId="87" xfId="0" applyNumberFormat="1" applyFont="1" applyBorder="1" applyAlignment="1">
      <alignment horizontal="center" vertical="center" wrapText="1"/>
    </xf>
    <xf numFmtId="0" fontId="6" fillId="0" borderId="32" xfId="0" applyFont="1" applyBorder="1"/>
    <xf numFmtId="0" fontId="14" fillId="0" borderId="82" xfId="0" applyFont="1" applyBorder="1" applyAlignment="1">
      <alignment horizontal="center" vertical="center"/>
    </xf>
    <xf numFmtId="0" fontId="6" fillId="0" borderId="33" xfId="0" applyFont="1" applyBorder="1"/>
    <xf numFmtId="0" fontId="14" fillId="0" borderId="42" xfId="0" applyFont="1" applyBorder="1" applyAlignment="1">
      <alignment horizontal="center" vertical="center"/>
    </xf>
    <xf numFmtId="0" fontId="14" fillId="0" borderId="89" xfId="0" applyFont="1" applyBorder="1" applyAlignment="1">
      <alignment horizontal="center" vertical="center"/>
    </xf>
    <xf numFmtId="0" fontId="6" fillId="0" borderId="62" xfId="0" applyFont="1" applyBorder="1"/>
    <xf numFmtId="0" fontId="14" fillId="8" borderId="15" xfId="0" applyFont="1" applyFill="1" applyBorder="1" applyAlignment="1">
      <alignment horizontal="center" vertical="center"/>
    </xf>
    <xf numFmtId="0" fontId="14" fillId="8" borderId="47" xfId="0" applyFont="1" applyFill="1" applyBorder="1" applyAlignment="1">
      <alignment horizontal="center" vertical="center"/>
    </xf>
  </cellXfs>
  <cellStyles count="45">
    <cellStyle name="20 % - zvýraznenie1 2" xfId="12" xr:uid="{00000000-0005-0000-0000-000000000000}"/>
    <cellStyle name="20 % - zvýraznenie2 2" xfId="13" xr:uid="{00000000-0005-0000-0000-000001000000}"/>
    <cellStyle name="20 % - zvýraznenie3 2" xfId="14" xr:uid="{00000000-0005-0000-0000-000002000000}"/>
    <cellStyle name="20 % - zvýraznenie4 2" xfId="15" xr:uid="{00000000-0005-0000-0000-000003000000}"/>
    <cellStyle name="20 % - zvýraznenie5 2" xfId="16" xr:uid="{00000000-0005-0000-0000-000004000000}"/>
    <cellStyle name="20 % - zvýraznenie6 2" xfId="17" xr:uid="{00000000-0005-0000-0000-000005000000}"/>
    <cellStyle name="40 % - zvýraznenie1 2" xfId="18" xr:uid="{00000000-0005-0000-0000-000006000000}"/>
    <cellStyle name="40 % - zvýraznenie2 2" xfId="19" xr:uid="{00000000-0005-0000-0000-000007000000}"/>
    <cellStyle name="40 % - zvýraznenie3 2" xfId="20" xr:uid="{00000000-0005-0000-0000-000008000000}"/>
    <cellStyle name="40 % - zvýraznenie4 2" xfId="21" xr:uid="{00000000-0005-0000-0000-000009000000}"/>
    <cellStyle name="40 % - zvýraznenie5 2" xfId="22" xr:uid="{00000000-0005-0000-0000-00000A000000}"/>
    <cellStyle name="40 % - zvýraznenie6 2" xfId="23" xr:uid="{00000000-0005-0000-0000-00000B000000}"/>
    <cellStyle name="60 % - zvýraznenie1 2" xfId="24" xr:uid="{00000000-0005-0000-0000-00000C000000}"/>
    <cellStyle name="60 % - zvýraznenie2 2" xfId="25" xr:uid="{00000000-0005-0000-0000-00000D000000}"/>
    <cellStyle name="60 % - zvýraznenie3 2" xfId="26" xr:uid="{00000000-0005-0000-0000-00000E000000}"/>
    <cellStyle name="60 % - zvýraznenie4 2" xfId="27" xr:uid="{00000000-0005-0000-0000-00000F000000}"/>
    <cellStyle name="60 % - zvýraznenie5 2" xfId="28" xr:uid="{00000000-0005-0000-0000-000010000000}"/>
    <cellStyle name="60 % - zvýraznenie6 2" xfId="29" xr:uid="{00000000-0005-0000-0000-000011000000}"/>
    <cellStyle name="Dobrá 2" xfId="30" xr:uid="{00000000-0005-0000-0000-000012000000}"/>
    <cellStyle name="Kontrolná bunka" xfId="9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 2" xfId="31" xr:uid="{00000000-0005-0000-0000-000017000000}"/>
    <cellStyle name="Názov 2" xfId="36" xr:uid="{00000000-0005-0000-0000-000018000000}"/>
    <cellStyle name="Neutrálna 2" xfId="32" xr:uid="{00000000-0005-0000-0000-000019000000}"/>
    <cellStyle name="Normálna" xfId="0" builtinId="0"/>
    <cellStyle name="Normálna 2" xfId="33" xr:uid="{00000000-0005-0000-0000-00001B000000}"/>
    <cellStyle name="Normálna 3" xfId="11" xr:uid="{00000000-0005-0000-0000-00001C000000}"/>
    <cellStyle name="Percentá" xfId="1" builtinId="5"/>
    <cellStyle name="Poznámka 2" xfId="34" xr:uid="{00000000-0005-0000-0000-00001E000000}"/>
    <cellStyle name="Prepojená bunka" xfId="8" builtinId="24" customBuiltin="1"/>
    <cellStyle name="Spolu" xfId="10" builtinId="25" customBuiltin="1"/>
    <cellStyle name="Text upozornenia 2" xfId="35" xr:uid="{00000000-0005-0000-0000-000021000000}"/>
    <cellStyle name="Vstup" xfId="5" builtinId="20" customBuiltin="1"/>
    <cellStyle name="Výpočet" xfId="7" builtinId="22" customBuiltin="1"/>
    <cellStyle name="Výstup" xfId="6" builtinId="21" customBuiltin="1"/>
    <cellStyle name="Vysvetľujúci text 2" xfId="37" xr:uid="{00000000-0005-0000-0000-000025000000}"/>
    <cellStyle name="Zlá 2" xfId="38" xr:uid="{00000000-0005-0000-0000-000026000000}"/>
    <cellStyle name="Zvýraznenie1 2" xfId="39" xr:uid="{00000000-0005-0000-0000-000027000000}"/>
    <cellStyle name="Zvýraznenie2 2" xfId="40" xr:uid="{00000000-0005-0000-0000-000028000000}"/>
    <cellStyle name="Zvýraznenie3 2" xfId="41" xr:uid="{00000000-0005-0000-0000-000029000000}"/>
    <cellStyle name="Zvýraznenie4 2" xfId="42" xr:uid="{00000000-0005-0000-0000-00002A000000}"/>
    <cellStyle name="Zvýraznenie5 2" xfId="43" xr:uid="{00000000-0005-0000-0000-00002B000000}"/>
    <cellStyle name="Zvýraznenie6 2" xfId="44" xr:uid="{00000000-0005-0000-0000-00002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M993"/>
  <sheetViews>
    <sheetView tabSelected="1" zoomScaleNormal="100" workbookViewId="0">
      <selection activeCell="I47" sqref="I47"/>
    </sheetView>
  </sheetViews>
  <sheetFormatPr defaultColWidth="14.42578125" defaultRowHeight="15" customHeight="1" x14ac:dyDescent="0.2"/>
  <cols>
    <col min="1" max="1" width="8.85546875" customWidth="1"/>
    <col min="2" max="2" width="46.140625" customWidth="1"/>
    <col min="3" max="3" width="12.42578125" customWidth="1"/>
    <col min="4" max="4" width="15.42578125" customWidth="1"/>
    <col min="5" max="5" width="18.85546875" customWidth="1"/>
    <col min="6" max="7" width="15.42578125" customWidth="1"/>
    <col min="8" max="8" width="14.42578125" customWidth="1"/>
    <col min="9" max="9" width="15.42578125" customWidth="1"/>
    <col min="10" max="10" width="11.85546875" customWidth="1"/>
    <col min="11" max="26" width="8.85546875" customWidth="1"/>
  </cols>
  <sheetData>
    <row r="1" spans="2:10" ht="12.75" customHeight="1" x14ac:dyDescent="0.2"/>
    <row r="2" spans="2:10" ht="12.75" customHeight="1" x14ac:dyDescent="0.2"/>
    <row r="3" spans="2:10" ht="12.75" customHeight="1" x14ac:dyDescent="0.2">
      <c r="B3" s="1"/>
      <c r="C3" s="2" t="s">
        <v>0</v>
      </c>
      <c r="D3" s="2" t="s">
        <v>1</v>
      </c>
      <c r="E3" s="2" t="s">
        <v>2</v>
      </c>
      <c r="F3" s="3" t="s">
        <v>3</v>
      </c>
      <c r="G3" s="3" t="s">
        <v>4</v>
      </c>
      <c r="H3" s="3" t="s">
        <v>5</v>
      </c>
      <c r="I3" s="3" t="s">
        <v>6</v>
      </c>
      <c r="J3" s="4" t="s">
        <v>7</v>
      </c>
    </row>
    <row r="4" spans="2:10" ht="12.75" customHeight="1" x14ac:dyDescent="0.2">
      <c r="B4" s="5" t="s">
        <v>8</v>
      </c>
      <c r="C4" s="6" t="s">
        <v>9</v>
      </c>
      <c r="D4" s="6" t="s">
        <v>10</v>
      </c>
      <c r="E4" s="6" t="s">
        <v>11</v>
      </c>
      <c r="F4" s="7" t="s">
        <v>12</v>
      </c>
      <c r="G4" s="7" t="s">
        <v>12</v>
      </c>
      <c r="H4" s="7" t="s">
        <v>13</v>
      </c>
      <c r="I4" s="7" t="s">
        <v>13</v>
      </c>
      <c r="J4" s="8" t="s">
        <v>14</v>
      </c>
    </row>
    <row r="5" spans="2:10" ht="12.75" customHeight="1" x14ac:dyDescent="0.2">
      <c r="B5" s="9" t="s">
        <v>15</v>
      </c>
      <c r="C5" s="10">
        <v>25</v>
      </c>
      <c r="D5" s="11" t="s">
        <v>16</v>
      </c>
      <c r="E5" s="12">
        <f>UH!BB147</f>
        <v>341</v>
      </c>
      <c r="F5" s="13">
        <f t="shared" ref="F5:F10" si="0">C5*E5</f>
        <v>8525</v>
      </c>
      <c r="G5" s="13">
        <f t="shared" ref="G5:G10" si="1">F5*J5</f>
        <v>12787.5</v>
      </c>
      <c r="H5" s="13">
        <v>2000</v>
      </c>
      <c r="I5" s="13">
        <f t="shared" ref="I5:I10" si="2">H5*G5</f>
        <v>25575000</v>
      </c>
      <c r="J5" s="14">
        <v>1.5</v>
      </c>
    </row>
    <row r="6" spans="2:10" ht="12.75" customHeight="1" x14ac:dyDescent="0.2">
      <c r="B6" s="15" t="s">
        <v>17</v>
      </c>
      <c r="C6" s="10">
        <v>25</v>
      </c>
      <c r="D6" s="11" t="s">
        <v>16</v>
      </c>
      <c r="E6" s="12">
        <v>60</v>
      </c>
      <c r="F6" s="13">
        <f t="shared" si="0"/>
        <v>1500</v>
      </c>
      <c r="G6" s="13">
        <f t="shared" si="1"/>
        <v>2250</v>
      </c>
      <c r="H6" s="13">
        <v>2000</v>
      </c>
      <c r="I6" s="16">
        <f t="shared" si="2"/>
        <v>4500000</v>
      </c>
      <c r="J6" s="14">
        <v>1.5</v>
      </c>
    </row>
    <row r="7" spans="2:10" ht="12.75" customHeight="1" x14ac:dyDescent="0.2">
      <c r="B7" s="15" t="s">
        <v>18</v>
      </c>
      <c r="C7" s="10">
        <v>25</v>
      </c>
      <c r="D7" s="11" t="s">
        <v>16</v>
      </c>
      <c r="E7" s="17">
        <v>16</v>
      </c>
      <c r="F7" s="13">
        <f t="shared" si="0"/>
        <v>400</v>
      </c>
      <c r="G7" s="13">
        <f t="shared" si="1"/>
        <v>600</v>
      </c>
      <c r="H7" s="13">
        <v>2000</v>
      </c>
      <c r="I7" s="16">
        <f t="shared" si="2"/>
        <v>1200000</v>
      </c>
      <c r="J7" s="14">
        <v>1.5</v>
      </c>
    </row>
    <row r="8" spans="2:10" ht="12.75" customHeight="1" x14ac:dyDescent="0.2">
      <c r="B8" s="15" t="s">
        <v>19</v>
      </c>
      <c r="C8" s="10">
        <v>25</v>
      </c>
      <c r="D8" s="11" t="s">
        <v>16</v>
      </c>
      <c r="E8" s="18">
        <v>0</v>
      </c>
      <c r="F8" s="13">
        <f t="shared" si="0"/>
        <v>0</v>
      </c>
      <c r="G8" s="13">
        <f t="shared" si="1"/>
        <v>0</v>
      </c>
      <c r="H8" s="13">
        <v>2000</v>
      </c>
      <c r="I8" s="16">
        <f t="shared" si="2"/>
        <v>0</v>
      </c>
      <c r="J8" s="14">
        <v>1.5</v>
      </c>
    </row>
    <row r="9" spans="2:10" ht="12.75" customHeight="1" x14ac:dyDescent="0.2">
      <c r="B9" s="15" t="s">
        <v>20</v>
      </c>
      <c r="C9" s="10">
        <v>25</v>
      </c>
      <c r="D9" s="11" t="s">
        <v>16</v>
      </c>
      <c r="E9" s="18">
        <v>0</v>
      </c>
      <c r="F9" s="13">
        <f t="shared" si="0"/>
        <v>0</v>
      </c>
      <c r="G9" s="13">
        <f t="shared" si="1"/>
        <v>0</v>
      </c>
      <c r="H9" s="13">
        <v>2000</v>
      </c>
      <c r="I9" s="16">
        <f t="shared" si="2"/>
        <v>0</v>
      </c>
      <c r="J9" s="14">
        <v>1.5</v>
      </c>
    </row>
    <row r="10" spans="2:10" ht="12.75" customHeight="1" x14ac:dyDescent="0.2">
      <c r="B10" s="19" t="s">
        <v>21</v>
      </c>
      <c r="C10" s="20">
        <v>30</v>
      </c>
      <c r="D10" s="11" t="s">
        <v>16</v>
      </c>
      <c r="E10" s="21">
        <v>33</v>
      </c>
      <c r="F10" s="13">
        <f t="shared" si="0"/>
        <v>990</v>
      </c>
      <c r="G10" s="13">
        <f t="shared" si="1"/>
        <v>1485</v>
      </c>
      <c r="H10" s="13">
        <v>2000</v>
      </c>
      <c r="I10" s="22">
        <f t="shared" si="2"/>
        <v>2970000</v>
      </c>
      <c r="J10" s="14">
        <v>1.5</v>
      </c>
    </row>
    <row r="11" spans="2:10" ht="12.75" customHeight="1" x14ac:dyDescent="0.2">
      <c r="B11" s="23"/>
      <c r="C11" s="24"/>
      <c r="D11" s="25"/>
      <c r="E11" s="26"/>
      <c r="F11" s="27"/>
      <c r="G11" s="27"/>
      <c r="H11" s="28"/>
      <c r="I11" s="22"/>
      <c r="J11" s="29"/>
    </row>
    <row r="12" spans="2:10" ht="12.75" customHeight="1" x14ac:dyDescent="0.2">
      <c r="B12" s="5" t="s">
        <v>22</v>
      </c>
      <c r="C12" s="6" t="s">
        <v>9</v>
      </c>
      <c r="D12" s="6" t="s">
        <v>10</v>
      </c>
      <c r="E12" s="6" t="s">
        <v>11</v>
      </c>
      <c r="F12" s="30"/>
      <c r="G12" s="30"/>
      <c r="H12" s="30"/>
      <c r="I12" s="30"/>
      <c r="J12" s="8"/>
    </row>
    <row r="13" spans="2:10" ht="12.75" customHeight="1" x14ac:dyDescent="0.2">
      <c r="B13" s="9" t="s">
        <v>23</v>
      </c>
      <c r="C13" s="31">
        <v>20</v>
      </c>
      <c r="D13" s="11" t="s">
        <v>24</v>
      </c>
      <c r="E13" s="32">
        <f>SAS!BA316</f>
        <v>101.33055428741761</v>
      </c>
      <c r="F13" s="13">
        <f>C13*E13</f>
        <v>2026.6110857483523</v>
      </c>
      <c r="G13" s="13">
        <f>F13*J13</f>
        <v>3039.9166286225282</v>
      </c>
      <c r="H13" s="13">
        <v>2000</v>
      </c>
      <c r="I13" s="13">
        <f t="shared" ref="I13:I23" si="3">H13*G13</f>
        <v>6079833.2572450563</v>
      </c>
      <c r="J13" s="14">
        <v>1.5</v>
      </c>
    </row>
    <row r="14" spans="2:10" ht="12.75" customHeight="1" x14ac:dyDescent="0.2">
      <c r="B14" s="15" t="s">
        <v>27</v>
      </c>
      <c r="C14" s="33">
        <v>25</v>
      </c>
      <c r="D14" s="34" t="s">
        <v>28</v>
      </c>
      <c r="E14" s="35">
        <v>1</v>
      </c>
      <c r="F14" s="13">
        <f t="shared" ref="F14:F22" si="4">C14*E14</f>
        <v>25</v>
      </c>
      <c r="G14" s="13">
        <f t="shared" ref="G14:G22" si="5">F14*J14</f>
        <v>37.5</v>
      </c>
      <c r="H14" s="13">
        <v>2000</v>
      </c>
      <c r="I14" s="13">
        <f t="shared" si="3"/>
        <v>75000</v>
      </c>
      <c r="J14" s="14">
        <v>1.5</v>
      </c>
    </row>
    <row r="15" spans="2:10" ht="12.75" customHeight="1" x14ac:dyDescent="0.2">
      <c r="B15" s="15" t="s">
        <v>29</v>
      </c>
      <c r="C15" s="33">
        <v>25</v>
      </c>
      <c r="D15" s="34" t="s">
        <v>28</v>
      </c>
      <c r="E15" s="36">
        <v>2</v>
      </c>
      <c r="F15" s="13">
        <f t="shared" si="4"/>
        <v>50</v>
      </c>
      <c r="G15" s="13">
        <f t="shared" si="5"/>
        <v>75</v>
      </c>
      <c r="H15" s="13">
        <v>2000</v>
      </c>
      <c r="I15" s="13">
        <f t="shared" si="3"/>
        <v>150000</v>
      </c>
      <c r="J15" s="14">
        <v>1.5</v>
      </c>
    </row>
    <row r="16" spans="2:10" ht="12.75" customHeight="1" x14ac:dyDescent="0.2">
      <c r="B16" s="15" t="s">
        <v>30</v>
      </c>
      <c r="C16" s="33">
        <v>20</v>
      </c>
      <c r="D16" s="34" t="s">
        <v>28</v>
      </c>
      <c r="E16" s="36">
        <v>2</v>
      </c>
      <c r="F16" s="13">
        <f t="shared" si="4"/>
        <v>40</v>
      </c>
      <c r="G16" s="13">
        <f t="shared" si="5"/>
        <v>60</v>
      </c>
      <c r="H16" s="13">
        <v>2000</v>
      </c>
      <c r="I16" s="13">
        <f t="shared" si="3"/>
        <v>120000</v>
      </c>
      <c r="J16" s="14">
        <v>1.5</v>
      </c>
    </row>
    <row r="17" spans="2:10" ht="12.75" customHeight="1" x14ac:dyDescent="0.2">
      <c r="B17" s="15" t="s">
        <v>31</v>
      </c>
      <c r="C17" s="33">
        <v>80</v>
      </c>
      <c r="D17" s="34" t="s">
        <v>28</v>
      </c>
      <c r="E17" s="37">
        <v>4</v>
      </c>
      <c r="F17" s="13">
        <f t="shared" si="4"/>
        <v>320</v>
      </c>
      <c r="G17" s="13">
        <f t="shared" si="5"/>
        <v>480</v>
      </c>
      <c r="H17" s="13">
        <v>2000</v>
      </c>
      <c r="I17" s="13">
        <f t="shared" si="3"/>
        <v>960000</v>
      </c>
      <c r="J17" s="14">
        <v>1.5</v>
      </c>
    </row>
    <row r="18" spans="2:10" ht="12.75" customHeight="1" x14ac:dyDescent="0.2">
      <c r="B18" s="15" t="s">
        <v>32</v>
      </c>
      <c r="C18" s="33">
        <v>100</v>
      </c>
      <c r="D18" s="34" t="s">
        <v>28</v>
      </c>
      <c r="E18" s="37">
        <v>2</v>
      </c>
      <c r="F18" s="13">
        <f t="shared" si="4"/>
        <v>200</v>
      </c>
      <c r="G18" s="13">
        <f t="shared" si="5"/>
        <v>300</v>
      </c>
      <c r="H18" s="13">
        <v>2000</v>
      </c>
      <c r="I18" s="13">
        <f t="shared" si="3"/>
        <v>600000</v>
      </c>
      <c r="J18" s="14">
        <v>1.5</v>
      </c>
    </row>
    <row r="19" spans="2:10" ht="12.75" customHeight="1" x14ac:dyDescent="0.2">
      <c r="B19" s="15" t="s">
        <v>33</v>
      </c>
      <c r="C19" s="33">
        <v>1500</v>
      </c>
      <c r="D19" s="34" t="s">
        <v>26</v>
      </c>
      <c r="E19" s="37">
        <v>1</v>
      </c>
      <c r="F19" s="13">
        <f t="shared" si="4"/>
        <v>1500</v>
      </c>
      <c r="G19" s="13">
        <f t="shared" si="5"/>
        <v>2250</v>
      </c>
      <c r="H19" s="13">
        <v>2000</v>
      </c>
      <c r="I19" s="13">
        <f t="shared" si="3"/>
        <v>4500000</v>
      </c>
      <c r="J19" s="14">
        <v>1.5</v>
      </c>
    </row>
    <row r="20" spans="2:10" ht="12.75" customHeight="1" x14ac:dyDescent="0.2">
      <c r="B20" s="15" t="s">
        <v>34</v>
      </c>
      <c r="C20" s="33">
        <v>100</v>
      </c>
      <c r="D20" s="34" t="s">
        <v>35</v>
      </c>
      <c r="E20" s="37">
        <v>10</v>
      </c>
      <c r="F20" s="13">
        <v>1160</v>
      </c>
      <c r="G20" s="13">
        <f t="shared" si="5"/>
        <v>1740</v>
      </c>
      <c r="H20" s="13">
        <v>2000</v>
      </c>
      <c r="I20" s="13">
        <f t="shared" si="3"/>
        <v>3480000</v>
      </c>
      <c r="J20" s="14">
        <v>1.5</v>
      </c>
    </row>
    <row r="21" spans="2:10" ht="12.75" customHeight="1" x14ac:dyDescent="0.2">
      <c r="B21" s="15" t="s">
        <v>36</v>
      </c>
      <c r="C21" s="33">
        <v>150</v>
      </c>
      <c r="D21" s="34" t="s">
        <v>35</v>
      </c>
      <c r="E21" s="37">
        <v>15</v>
      </c>
      <c r="F21" s="13">
        <f t="shared" si="4"/>
        <v>2250</v>
      </c>
      <c r="G21" s="13">
        <f t="shared" si="5"/>
        <v>3375</v>
      </c>
      <c r="H21" s="13">
        <v>2000</v>
      </c>
      <c r="I21" s="13">
        <f t="shared" si="3"/>
        <v>6750000</v>
      </c>
      <c r="J21" s="14">
        <v>1.5</v>
      </c>
    </row>
    <row r="22" spans="2:10" ht="12.75" customHeight="1" x14ac:dyDescent="0.2">
      <c r="B22" s="19" t="s">
        <v>282</v>
      </c>
      <c r="C22" s="38">
        <v>55</v>
      </c>
      <c r="D22" s="39" t="s">
        <v>28</v>
      </c>
      <c r="E22" s="40">
        <f>' pôrody'!AX61</f>
        <v>10</v>
      </c>
      <c r="F22" s="13">
        <f t="shared" si="4"/>
        <v>550</v>
      </c>
      <c r="G22" s="13">
        <f t="shared" si="5"/>
        <v>825</v>
      </c>
      <c r="H22" s="13">
        <v>2000</v>
      </c>
      <c r="I22" s="13">
        <f t="shared" si="3"/>
        <v>1650000</v>
      </c>
      <c r="J22" s="14">
        <v>1.5</v>
      </c>
    </row>
    <row r="23" spans="2:10" ht="12.75" customHeight="1" x14ac:dyDescent="0.2">
      <c r="B23" s="41"/>
      <c r="C23" s="42"/>
      <c r="D23" s="27"/>
      <c r="E23" s="27"/>
      <c r="F23" s="27"/>
      <c r="G23" s="27"/>
      <c r="H23" s="43">
        <f>H11</f>
        <v>0</v>
      </c>
      <c r="I23" s="16">
        <f t="shared" si="3"/>
        <v>0</v>
      </c>
      <c r="J23" s="44"/>
    </row>
    <row r="24" spans="2:10" ht="12.75" customHeight="1" x14ac:dyDescent="0.2">
      <c r="B24" s="5" t="s">
        <v>37</v>
      </c>
      <c r="C24" s="45" t="s">
        <v>38</v>
      </c>
      <c r="D24" s="7" t="s">
        <v>39</v>
      </c>
      <c r="E24" s="7"/>
      <c r="F24" s="7"/>
      <c r="G24" s="7"/>
      <c r="H24" s="7"/>
      <c r="I24" s="7"/>
      <c r="J24" s="8" t="s">
        <v>40</v>
      </c>
    </row>
    <row r="25" spans="2:10" ht="12.75" customHeight="1" x14ac:dyDescent="0.2">
      <c r="B25" s="9" t="s">
        <v>472</v>
      </c>
      <c r="C25" s="31">
        <v>1080</v>
      </c>
      <c r="D25" s="46" t="s">
        <v>41</v>
      </c>
      <c r="E25" s="47">
        <v>2</v>
      </c>
      <c r="F25" s="13">
        <f t="shared" ref="F25:F29" si="6">C25*E25</f>
        <v>2160</v>
      </c>
      <c r="G25" s="13">
        <f t="shared" ref="G25:G29" si="7">F25*J25</f>
        <v>3240</v>
      </c>
      <c r="H25" s="13">
        <v>2000</v>
      </c>
      <c r="I25" s="13">
        <f t="shared" ref="I25:I30" si="8">H25*G25</f>
        <v>6480000</v>
      </c>
      <c r="J25" s="14">
        <v>1.5</v>
      </c>
    </row>
    <row r="26" spans="2:10" ht="12.75" customHeight="1" x14ac:dyDescent="0.2">
      <c r="B26" s="15" t="s">
        <v>42</v>
      </c>
      <c r="C26" s="33">
        <v>500</v>
      </c>
      <c r="D26" s="48" t="s">
        <v>26</v>
      </c>
      <c r="E26" s="49">
        <v>1</v>
      </c>
      <c r="F26" s="13">
        <f t="shared" si="6"/>
        <v>500</v>
      </c>
      <c r="G26" s="13">
        <f t="shared" si="7"/>
        <v>750</v>
      </c>
      <c r="H26" s="13">
        <v>2000</v>
      </c>
      <c r="I26" s="13">
        <f t="shared" si="8"/>
        <v>1500000</v>
      </c>
      <c r="J26" s="14">
        <v>1.5</v>
      </c>
    </row>
    <row r="27" spans="2:10" ht="12.75" customHeight="1" x14ac:dyDescent="0.2">
      <c r="B27" s="15" t="s">
        <v>43</v>
      </c>
      <c r="C27" s="33">
        <v>100</v>
      </c>
      <c r="D27" s="48" t="s">
        <v>26</v>
      </c>
      <c r="E27" s="37">
        <v>6</v>
      </c>
      <c r="F27" s="13">
        <f t="shared" si="6"/>
        <v>600</v>
      </c>
      <c r="G27" s="13">
        <f t="shared" si="7"/>
        <v>900</v>
      </c>
      <c r="H27" s="13">
        <v>2000</v>
      </c>
      <c r="I27" s="13">
        <f t="shared" si="8"/>
        <v>1800000</v>
      </c>
      <c r="J27" s="14">
        <v>1.5</v>
      </c>
    </row>
    <row r="28" spans="2:10" ht="12.75" customHeight="1" x14ac:dyDescent="0.2">
      <c r="B28" s="15" t="s">
        <v>44</v>
      </c>
      <c r="C28" s="33">
        <v>30</v>
      </c>
      <c r="D28" s="48" t="s">
        <v>45</v>
      </c>
      <c r="E28" s="35">
        <v>8</v>
      </c>
      <c r="F28" s="13">
        <f t="shared" si="6"/>
        <v>240</v>
      </c>
      <c r="G28" s="13">
        <f t="shared" si="7"/>
        <v>360</v>
      </c>
      <c r="H28" s="13">
        <v>2000</v>
      </c>
      <c r="I28" s="13">
        <f t="shared" si="8"/>
        <v>720000</v>
      </c>
      <c r="J28" s="14">
        <v>1.5</v>
      </c>
    </row>
    <row r="29" spans="2:10" ht="12.75" customHeight="1" x14ac:dyDescent="0.2">
      <c r="B29" s="19" t="s">
        <v>46</v>
      </c>
      <c r="C29" s="38">
        <v>30</v>
      </c>
      <c r="D29" s="50" t="s">
        <v>47</v>
      </c>
      <c r="E29" s="51">
        <v>8</v>
      </c>
      <c r="F29" s="13">
        <f t="shared" si="6"/>
        <v>240</v>
      </c>
      <c r="G29" s="13">
        <f t="shared" si="7"/>
        <v>360</v>
      </c>
      <c r="H29" s="13">
        <v>2000</v>
      </c>
      <c r="I29" s="13">
        <f t="shared" si="8"/>
        <v>720000</v>
      </c>
      <c r="J29" s="14">
        <v>1.5</v>
      </c>
    </row>
    <row r="30" spans="2:10" ht="12.75" customHeight="1" x14ac:dyDescent="0.2">
      <c r="B30" s="52"/>
      <c r="C30" s="53"/>
      <c r="D30" s="54"/>
      <c r="E30" s="54"/>
      <c r="F30" s="27"/>
      <c r="G30" s="27"/>
      <c r="H30" s="43">
        <f>H23</f>
        <v>0</v>
      </c>
      <c r="I30" s="16">
        <f t="shared" si="8"/>
        <v>0</v>
      </c>
      <c r="J30" s="55"/>
    </row>
    <row r="31" spans="2:10" ht="12.75" customHeight="1" x14ac:dyDescent="0.2">
      <c r="B31" s="56" t="s">
        <v>48</v>
      </c>
      <c r="C31" s="57" t="s">
        <v>38</v>
      </c>
      <c r="D31" s="58" t="s">
        <v>39</v>
      </c>
      <c r="E31" s="58"/>
      <c r="F31" s="58"/>
      <c r="G31" s="57" t="s">
        <v>38</v>
      </c>
      <c r="H31" s="58"/>
      <c r="I31" s="58"/>
      <c r="J31" s="59" t="s">
        <v>40</v>
      </c>
    </row>
    <row r="32" spans="2:10" ht="12.75" customHeight="1" x14ac:dyDescent="0.2">
      <c r="B32" s="60" t="s">
        <v>283</v>
      </c>
      <c r="C32" s="33">
        <v>1000</v>
      </c>
      <c r="D32" s="48" t="s">
        <v>26</v>
      </c>
      <c r="E32" s="34">
        <v>1</v>
      </c>
      <c r="F32" s="13">
        <f t="shared" ref="F32:F37" si="9">C32*E32</f>
        <v>1000</v>
      </c>
      <c r="G32" s="13">
        <f t="shared" ref="G32:G37" si="10">F32*J32</f>
        <v>1500</v>
      </c>
      <c r="H32" s="13">
        <v>2000</v>
      </c>
      <c r="I32" s="13">
        <f t="shared" ref="I32:I39" si="11">H32*G32</f>
        <v>3000000</v>
      </c>
      <c r="J32" s="61">
        <v>1.5</v>
      </c>
    </row>
    <row r="33" spans="2:13" ht="12.75" customHeight="1" x14ac:dyDescent="0.2">
      <c r="B33" s="60" t="s">
        <v>284</v>
      </c>
      <c r="C33" s="33">
        <v>880</v>
      </c>
      <c r="D33" s="48" t="s">
        <v>26</v>
      </c>
      <c r="E33" s="34">
        <v>1</v>
      </c>
      <c r="F33" s="13">
        <f t="shared" si="9"/>
        <v>880</v>
      </c>
      <c r="G33" s="13">
        <f t="shared" si="10"/>
        <v>1320</v>
      </c>
      <c r="H33" s="13">
        <v>2000</v>
      </c>
      <c r="I33" s="13">
        <f t="shared" si="11"/>
        <v>2640000</v>
      </c>
      <c r="J33" s="61">
        <v>1.5</v>
      </c>
    </row>
    <row r="34" spans="2:13" ht="12.75" customHeight="1" x14ac:dyDescent="0.2">
      <c r="B34" s="60" t="s">
        <v>285</v>
      </c>
      <c r="C34" s="33">
        <v>400</v>
      </c>
      <c r="D34" s="48" t="s">
        <v>26</v>
      </c>
      <c r="E34" s="35">
        <v>1</v>
      </c>
      <c r="F34" s="13">
        <f t="shared" si="9"/>
        <v>400</v>
      </c>
      <c r="G34" s="13">
        <f t="shared" si="10"/>
        <v>600</v>
      </c>
      <c r="H34" s="13">
        <v>2000</v>
      </c>
      <c r="I34" s="13">
        <f t="shared" si="11"/>
        <v>1200000</v>
      </c>
      <c r="J34" s="61">
        <v>1.5</v>
      </c>
    </row>
    <row r="35" spans="2:13" ht="12.75" customHeight="1" x14ac:dyDescent="0.2">
      <c r="B35" s="60" t="s">
        <v>286</v>
      </c>
      <c r="C35" s="33">
        <v>400</v>
      </c>
      <c r="D35" s="48" t="s">
        <v>26</v>
      </c>
      <c r="E35" s="49">
        <v>1</v>
      </c>
      <c r="F35" s="13">
        <f t="shared" si="9"/>
        <v>400</v>
      </c>
      <c r="G35" s="13">
        <f t="shared" si="10"/>
        <v>600</v>
      </c>
      <c r="H35" s="13">
        <v>2000</v>
      </c>
      <c r="I35" s="13">
        <f t="shared" si="11"/>
        <v>1200000</v>
      </c>
      <c r="J35" s="61">
        <v>1.5</v>
      </c>
    </row>
    <row r="36" spans="2:13" ht="12.75" customHeight="1" x14ac:dyDescent="0.2">
      <c r="B36" s="60" t="s">
        <v>287</v>
      </c>
      <c r="C36" s="33">
        <v>400</v>
      </c>
      <c r="D36" s="48" t="s">
        <v>26</v>
      </c>
      <c r="E36" s="49">
        <v>8</v>
      </c>
      <c r="F36" s="13">
        <f t="shared" si="9"/>
        <v>3200</v>
      </c>
      <c r="G36" s="13">
        <f t="shared" si="10"/>
        <v>4800</v>
      </c>
      <c r="H36" s="13">
        <v>2000</v>
      </c>
      <c r="I36" s="13">
        <f t="shared" si="11"/>
        <v>9600000</v>
      </c>
      <c r="J36" s="61">
        <v>1.5</v>
      </c>
    </row>
    <row r="37" spans="2:13" ht="12.75" customHeight="1" x14ac:dyDescent="0.2">
      <c r="B37" s="60" t="s">
        <v>288</v>
      </c>
      <c r="C37" s="33">
        <v>400</v>
      </c>
      <c r="D37" s="48" t="s">
        <v>26</v>
      </c>
      <c r="E37" s="49">
        <v>8</v>
      </c>
      <c r="F37" s="13">
        <f t="shared" si="9"/>
        <v>3200</v>
      </c>
      <c r="G37" s="13">
        <f t="shared" si="10"/>
        <v>4800</v>
      </c>
      <c r="H37" s="13">
        <v>2000</v>
      </c>
      <c r="I37" s="13">
        <f t="shared" si="11"/>
        <v>9600000</v>
      </c>
      <c r="J37" s="61">
        <v>1.5</v>
      </c>
    </row>
    <row r="38" spans="2:13" ht="12.75" customHeight="1" x14ac:dyDescent="0.2">
      <c r="B38" s="62"/>
      <c r="C38" s="33"/>
      <c r="D38" s="50"/>
      <c r="E38" s="63"/>
      <c r="F38" s="13"/>
      <c r="G38" s="13"/>
      <c r="H38" s="13"/>
      <c r="I38" s="13"/>
      <c r="J38" s="61"/>
    </row>
    <row r="39" spans="2:13" ht="12.75" customHeight="1" thickBot="1" x14ac:dyDescent="0.25">
      <c r="B39" s="844"/>
      <c r="C39" s="845"/>
      <c r="D39" s="858"/>
      <c r="E39" s="858"/>
      <c r="F39" s="858"/>
      <c r="G39" s="858"/>
      <c r="H39" s="859">
        <f>H30</f>
        <v>0</v>
      </c>
      <c r="I39" s="860">
        <f t="shared" si="11"/>
        <v>0</v>
      </c>
      <c r="J39" s="845"/>
    </row>
    <row r="40" spans="2:13" ht="12.75" customHeight="1" thickBot="1" x14ac:dyDescent="0.25">
      <c r="B40" s="861" t="s">
        <v>49</v>
      </c>
      <c r="C40" s="862" t="s">
        <v>38</v>
      </c>
      <c r="D40" s="862" t="s">
        <v>39</v>
      </c>
      <c r="E40" s="862"/>
      <c r="F40" s="862"/>
      <c r="G40" s="862"/>
      <c r="H40" s="862"/>
      <c r="I40" s="862"/>
      <c r="J40" s="863" t="s">
        <v>40</v>
      </c>
    </row>
    <row r="41" spans="2:13" ht="12.75" customHeight="1" x14ac:dyDescent="0.2">
      <c r="B41" s="847" t="s">
        <v>465</v>
      </c>
      <c r="C41" s="848"/>
      <c r="D41" s="848"/>
      <c r="E41" s="848"/>
      <c r="F41" s="883">
        <v>25000</v>
      </c>
      <c r="G41" s="883">
        <f>F41*J41</f>
        <v>32500</v>
      </c>
      <c r="H41" s="883">
        <v>2000</v>
      </c>
      <c r="I41" s="883">
        <f>G41*H41</f>
        <v>65000000</v>
      </c>
      <c r="J41" s="849">
        <v>1.3</v>
      </c>
    </row>
    <row r="42" spans="2:13" ht="12.75" customHeight="1" x14ac:dyDescent="0.2">
      <c r="B42" s="850" t="s">
        <v>466</v>
      </c>
      <c r="C42" s="846"/>
      <c r="D42" s="846"/>
      <c r="E42" s="846"/>
      <c r="F42" s="884"/>
      <c r="G42" s="884"/>
      <c r="H42" s="884"/>
      <c r="I42" s="884"/>
      <c r="J42" s="851">
        <v>1.3</v>
      </c>
    </row>
    <row r="43" spans="2:13" ht="12.75" customHeight="1" x14ac:dyDescent="0.2">
      <c r="B43" s="850" t="s">
        <v>467</v>
      </c>
      <c r="C43" s="846"/>
      <c r="D43" s="846"/>
      <c r="E43" s="846"/>
      <c r="F43" s="884"/>
      <c r="G43" s="884"/>
      <c r="H43" s="884"/>
      <c r="I43" s="884"/>
      <c r="J43" s="851">
        <v>1.3</v>
      </c>
    </row>
    <row r="44" spans="2:13" ht="12.75" customHeight="1" x14ac:dyDescent="0.2">
      <c r="B44" s="850" t="s">
        <v>468</v>
      </c>
      <c r="C44" s="846"/>
      <c r="D44" s="846"/>
      <c r="E44" s="846"/>
      <c r="F44" s="884"/>
      <c r="G44" s="884"/>
      <c r="H44" s="884"/>
      <c r="I44" s="884"/>
      <c r="J44" s="851">
        <v>1.3</v>
      </c>
    </row>
    <row r="45" spans="2:13" ht="12.75" customHeight="1" thickBot="1" x14ac:dyDescent="0.25">
      <c r="B45" s="852" t="s">
        <v>469</v>
      </c>
      <c r="C45" s="853"/>
      <c r="D45" s="853"/>
      <c r="E45" s="853"/>
      <c r="F45" s="885"/>
      <c r="G45" s="885"/>
      <c r="H45" s="885"/>
      <c r="I45" s="885"/>
      <c r="J45" s="854">
        <v>1.3</v>
      </c>
    </row>
    <row r="46" spans="2:13" ht="12.75" customHeight="1" x14ac:dyDescent="0.2">
      <c r="B46" s="844"/>
      <c r="C46" s="844"/>
      <c r="D46" s="844"/>
      <c r="E46" s="873" t="s">
        <v>50</v>
      </c>
      <c r="F46" s="870">
        <f>SUM(F5:F45)</f>
        <v>57356.611085748351</v>
      </c>
      <c r="G46" s="864">
        <f>SUM(G5:G45)</f>
        <v>81034.916628622537</v>
      </c>
      <c r="H46" s="865"/>
      <c r="I46" s="866">
        <f>SUM(I5:I45)</f>
        <v>162069833.25724506</v>
      </c>
      <c r="J46" s="876"/>
    </row>
    <row r="47" spans="2:13" ht="12.75" customHeight="1" x14ac:dyDescent="0.2">
      <c r="B47" s="41"/>
      <c r="C47" s="41"/>
      <c r="D47" s="41"/>
      <c r="E47" s="874" t="s">
        <v>289</v>
      </c>
      <c r="F47" s="871">
        <f>F46-F13</f>
        <v>55330</v>
      </c>
      <c r="G47" s="856">
        <f>G46-G13</f>
        <v>77995.000000000015</v>
      </c>
      <c r="H47" s="857"/>
      <c r="I47" s="867">
        <f>I46-I13</f>
        <v>155990000</v>
      </c>
      <c r="J47" s="877"/>
      <c r="M47" s="44">
        <v>75</v>
      </c>
    </row>
    <row r="48" spans="2:13" ht="12.75" customHeight="1" thickBot="1" x14ac:dyDescent="0.25">
      <c r="B48" s="41"/>
      <c r="C48" s="41"/>
      <c r="D48" s="41"/>
      <c r="E48" s="875" t="s">
        <v>470</v>
      </c>
      <c r="F48" s="872"/>
      <c r="G48" s="868"/>
      <c r="H48" s="868"/>
      <c r="I48" s="869">
        <f>I47*M48/M47</f>
        <v>207986666.66666666</v>
      </c>
      <c r="J48" s="877"/>
      <c r="M48" s="44">
        <v>100</v>
      </c>
    </row>
    <row r="49" spans="2:13" ht="12.75" customHeight="1" x14ac:dyDescent="0.2">
      <c r="B49" s="41"/>
      <c r="C49" s="41"/>
      <c r="D49" s="41"/>
      <c r="E49" s="41"/>
      <c r="F49" s="41"/>
      <c r="G49" s="41"/>
      <c r="H49" s="41"/>
      <c r="I49" s="41"/>
      <c r="M49" s="44"/>
    </row>
    <row r="50" spans="2:13" ht="12.75" customHeight="1" x14ac:dyDescent="0.2">
      <c r="B50" s="41"/>
      <c r="C50" s="41"/>
      <c r="D50" s="41"/>
      <c r="E50" s="41" t="s">
        <v>471</v>
      </c>
      <c r="F50" s="41"/>
      <c r="G50" s="41"/>
      <c r="H50" s="41"/>
      <c r="I50" s="855">
        <f>I48-I47</f>
        <v>51996666.666666657</v>
      </c>
      <c r="J50" s="44"/>
    </row>
    <row r="51" spans="2:13" ht="12.75" customHeight="1" x14ac:dyDescent="0.2">
      <c r="B51" s="41"/>
      <c r="C51" s="44"/>
      <c r="D51" s="27"/>
      <c r="E51" s="27"/>
      <c r="F51" s="27"/>
      <c r="G51" s="27"/>
      <c r="H51" s="27"/>
      <c r="I51" s="27"/>
      <c r="J51" s="44"/>
    </row>
    <row r="52" spans="2:13" ht="12.75" customHeight="1" x14ac:dyDescent="0.2">
      <c r="B52" s="41"/>
      <c r="C52" s="44"/>
      <c r="D52" s="27"/>
      <c r="E52" s="27"/>
      <c r="F52" s="27"/>
      <c r="G52" s="27"/>
      <c r="H52" s="27"/>
      <c r="I52" s="27"/>
      <c r="J52" s="44"/>
    </row>
    <row r="53" spans="2:13" ht="12.75" customHeight="1" x14ac:dyDescent="0.2">
      <c r="B53" s="41"/>
      <c r="C53" s="44"/>
      <c r="D53" s="44"/>
      <c r="E53" s="44"/>
      <c r="F53" s="44"/>
      <c r="G53" s="44"/>
      <c r="H53" s="44"/>
      <c r="I53" s="44"/>
      <c r="J53" s="44"/>
    </row>
    <row r="54" spans="2:13" ht="12.75" customHeight="1" x14ac:dyDescent="0.2">
      <c r="B54" s="41"/>
      <c r="C54" s="44"/>
      <c r="D54" s="44"/>
      <c r="E54" s="44"/>
      <c r="F54" s="44"/>
      <c r="G54" s="44"/>
      <c r="H54" s="44"/>
      <c r="I54" s="44"/>
      <c r="J54" s="44"/>
    </row>
    <row r="55" spans="2:13" ht="12.75" customHeight="1" x14ac:dyDescent="0.2">
      <c r="B55" s="41"/>
      <c r="C55" s="44"/>
      <c r="D55" s="44"/>
      <c r="E55" s="44"/>
      <c r="F55" s="44"/>
      <c r="G55" s="44"/>
      <c r="H55" s="44"/>
      <c r="I55" s="44"/>
      <c r="J55" s="44"/>
    </row>
    <row r="56" spans="2:13" ht="12.75" customHeight="1" x14ac:dyDescent="0.2">
      <c r="B56" s="41"/>
      <c r="C56" s="44"/>
      <c r="D56" s="44"/>
      <c r="E56" s="44"/>
      <c r="F56" s="44"/>
      <c r="G56" s="44"/>
      <c r="H56" s="44"/>
      <c r="I56" s="44"/>
      <c r="J56" s="44"/>
    </row>
    <row r="57" spans="2:13" ht="12.75" customHeight="1" x14ac:dyDescent="0.2">
      <c r="B57" s="41"/>
      <c r="C57" s="44"/>
      <c r="D57" s="44"/>
      <c r="E57" s="44"/>
      <c r="F57" s="44"/>
      <c r="G57" s="44"/>
      <c r="H57" s="44"/>
      <c r="I57" s="44"/>
      <c r="J57" s="44"/>
    </row>
    <row r="58" spans="2:13" ht="12.75" customHeight="1" x14ac:dyDescent="0.2">
      <c r="B58" s="64"/>
      <c r="C58" s="44"/>
      <c r="D58" s="44"/>
      <c r="E58" s="44"/>
      <c r="F58" s="44"/>
      <c r="G58" s="44"/>
      <c r="H58" s="44"/>
      <c r="I58" s="44"/>
      <c r="J58" s="44"/>
    </row>
    <row r="59" spans="2:13" ht="12.75" customHeight="1" x14ac:dyDescent="0.2">
      <c r="B59" s="44"/>
      <c r="C59" s="44"/>
      <c r="D59" s="27"/>
      <c r="E59" s="27"/>
      <c r="F59" s="27"/>
      <c r="G59" s="27"/>
      <c r="H59" s="27"/>
      <c r="I59" s="27"/>
      <c r="J59" s="44"/>
    </row>
    <row r="60" spans="2:13" ht="12.75" customHeight="1" x14ac:dyDescent="0.2">
      <c r="B60" s="44"/>
      <c r="C60" s="44"/>
      <c r="D60" s="27"/>
      <c r="E60" s="27"/>
      <c r="F60" s="27"/>
      <c r="G60" s="27"/>
      <c r="H60" s="27"/>
      <c r="I60" s="27"/>
      <c r="J60" s="44"/>
    </row>
    <row r="61" spans="2:13" ht="12.75" customHeight="1" x14ac:dyDescent="0.2">
      <c r="B61" s="44"/>
      <c r="C61" s="44"/>
      <c r="D61" s="27"/>
      <c r="E61" s="27"/>
      <c r="F61" s="27"/>
      <c r="G61" s="27"/>
      <c r="H61" s="27"/>
      <c r="I61" s="27"/>
      <c r="J61" s="44"/>
    </row>
    <row r="62" spans="2:13" ht="12.75" customHeight="1" x14ac:dyDescent="0.2">
      <c r="B62" s="44"/>
      <c r="C62" s="44"/>
      <c r="D62" s="27"/>
      <c r="E62" s="27"/>
      <c r="F62" s="27"/>
      <c r="G62" s="27"/>
      <c r="H62" s="27"/>
      <c r="I62" s="27"/>
      <c r="J62" s="44"/>
    </row>
    <row r="63" spans="2:13" ht="12.75" customHeight="1" x14ac:dyDescent="0.2">
      <c r="B63" s="44"/>
      <c r="C63" s="44"/>
      <c r="D63" s="27"/>
      <c r="E63" s="27"/>
      <c r="F63" s="27"/>
      <c r="G63" s="27"/>
      <c r="H63" s="27"/>
      <c r="I63" s="27"/>
      <c r="J63" s="44"/>
    </row>
    <row r="64" spans="2:13" ht="12.75" customHeight="1" x14ac:dyDescent="0.2">
      <c r="B64" s="44"/>
      <c r="C64" s="44"/>
      <c r="D64" s="27"/>
      <c r="E64" s="27"/>
      <c r="F64" s="27"/>
      <c r="G64" s="27"/>
      <c r="H64" s="27"/>
      <c r="I64" s="27"/>
      <c r="J64" s="44"/>
    </row>
    <row r="65" spans="2:10" ht="12.75" customHeight="1" x14ac:dyDescent="0.2">
      <c r="B65" s="44"/>
      <c r="C65" s="44"/>
      <c r="D65" s="27"/>
      <c r="E65" s="27"/>
      <c r="F65" s="27"/>
      <c r="G65" s="27"/>
      <c r="H65" s="27"/>
      <c r="I65" s="27"/>
      <c r="J65" s="44"/>
    </row>
    <row r="66" spans="2:10" ht="12.75" customHeight="1" x14ac:dyDescent="0.2">
      <c r="B66" s="44"/>
      <c r="C66" s="44"/>
      <c r="D66" s="27"/>
      <c r="E66" s="27"/>
      <c r="F66" s="27"/>
      <c r="G66" s="27"/>
      <c r="H66" s="27"/>
      <c r="I66" s="27"/>
      <c r="J66" s="44"/>
    </row>
    <row r="67" spans="2:10" ht="12.75" customHeight="1" x14ac:dyDescent="0.2">
      <c r="B67" s="44"/>
      <c r="C67" s="44"/>
      <c r="D67" s="27"/>
      <c r="E67" s="27"/>
      <c r="F67" s="27"/>
      <c r="G67" s="27"/>
      <c r="H67" s="27"/>
      <c r="I67" s="27"/>
      <c r="J67" s="44"/>
    </row>
    <row r="68" spans="2:10" ht="12.75" customHeight="1" x14ac:dyDescent="0.2">
      <c r="B68" s="44"/>
      <c r="C68" s="44"/>
      <c r="D68" s="27"/>
      <c r="E68" s="27"/>
      <c r="F68" s="27"/>
      <c r="G68" s="27"/>
      <c r="H68" s="27"/>
      <c r="I68" s="27"/>
      <c r="J68" s="44"/>
    </row>
    <row r="69" spans="2:10" ht="12.75" customHeight="1" x14ac:dyDescent="0.2">
      <c r="B69" s="44"/>
      <c r="C69" s="44"/>
      <c r="D69" s="27"/>
      <c r="E69" s="27"/>
      <c r="F69" s="27"/>
      <c r="G69" s="27"/>
      <c r="H69" s="27"/>
      <c r="I69" s="27"/>
      <c r="J69" s="44"/>
    </row>
    <row r="70" spans="2:10" ht="12.75" customHeight="1" x14ac:dyDescent="0.2">
      <c r="B70" s="44"/>
      <c r="C70" s="44"/>
      <c r="D70" s="27"/>
      <c r="E70" s="27"/>
      <c r="F70" s="27"/>
      <c r="G70" s="27"/>
      <c r="H70" s="27"/>
      <c r="I70" s="27"/>
      <c r="J70" s="44"/>
    </row>
    <row r="71" spans="2:10" ht="12.75" customHeight="1" x14ac:dyDescent="0.2">
      <c r="B71" s="44"/>
      <c r="C71" s="44"/>
      <c r="D71" s="27"/>
      <c r="E71" s="27"/>
      <c r="F71" s="27"/>
      <c r="G71" s="27"/>
      <c r="H71" s="27"/>
      <c r="I71" s="27"/>
      <c r="J71" s="44"/>
    </row>
    <row r="72" spans="2:10" ht="12.75" customHeight="1" x14ac:dyDescent="0.2">
      <c r="B72" s="44"/>
      <c r="C72" s="44"/>
      <c r="D72" s="27"/>
      <c r="E72" s="27"/>
      <c r="F72" s="27"/>
      <c r="G72" s="27"/>
      <c r="H72" s="27"/>
      <c r="I72" s="27"/>
      <c r="J72" s="44"/>
    </row>
    <row r="73" spans="2:10" ht="12.75" customHeight="1" x14ac:dyDescent="0.2">
      <c r="B73" s="44"/>
      <c r="C73" s="44"/>
      <c r="D73" s="27"/>
      <c r="E73" s="27"/>
      <c r="F73" s="27"/>
      <c r="G73" s="27"/>
      <c r="H73" s="27"/>
      <c r="I73" s="27"/>
      <c r="J73" s="44"/>
    </row>
    <row r="74" spans="2:10" ht="12.75" customHeight="1" x14ac:dyDescent="0.2">
      <c r="B74" s="44"/>
      <c r="C74" s="44"/>
      <c r="D74" s="27"/>
      <c r="E74" s="27"/>
      <c r="F74" s="27"/>
      <c r="G74" s="27"/>
      <c r="H74" s="27"/>
      <c r="I74" s="27"/>
      <c r="J74" s="44"/>
    </row>
    <row r="75" spans="2:10" ht="12.75" customHeight="1" x14ac:dyDescent="0.2">
      <c r="B75" s="44"/>
      <c r="C75" s="44"/>
      <c r="D75" s="27"/>
      <c r="E75" s="27"/>
      <c r="F75" s="27"/>
      <c r="G75" s="27"/>
      <c r="H75" s="27"/>
      <c r="I75" s="27"/>
      <c r="J75" s="44"/>
    </row>
    <row r="76" spans="2:10" ht="12.75" customHeight="1" x14ac:dyDescent="0.2">
      <c r="B76" s="44"/>
      <c r="C76" s="44"/>
      <c r="D76" s="27"/>
      <c r="E76" s="27"/>
      <c r="F76" s="27"/>
      <c r="G76" s="27"/>
      <c r="H76" s="27"/>
      <c r="I76" s="27"/>
      <c r="J76" s="44"/>
    </row>
    <row r="77" spans="2:10" ht="12.75" customHeight="1" x14ac:dyDescent="0.2">
      <c r="B77" s="44"/>
      <c r="C77" s="44"/>
      <c r="D77" s="27"/>
      <c r="E77" s="27"/>
      <c r="F77" s="27"/>
      <c r="G77" s="27"/>
      <c r="H77" s="27"/>
      <c r="I77" s="27"/>
      <c r="J77" s="44"/>
    </row>
    <row r="78" spans="2:10" ht="12.75" customHeight="1" x14ac:dyDescent="0.2">
      <c r="B78" s="44"/>
      <c r="C78" s="44"/>
      <c r="D78" s="27"/>
      <c r="E78" s="27"/>
      <c r="F78" s="27"/>
      <c r="G78" s="27"/>
      <c r="H78" s="27"/>
      <c r="I78" s="27"/>
      <c r="J78" s="44"/>
    </row>
    <row r="79" spans="2:10" ht="12.75" customHeight="1" x14ac:dyDescent="0.2">
      <c r="B79" s="44"/>
      <c r="C79" s="44"/>
      <c r="D79" s="27"/>
      <c r="E79" s="27"/>
      <c r="F79" s="27"/>
      <c r="G79" s="27"/>
      <c r="H79" s="27"/>
      <c r="I79" s="27"/>
      <c r="J79" s="44"/>
    </row>
    <row r="80" spans="2:10" ht="12.75" customHeight="1" x14ac:dyDescent="0.2">
      <c r="B80" s="44"/>
      <c r="C80" s="44"/>
      <c r="D80" s="27"/>
      <c r="E80" s="27"/>
      <c r="F80" s="27"/>
      <c r="G80" s="27"/>
      <c r="H80" s="27"/>
      <c r="I80" s="27"/>
      <c r="J80" s="44"/>
    </row>
    <row r="81" spans="2:10" ht="12.75" customHeight="1" x14ac:dyDescent="0.2">
      <c r="B81" s="44"/>
      <c r="C81" s="44"/>
      <c r="D81" s="27"/>
      <c r="E81" s="27"/>
      <c r="F81" s="27"/>
      <c r="G81" s="27"/>
      <c r="H81" s="27"/>
      <c r="I81" s="27"/>
      <c r="J81" s="44"/>
    </row>
    <row r="82" spans="2:10" ht="12.75" customHeight="1" x14ac:dyDescent="0.2">
      <c r="B82" s="44"/>
      <c r="C82" s="44"/>
      <c r="D82" s="27"/>
      <c r="E82" s="27"/>
      <c r="F82" s="27"/>
      <c r="G82" s="27"/>
      <c r="H82" s="27"/>
      <c r="I82" s="27"/>
      <c r="J82" s="44"/>
    </row>
    <row r="83" spans="2:10" ht="12.75" customHeight="1" x14ac:dyDescent="0.2">
      <c r="B83" s="44"/>
      <c r="C83" s="44"/>
      <c r="D83" s="27"/>
      <c r="E83" s="27"/>
      <c r="F83" s="27"/>
      <c r="G83" s="27"/>
      <c r="H83" s="27"/>
      <c r="I83" s="27"/>
      <c r="J83" s="44"/>
    </row>
    <row r="84" spans="2:10" ht="12.75" customHeight="1" x14ac:dyDescent="0.2">
      <c r="B84" s="44"/>
      <c r="C84" s="44"/>
      <c r="D84" s="27"/>
      <c r="E84" s="27"/>
      <c r="F84" s="27"/>
      <c r="G84" s="27"/>
      <c r="H84" s="27"/>
      <c r="I84" s="27"/>
      <c r="J84" s="44"/>
    </row>
    <row r="85" spans="2:10" ht="12.75" customHeight="1" x14ac:dyDescent="0.2">
      <c r="B85" s="44"/>
      <c r="C85" s="44"/>
      <c r="D85" s="27"/>
      <c r="E85" s="27"/>
      <c r="F85" s="27"/>
      <c r="G85" s="27"/>
      <c r="H85" s="27"/>
      <c r="I85" s="27"/>
      <c r="J85" s="44"/>
    </row>
    <row r="86" spans="2:10" ht="12.75" customHeight="1" x14ac:dyDescent="0.2">
      <c r="B86" s="44"/>
      <c r="C86" s="44"/>
      <c r="D86" s="27"/>
      <c r="E86" s="27"/>
      <c r="F86" s="27"/>
      <c r="G86" s="27"/>
      <c r="H86" s="27"/>
      <c r="I86" s="27"/>
      <c r="J86" s="44"/>
    </row>
    <row r="87" spans="2:10" ht="12.75" customHeight="1" x14ac:dyDescent="0.2">
      <c r="B87" s="44"/>
      <c r="C87" s="44"/>
      <c r="D87" s="27"/>
      <c r="E87" s="27"/>
      <c r="F87" s="27"/>
      <c r="G87" s="27"/>
      <c r="H87" s="27"/>
      <c r="I87" s="27"/>
      <c r="J87" s="44"/>
    </row>
    <row r="88" spans="2:10" ht="12.75" customHeight="1" x14ac:dyDescent="0.2">
      <c r="B88" s="44"/>
      <c r="C88" s="44"/>
      <c r="D88" s="27"/>
      <c r="E88" s="27"/>
      <c r="F88" s="27"/>
      <c r="G88" s="27"/>
      <c r="H88" s="27"/>
      <c r="I88" s="27"/>
      <c r="J88" s="44"/>
    </row>
    <row r="89" spans="2:10" ht="12.75" customHeight="1" x14ac:dyDescent="0.2">
      <c r="B89" s="44"/>
      <c r="C89" s="44"/>
      <c r="D89" s="27"/>
      <c r="E89" s="27"/>
      <c r="F89" s="27"/>
      <c r="G89" s="65"/>
      <c r="H89" s="27"/>
      <c r="I89" s="66"/>
      <c r="J89" s="44"/>
    </row>
    <row r="90" spans="2:10" ht="12.75" customHeight="1" x14ac:dyDescent="0.2">
      <c r="B90" s="44"/>
      <c r="C90" s="44"/>
      <c r="D90" s="27"/>
      <c r="E90" s="27"/>
      <c r="F90" s="27">
        <f>G46/F46</f>
        <v>1.4128260909187091</v>
      </c>
      <c r="G90" s="27"/>
      <c r="H90" s="27"/>
      <c r="I90" s="27"/>
      <c r="J90" s="44"/>
    </row>
    <row r="91" spans="2:10" ht="12.75" customHeight="1" x14ac:dyDescent="0.2">
      <c r="B91" s="44"/>
      <c r="C91" s="44"/>
      <c r="D91" s="27"/>
      <c r="E91" s="27"/>
      <c r="F91" s="27"/>
      <c r="G91" s="27"/>
      <c r="H91" s="27"/>
      <c r="I91" s="27"/>
      <c r="J91" s="44"/>
    </row>
    <row r="92" spans="2:10" ht="12.75" customHeight="1" x14ac:dyDescent="0.2">
      <c r="B92" s="44"/>
      <c r="C92" s="44"/>
      <c r="D92" s="27"/>
      <c r="E92" s="27"/>
      <c r="F92" s="27"/>
      <c r="G92" s="27"/>
      <c r="H92" s="27"/>
      <c r="I92" s="27"/>
      <c r="J92" s="44"/>
    </row>
    <row r="93" spans="2:10" ht="12.75" customHeight="1" x14ac:dyDescent="0.2">
      <c r="B93" s="44"/>
      <c r="C93" s="44"/>
      <c r="D93" s="27"/>
      <c r="E93" s="27"/>
      <c r="F93" s="27"/>
      <c r="G93" s="27"/>
      <c r="H93" s="27"/>
      <c r="I93" s="27"/>
      <c r="J93" s="44"/>
    </row>
    <row r="94" spans="2:10" ht="12.75" customHeight="1" x14ac:dyDescent="0.2">
      <c r="B94" s="44"/>
      <c r="C94" s="44"/>
      <c r="D94" s="27"/>
      <c r="E94" s="27"/>
      <c r="F94" s="27"/>
      <c r="G94" s="27"/>
      <c r="H94" s="27"/>
      <c r="I94" s="27"/>
      <c r="J94" s="44"/>
    </row>
    <row r="95" spans="2:10" ht="12.75" customHeight="1" x14ac:dyDescent="0.2">
      <c r="B95" s="44"/>
      <c r="C95" s="44"/>
      <c r="D95" s="27"/>
      <c r="E95" s="27"/>
      <c r="F95" s="27"/>
      <c r="G95" s="27"/>
      <c r="H95" s="27"/>
      <c r="I95" s="27"/>
      <c r="J95" s="44"/>
    </row>
    <row r="96" spans="2:10" ht="12.75" customHeight="1" x14ac:dyDescent="0.2">
      <c r="B96" s="44"/>
      <c r="C96" s="44"/>
      <c r="D96" s="27"/>
      <c r="E96" s="27"/>
      <c r="F96" s="27"/>
      <c r="G96" s="27"/>
      <c r="H96" s="27"/>
      <c r="I96" s="27"/>
      <c r="J96" s="44"/>
    </row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</sheetData>
  <mergeCells count="4">
    <mergeCell ref="F41:F45"/>
    <mergeCell ref="G41:G45"/>
    <mergeCell ref="H41:H45"/>
    <mergeCell ref="I41:I45"/>
  </mergeCells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B981"/>
  <sheetViews>
    <sheetView topLeftCell="E1" zoomScale="70" zoomScaleNormal="70" workbookViewId="0">
      <selection activeCell="L221" sqref="L221"/>
    </sheetView>
  </sheetViews>
  <sheetFormatPr defaultRowHeight="15" customHeight="1" x14ac:dyDescent="0.2"/>
  <cols>
    <col min="3" max="3" width="14" hidden="1" customWidth="1"/>
    <col min="4" max="4" width="57" customWidth="1"/>
    <col min="5" max="46" width="14.7109375" customWidth="1"/>
    <col min="47" max="47" width="8.85546875" style="641"/>
    <col min="49" max="49" width="61.5703125" bestFit="1" customWidth="1"/>
    <col min="50" max="52" width="14.7109375" customWidth="1"/>
    <col min="53" max="53" width="15.5703125" bestFit="1" customWidth="1"/>
    <col min="54" max="54" width="14.7109375" customWidth="1"/>
  </cols>
  <sheetData>
    <row r="1" spans="1:54" ht="15.75" x14ac:dyDescent="0.25">
      <c r="A1" s="67"/>
      <c r="B1" s="68"/>
      <c r="C1" s="67" t="s">
        <v>51</v>
      </c>
      <c r="D1" s="68"/>
      <c r="E1" s="68"/>
      <c r="F1" s="68"/>
      <c r="G1" s="68"/>
      <c r="H1" s="68"/>
      <c r="I1" s="68"/>
      <c r="J1" s="68"/>
      <c r="K1" s="68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</row>
    <row r="2" spans="1:54" ht="23.25" x14ac:dyDescent="0.35">
      <c r="A2" s="70"/>
      <c r="B2" s="71"/>
      <c r="C2" s="70" t="s">
        <v>52</v>
      </c>
      <c r="D2" s="71" t="s">
        <v>53</v>
      </c>
      <c r="E2" s="68"/>
      <c r="F2" s="68"/>
      <c r="G2" s="68"/>
      <c r="H2" s="68"/>
      <c r="I2" s="68"/>
      <c r="J2" s="68"/>
      <c r="K2" s="68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</row>
    <row r="3" spans="1:54" x14ac:dyDescent="0.25">
      <c r="A3" s="72"/>
      <c r="B3" s="69"/>
      <c r="C3" s="72" t="s">
        <v>54</v>
      </c>
      <c r="D3" s="69"/>
      <c r="E3" s="69">
        <v>2016</v>
      </c>
      <c r="F3" s="69">
        <v>2017</v>
      </c>
      <c r="G3" s="69">
        <v>2018</v>
      </c>
      <c r="H3" s="69">
        <v>2019</v>
      </c>
      <c r="I3" s="69">
        <v>2020</v>
      </c>
      <c r="J3" s="69">
        <v>2021</v>
      </c>
      <c r="K3" s="69">
        <v>2022</v>
      </c>
      <c r="L3" s="69">
        <v>2023</v>
      </c>
      <c r="M3" s="69">
        <v>2024</v>
      </c>
      <c r="N3" s="69">
        <v>2025</v>
      </c>
      <c r="O3" s="69">
        <v>2026</v>
      </c>
      <c r="P3" s="69">
        <v>2027</v>
      </c>
      <c r="Q3" s="69">
        <v>2028</v>
      </c>
      <c r="R3" s="69">
        <v>2029</v>
      </c>
      <c r="S3" s="69">
        <v>2030</v>
      </c>
      <c r="T3" s="69">
        <v>2031</v>
      </c>
      <c r="U3" s="69">
        <v>2032</v>
      </c>
      <c r="V3" s="69">
        <v>2033</v>
      </c>
      <c r="W3" s="69">
        <v>2034</v>
      </c>
      <c r="X3" s="69">
        <v>2035</v>
      </c>
      <c r="Y3" s="69">
        <v>2036</v>
      </c>
      <c r="Z3" s="69">
        <v>2037</v>
      </c>
      <c r="AA3" s="69">
        <v>2038</v>
      </c>
      <c r="AB3" s="69">
        <v>2039</v>
      </c>
      <c r="AC3" s="69">
        <v>2040</v>
      </c>
      <c r="AD3" s="69">
        <v>2041</v>
      </c>
      <c r="AE3" s="69">
        <v>2042</v>
      </c>
      <c r="AF3" s="69">
        <v>2043</v>
      </c>
      <c r="AG3" s="69">
        <v>2044</v>
      </c>
      <c r="AH3" s="69">
        <v>2045</v>
      </c>
      <c r="AI3" s="69">
        <v>2046</v>
      </c>
      <c r="AJ3" s="69">
        <v>2047</v>
      </c>
      <c r="AK3" s="69">
        <v>2048</v>
      </c>
      <c r="AL3" s="69">
        <v>2049</v>
      </c>
      <c r="AM3" s="69">
        <v>2050</v>
      </c>
      <c r="AN3" s="69">
        <v>2051</v>
      </c>
      <c r="AO3" s="69">
        <v>2052</v>
      </c>
      <c r="AP3" s="69">
        <v>2053</v>
      </c>
      <c r="AQ3" s="69">
        <v>2054</v>
      </c>
      <c r="AR3" s="69">
        <v>2055</v>
      </c>
      <c r="AS3" s="69">
        <v>2056</v>
      </c>
      <c r="AT3" s="69">
        <v>2057</v>
      </c>
    </row>
    <row r="4" spans="1:54" ht="15.75" thickBot="1" x14ac:dyDescent="0.3">
      <c r="A4" s="72"/>
      <c r="B4" s="73"/>
      <c r="C4" s="72"/>
      <c r="D4" s="73" t="s">
        <v>56</v>
      </c>
      <c r="E4" s="74">
        <v>2.4039322673287547E-3</v>
      </c>
      <c r="F4" s="74">
        <v>2.3981672357284781E-3</v>
      </c>
      <c r="G4" s="74">
        <v>2.39242978899473E-3</v>
      </c>
      <c r="H4" s="74">
        <v>2.3867197296154755E-3</v>
      </c>
      <c r="I4" s="74">
        <v>2.3810368619600936E-3</v>
      </c>
      <c r="J4" s="74">
        <v>2.3753809922564722E-3</v>
      </c>
      <c r="K4" s="74">
        <v>2.3697519285689863E-3</v>
      </c>
      <c r="L4" s="74">
        <v>2.3641494807773488E-3</v>
      </c>
      <c r="M4" s="74">
        <v>2.3585734605552021E-3</v>
      </c>
      <c r="N4" s="74">
        <v>2.3530236813488715E-3</v>
      </c>
      <c r="O4" s="74">
        <v>-5.2807686079391265E-4</v>
      </c>
      <c r="P4" s="74">
        <v>-5.2835587330486949E-4</v>
      </c>
      <c r="Q4" s="74">
        <v>-5.2863518080734605E-4</v>
      </c>
      <c r="R4" s="74">
        <v>-5.2891478376983453E-4</v>
      </c>
      <c r="S4" s="74">
        <v>-5.2919468266098631E-4</v>
      </c>
      <c r="T4" s="74">
        <v>-5.2947487795086169E-4</v>
      </c>
      <c r="U4" s="74">
        <v>-5.297553701109339E-4</v>
      </c>
      <c r="V4" s="74">
        <v>-5.3003615961284172E-4</v>
      </c>
      <c r="W4" s="74">
        <v>-5.3031724692978086E-4</v>
      </c>
      <c r="X4" s="74">
        <v>-5.3059863253581189E-4</v>
      </c>
      <c r="Y4" s="74">
        <v>-5.3088031690586316E-4</v>
      </c>
      <c r="Z4" s="74">
        <v>-5.3116230051642908E-4</v>
      </c>
      <c r="AA4" s="74">
        <v>-5.3144458384418074E-4</v>
      </c>
      <c r="AB4" s="74">
        <v>-5.3172716736722139E-4</v>
      </c>
      <c r="AC4" s="74">
        <v>-5.3201005156509049E-4</v>
      </c>
      <c r="AD4" s="74">
        <v>-5.3229323691751076E-4</v>
      </c>
      <c r="AE4" s="74">
        <v>-5.3257672390578546E-4</v>
      </c>
      <c r="AF4" s="74">
        <v>-5.3286051301210417E-4</v>
      </c>
      <c r="AG4" s="74">
        <v>-5.3314460471954499E-4</v>
      </c>
      <c r="AH4" s="74">
        <v>-5.33428999512776E-4</v>
      </c>
      <c r="AI4" s="74">
        <v>-5.3371369787582061E-4</v>
      </c>
      <c r="AJ4" s="74">
        <v>-3.4847654264865352E-3</v>
      </c>
      <c r="AK4" s="74">
        <v>-3.4969514821094911E-3</v>
      </c>
      <c r="AL4" s="74">
        <v>-3.5092230649070898E-3</v>
      </c>
      <c r="AM4" s="74">
        <v>-3.5215810784528191E-3</v>
      </c>
      <c r="AN4" s="74">
        <v>-3.5340264390914754E-3</v>
      </c>
      <c r="AO4" s="74">
        <v>-3.5465600761681961E-3</v>
      </c>
      <c r="AP4" s="74">
        <v>-3.5591829322598129E-3</v>
      </c>
      <c r="AQ4" s="74">
        <v>-3.5718959634085845E-3</v>
      </c>
      <c r="AR4" s="74">
        <v>-3.5847001393664178E-3</v>
      </c>
      <c r="AS4" s="74">
        <v>-3.5975964438400353E-3</v>
      </c>
      <c r="AT4" s="74">
        <v>-3.6105858747429E-3</v>
      </c>
    </row>
    <row r="5" spans="1:54" x14ac:dyDescent="0.25">
      <c r="A5" s="72"/>
      <c r="B5" s="73"/>
      <c r="C5" s="72"/>
      <c r="D5" s="73" t="s">
        <v>57</v>
      </c>
      <c r="E5" s="69"/>
      <c r="F5" s="75">
        <f>F104</f>
        <v>4.4831052597444708E-2</v>
      </c>
      <c r="G5" s="75">
        <f t="shared" ref="G5:K5" si="0">G104</f>
        <v>0.11384367095482689</v>
      </c>
      <c r="H5" s="75">
        <f t="shared" si="0"/>
        <v>6.6383196892606564E-2</v>
      </c>
      <c r="I5" s="75">
        <f t="shared" si="0"/>
        <v>-0.15815108045256199</v>
      </c>
      <c r="J5" s="75">
        <f t="shared" si="0"/>
        <v>0.45575509646661533</v>
      </c>
      <c r="K5" s="75">
        <f t="shared" si="0"/>
        <v>-0.10967561509328287</v>
      </c>
      <c r="L5" s="642">
        <f>G105</f>
        <v>6.8831053560941449E-2</v>
      </c>
      <c r="M5" s="75">
        <f t="shared" ref="M5:AT5" si="1">L5*0.9</f>
        <v>6.1947948204847308E-2</v>
      </c>
      <c r="N5" s="75">
        <f t="shared" si="1"/>
        <v>5.5753153384362576E-2</v>
      </c>
      <c r="O5" s="75">
        <f t="shared" si="1"/>
        <v>5.0177838045926321E-2</v>
      </c>
      <c r="P5" s="75">
        <f t="shared" si="1"/>
        <v>4.5160054241333687E-2</v>
      </c>
      <c r="Q5" s="75">
        <f t="shared" si="1"/>
        <v>4.0644048817200316E-2</v>
      </c>
      <c r="R5" s="75">
        <f t="shared" si="1"/>
        <v>3.6579643935480285E-2</v>
      </c>
      <c r="S5" s="75">
        <f t="shared" si="1"/>
        <v>3.2921679541932258E-2</v>
      </c>
      <c r="T5" s="75">
        <f t="shared" si="1"/>
        <v>2.9629511587739032E-2</v>
      </c>
      <c r="U5" s="75">
        <f t="shared" si="1"/>
        <v>2.666656042896513E-2</v>
      </c>
      <c r="V5" s="75">
        <f t="shared" si="1"/>
        <v>2.3999904386068617E-2</v>
      </c>
      <c r="W5" s="75">
        <f t="shared" si="1"/>
        <v>2.1599913947461757E-2</v>
      </c>
      <c r="X5" s="75">
        <f t="shared" si="1"/>
        <v>1.943992255271558E-2</v>
      </c>
      <c r="Y5" s="75">
        <f t="shared" si="1"/>
        <v>1.7495930297444024E-2</v>
      </c>
      <c r="Z5" s="75">
        <f t="shared" si="1"/>
        <v>1.5746337267699622E-2</v>
      </c>
      <c r="AA5" s="75">
        <f t="shared" si="1"/>
        <v>1.4171703540929659E-2</v>
      </c>
      <c r="AB5" s="75">
        <f t="shared" si="1"/>
        <v>1.2754533186836694E-2</v>
      </c>
      <c r="AC5" s="75">
        <f t="shared" si="1"/>
        <v>1.1479079868153025E-2</v>
      </c>
      <c r="AD5" s="75">
        <f t="shared" si="1"/>
        <v>1.0331171881337723E-2</v>
      </c>
      <c r="AE5" s="75">
        <f t="shared" si="1"/>
        <v>9.2980546932039509E-3</v>
      </c>
      <c r="AF5" s="75">
        <f t="shared" si="1"/>
        <v>8.3682492238835553E-3</v>
      </c>
      <c r="AG5" s="75">
        <f t="shared" si="1"/>
        <v>7.5314243014951996E-3</v>
      </c>
      <c r="AH5" s="75">
        <f t="shared" si="1"/>
        <v>6.7782818713456794E-3</v>
      </c>
      <c r="AI5" s="75">
        <f t="shared" si="1"/>
        <v>6.1004536842111119E-3</v>
      </c>
      <c r="AJ5" s="75">
        <f t="shared" si="1"/>
        <v>5.4904083157900005E-3</v>
      </c>
      <c r="AK5" s="75">
        <f t="shared" si="1"/>
        <v>4.9413674842110006E-3</v>
      </c>
      <c r="AL5" s="75">
        <f t="shared" si="1"/>
        <v>4.4472307357899003E-3</v>
      </c>
      <c r="AM5" s="75">
        <f t="shared" si="1"/>
        <v>4.00250766221091E-3</v>
      </c>
      <c r="AN5" s="75">
        <f t="shared" si="1"/>
        <v>3.6022568959898191E-3</v>
      </c>
      <c r="AO5" s="75">
        <f t="shared" si="1"/>
        <v>3.2420312063908374E-3</v>
      </c>
      <c r="AP5" s="75">
        <f t="shared" si="1"/>
        <v>2.9178280857517537E-3</v>
      </c>
      <c r="AQ5" s="75">
        <f t="shared" si="1"/>
        <v>2.6260452771765786E-3</v>
      </c>
      <c r="AR5" s="75">
        <f t="shared" si="1"/>
        <v>2.3634407494589208E-3</v>
      </c>
      <c r="AS5" s="75">
        <f t="shared" si="1"/>
        <v>2.127096674513029E-3</v>
      </c>
      <c r="AT5" s="75">
        <f t="shared" si="1"/>
        <v>1.914387007061726E-3</v>
      </c>
      <c r="AX5" s="886" t="s">
        <v>55</v>
      </c>
      <c r="AY5" s="887"/>
      <c r="AZ5" s="887"/>
      <c r="BA5" s="887"/>
      <c r="BB5" s="888"/>
    </row>
    <row r="6" spans="1:54" x14ac:dyDescent="0.25">
      <c r="A6" s="72"/>
      <c r="B6" s="73"/>
      <c r="C6" s="72"/>
      <c r="D6" s="73" t="s">
        <v>58</v>
      </c>
      <c r="E6" s="69"/>
      <c r="F6" s="75">
        <f t="shared" ref="F6:AT6" si="2">F4+F5</f>
        <v>4.7229219833173186E-2</v>
      </c>
      <c r="G6" s="75">
        <f t="shared" si="2"/>
        <v>0.11623610074382162</v>
      </c>
      <c r="H6" s="75">
        <f t="shared" si="2"/>
        <v>6.8769916622222038E-2</v>
      </c>
      <c r="I6" s="75">
        <f t="shared" si="2"/>
        <v>-0.1557700435906019</v>
      </c>
      <c r="J6" s="75">
        <f t="shared" si="2"/>
        <v>0.45813047745887181</v>
      </c>
      <c r="K6" s="75">
        <f t="shared" si="2"/>
        <v>-0.10730586316471388</v>
      </c>
      <c r="L6" s="75">
        <f t="shared" si="2"/>
        <v>7.1195203041718794E-2</v>
      </c>
      <c r="M6" s="75">
        <f t="shared" si="2"/>
        <v>6.4306521665402516E-2</v>
      </c>
      <c r="N6" s="75">
        <f t="shared" si="2"/>
        <v>5.8106177065711445E-2</v>
      </c>
      <c r="O6" s="75">
        <f t="shared" si="2"/>
        <v>4.964976118513241E-2</v>
      </c>
      <c r="P6" s="75">
        <f t="shared" si="2"/>
        <v>4.463169836802882E-2</v>
      </c>
      <c r="Q6" s="75">
        <f t="shared" si="2"/>
        <v>4.0115413636392969E-2</v>
      </c>
      <c r="R6" s="75">
        <f t="shared" si="2"/>
        <v>3.6050729151710453E-2</v>
      </c>
      <c r="S6" s="75">
        <f t="shared" si="2"/>
        <v>3.2392484859271271E-2</v>
      </c>
      <c r="T6" s="75">
        <f t="shared" si="2"/>
        <v>2.9100036709788168E-2</v>
      </c>
      <c r="U6" s="75">
        <f t="shared" si="2"/>
        <v>2.6136805058854195E-2</v>
      </c>
      <c r="V6" s="75">
        <f t="shared" si="2"/>
        <v>2.3469868226455776E-2</v>
      </c>
      <c r="W6" s="75">
        <f t="shared" si="2"/>
        <v>2.1069596700531976E-2</v>
      </c>
      <c r="X6" s="75">
        <f t="shared" si="2"/>
        <v>1.8909323920179768E-2</v>
      </c>
      <c r="Y6" s="75">
        <f t="shared" si="2"/>
        <v>1.696504998053816E-2</v>
      </c>
      <c r="Z6" s="75">
        <f t="shared" si="2"/>
        <v>1.5215174967183193E-2</v>
      </c>
      <c r="AA6" s="75">
        <f t="shared" si="2"/>
        <v>1.3640258957085479E-2</v>
      </c>
      <c r="AB6" s="75">
        <f t="shared" si="2"/>
        <v>1.2222806019469472E-2</v>
      </c>
      <c r="AC6" s="75">
        <f t="shared" si="2"/>
        <v>1.0947069816587935E-2</v>
      </c>
      <c r="AD6" s="75">
        <f t="shared" si="2"/>
        <v>9.7988786444202121E-3</v>
      </c>
      <c r="AE6" s="75">
        <f t="shared" si="2"/>
        <v>8.765477969298165E-3</v>
      </c>
      <c r="AF6" s="75">
        <f t="shared" si="2"/>
        <v>7.8353887108714507E-3</v>
      </c>
      <c r="AG6" s="75">
        <f t="shared" si="2"/>
        <v>6.9982796967756541E-3</v>
      </c>
      <c r="AH6" s="75">
        <f t="shared" si="2"/>
        <v>6.2448528718329031E-3</v>
      </c>
      <c r="AI6" s="75">
        <f t="shared" si="2"/>
        <v>5.5667399863352915E-3</v>
      </c>
      <c r="AJ6" s="75">
        <f t="shared" si="2"/>
        <v>2.0056428893034653E-3</v>
      </c>
      <c r="AK6" s="75">
        <f t="shared" si="2"/>
        <v>1.4444160021015095E-3</v>
      </c>
      <c r="AL6" s="75">
        <f t="shared" si="2"/>
        <v>9.3800767088281049E-4</v>
      </c>
      <c r="AM6" s="75">
        <f t="shared" si="2"/>
        <v>4.8092658375809092E-4</v>
      </c>
      <c r="AN6" s="75">
        <f t="shared" si="2"/>
        <v>6.8230456898343665E-5</v>
      </c>
      <c r="AO6" s="75">
        <f t="shared" si="2"/>
        <v>-3.0452886977735873E-4</v>
      </c>
      <c r="AP6" s="75">
        <f t="shared" si="2"/>
        <v>-6.4135484650805919E-4</v>
      </c>
      <c r="AQ6" s="75">
        <f t="shared" si="2"/>
        <v>-9.4585068623200593E-4</v>
      </c>
      <c r="AR6" s="75">
        <f t="shared" si="2"/>
        <v>-1.2212593899074971E-3</v>
      </c>
      <c r="AS6" s="75">
        <f t="shared" si="2"/>
        <v>-1.4704997693270063E-3</v>
      </c>
      <c r="AT6" s="75">
        <f t="shared" si="2"/>
        <v>-1.696198867681174E-3</v>
      </c>
      <c r="AX6" s="889"/>
      <c r="AY6" s="890"/>
      <c r="AZ6" s="890"/>
      <c r="BA6" s="890"/>
      <c r="BB6" s="891"/>
    </row>
    <row r="7" spans="1:54" ht="12.75" x14ac:dyDescent="0.2">
      <c r="AX7" s="889"/>
      <c r="AY7" s="890"/>
      <c r="AZ7" s="890"/>
      <c r="BA7" s="890"/>
      <c r="BB7" s="891"/>
    </row>
    <row r="8" spans="1:54" ht="12.75" x14ac:dyDescent="0.2">
      <c r="AX8" s="889"/>
      <c r="AY8" s="890"/>
      <c r="AZ8" s="890"/>
      <c r="BA8" s="890"/>
      <c r="BB8" s="891"/>
    </row>
    <row r="9" spans="1:54" ht="18.75" x14ac:dyDescent="0.3">
      <c r="C9" s="643" t="s">
        <v>290</v>
      </c>
      <c r="AX9" s="889"/>
      <c r="AY9" s="890"/>
      <c r="AZ9" s="890"/>
      <c r="BA9" s="890"/>
      <c r="BB9" s="891"/>
    </row>
    <row r="10" spans="1:54" ht="13.5" thickBot="1" x14ac:dyDescent="0.25">
      <c r="AX10" s="889"/>
      <c r="AY10" s="892"/>
      <c r="AZ10" s="892"/>
      <c r="BA10" s="892"/>
      <c r="BB10" s="891"/>
    </row>
    <row r="11" spans="1:54" x14ac:dyDescent="0.25">
      <c r="B11" s="644"/>
      <c r="C11" s="645"/>
      <c r="D11" s="646"/>
      <c r="E11" s="647">
        <v>2016</v>
      </c>
      <c r="F11" s="647">
        <v>2017</v>
      </c>
      <c r="G11" s="647">
        <v>2018</v>
      </c>
      <c r="H11" s="647">
        <v>2019</v>
      </c>
      <c r="I11" s="647">
        <v>2020</v>
      </c>
      <c r="J11" s="648">
        <v>2021</v>
      </c>
      <c r="K11" s="648">
        <v>2022</v>
      </c>
      <c r="L11" s="647">
        <v>2023</v>
      </c>
      <c r="M11" s="648">
        <v>2024</v>
      </c>
      <c r="N11" s="648">
        <v>2025</v>
      </c>
      <c r="O11" s="647">
        <v>2026</v>
      </c>
      <c r="P11" s="648">
        <v>2027</v>
      </c>
      <c r="Q11" s="648">
        <v>2028</v>
      </c>
      <c r="R11" s="647">
        <v>2029</v>
      </c>
      <c r="S11" s="648">
        <v>2030</v>
      </c>
      <c r="T11" s="648">
        <v>2031</v>
      </c>
      <c r="U11" s="647">
        <v>2032</v>
      </c>
      <c r="V11" s="648">
        <v>2033</v>
      </c>
      <c r="W11" s="648">
        <v>2034</v>
      </c>
      <c r="X11" s="647">
        <v>2035</v>
      </c>
      <c r="Y11" s="648">
        <v>2036</v>
      </c>
      <c r="Z11" s="648">
        <v>2037</v>
      </c>
      <c r="AA11" s="647">
        <v>2038</v>
      </c>
      <c r="AB11" s="648">
        <v>2039</v>
      </c>
      <c r="AC11" s="648">
        <v>2040</v>
      </c>
      <c r="AD11" s="647">
        <v>2041</v>
      </c>
      <c r="AE11" s="648">
        <v>2042</v>
      </c>
      <c r="AF11" s="648">
        <v>2043</v>
      </c>
      <c r="AG11" s="647">
        <v>2044</v>
      </c>
      <c r="AH11" s="648">
        <v>2045</v>
      </c>
      <c r="AI11" s="648">
        <v>2046</v>
      </c>
      <c r="AJ11" s="647">
        <v>2047</v>
      </c>
      <c r="AK11" s="648">
        <v>2048</v>
      </c>
      <c r="AL11" s="648">
        <v>2049</v>
      </c>
      <c r="AM11" s="647">
        <v>2050</v>
      </c>
      <c r="AN11" s="648">
        <v>2051</v>
      </c>
      <c r="AO11" s="648">
        <v>2052</v>
      </c>
      <c r="AP11" s="647">
        <v>2053</v>
      </c>
      <c r="AQ11" s="648">
        <v>2054</v>
      </c>
      <c r="AR11" s="648">
        <v>2055</v>
      </c>
      <c r="AS11" s="647">
        <v>2056</v>
      </c>
      <c r="AT11" s="648">
        <v>2057</v>
      </c>
      <c r="AV11" s="644"/>
      <c r="AW11" s="646"/>
      <c r="AX11" s="85" t="s">
        <v>60</v>
      </c>
      <c r="AY11" s="85" t="s">
        <v>61</v>
      </c>
      <c r="AZ11" s="85" t="s">
        <v>62</v>
      </c>
      <c r="BA11" s="85" t="s">
        <v>63</v>
      </c>
      <c r="BB11" s="86"/>
    </row>
    <row r="12" spans="1:54" ht="15.75" thickBot="1" x14ac:dyDescent="0.3">
      <c r="B12" s="649" t="s">
        <v>64</v>
      </c>
      <c r="C12" s="650" t="s">
        <v>291</v>
      </c>
      <c r="D12" s="651" t="s">
        <v>292</v>
      </c>
      <c r="E12" s="652" t="s">
        <v>293</v>
      </c>
      <c r="F12" s="652" t="s">
        <v>293</v>
      </c>
      <c r="G12" s="652" t="s">
        <v>293</v>
      </c>
      <c r="H12" s="652" t="s">
        <v>293</v>
      </c>
      <c r="I12" s="653" t="s">
        <v>293</v>
      </c>
      <c r="J12" s="654" t="s">
        <v>293</v>
      </c>
      <c r="K12" s="654" t="s">
        <v>293</v>
      </c>
      <c r="L12" s="653" t="s">
        <v>293</v>
      </c>
      <c r="M12" s="654" t="s">
        <v>293</v>
      </c>
      <c r="N12" s="654" t="s">
        <v>293</v>
      </c>
      <c r="O12" s="653" t="s">
        <v>293</v>
      </c>
      <c r="P12" s="654" t="s">
        <v>293</v>
      </c>
      <c r="Q12" s="654" t="s">
        <v>293</v>
      </c>
      <c r="R12" s="653" t="s">
        <v>293</v>
      </c>
      <c r="S12" s="654" t="s">
        <v>293</v>
      </c>
      <c r="T12" s="654" t="s">
        <v>293</v>
      </c>
      <c r="U12" s="653" t="s">
        <v>293</v>
      </c>
      <c r="V12" s="654" t="s">
        <v>293</v>
      </c>
      <c r="W12" s="654" t="s">
        <v>293</v>
      </c>
      <c r="X12" s="653" t="s">
        <v>293</v>
      </c>
      <c r="Y12" s="654" t="s">
        <v>293</v>
      </c>
      <c r="Z12" s="654" t="s">
        <v>293</v>
      </c>
      <c r="AA12" s="653" t="s">
        <v>293</v>
      </c>
      <c r="AB12" s="654" t="s">
        <v>293</v>
      </c>
      <c r="AC12" s="654" t="s">
        <v>293</v>
      </c>
      <c r="AD12" s="653" t="s">
        <v>293</v>
      </c>
      <c r="AE12" s="654" t="s">
        <v>293</v>
      </c>
      <c r="AF12" s="654" t="s">
        <v>293</v>
      </c>
      <c r="AG12" s="653" t="s">
        <v>293</v>
      </c>
      <c r="AH12" s="654" t="s">
        <v>293</v>
      </c>
      <c r="AI12" s="654" t="s">
        <v>293</v>
      </c>
      <c r="AJ12" s="653" t="s">
        <v>293</v>
      </c>
      <c r="AK12" s="654" t="s">
        <v>293</v>
      </c>
      <c r="AL12" s="654" t="s">
        <v>293</v>
      </c>
      <c r="AM12" s="653" t="s">
        <v>293</v>
      </c>
      <c r="AN12" s="654" t="s">
        <v>293</v>
      </c>
      <c r="AO12" s="654" t="s">
        <v>293</v>
      </c>
      <c r="AP12" s="653" t="s">
        <v>293</v>
      </c>
      <c r="AQ12" s="654" t="s">
        <v>293</v>
      </c>
      <c r="AR12" s="654" t="s">
        <v>293</v>
      </c>
      <c r="AS12" s="653" t="s">
        <v>293</v>
      </c>
      <c r="AT12" s="654" t="s">
        <v>293</v>
      </c>
      <c r="AV12" s="649" t="s">
        <v>64</v>
      </c>
      <c r="AW12" s="651" t="s">
        <v>292</v>
      </c>
      <c r="AX12" s="89" t="s">
        <v>11</v>
      </c>
      <c r="AY12" s="89" t="s">
        <v>11</v>
      </c>
      <c r="AZ12" s="89" t="s">
        <v>11</v>
      </c>
      <c r="BA12" s="89" t="s">
        <v>11</v>
      </c>
      <c r="BB12" s="90" t="s">
        <v>11</v>
      </c>
    </row>
    <row r="13" spans="1:54" ht="15.75" thickTop="1" x14ac:dyDescent="0.25">
      <c r="B13" s="655" t="s">
        <v>65</v>
      </c>
      <c r="C13" s="656" t="s">
        <v>294</v>
      </c>
      <c r="D13" s="657" t="s">
        <v>295</v>
      </c>
      <c r="E13" s="658">
        <v>4201</v>
      </c>
      <c r="F13" s="658">
        <v>4602</v>
      </c>
      <c r="G13" s="658">
        <v>5450</v>
      </c>
      <c r="H13" s="658">
        <v>6155</v>
      </c>
      <c r="I13" s="658">
        <v>3741</v>
      </c>
      <c r="J13" s="658">
        <v>4073</v>
      </c>
      <c r="K13" s="658">
        <v>5976</v>
      </c>
      <c r="L13" s="659">
        <f>K13*L$6+K13</f>
        <v>6401.462533377311</v>
      </c>
      <c r="M13" s="659">
        <f t="shared" ref="M13:AT20" si="3">L13*M$6+L13</f>
        <v>6813.1183224702017</v>
      </c>
      <c r="N13" s="659">
        <f t="shared" si="3"/>
        <v>7209.0025820852979</v>
      </c>
      <c r="O13" s="659">
        <f t="shared" si="3"/>
        <v>7566.9278386688356</v>
      </c>
      <c r="P13" s="659">
        <f t="shared" si="3"/>
        <v>7904.6526795369437</v>
      </c>
      <c r="Q13" s="659">
        <f t="shared" si="3"/>
        <v>8221.7510914285904</v>
      </c>
      <c r="R13" s="659">
        <f t="shared" si="3"/>
        <v>8518.1512131784621</v>
      </c>
      <c r="S13" s="659">
        <f t="shared" si="3"/>
        <v>8794.0752973803283</v>
      </c>
      <c r="T13" s="659">
        <f t="shared" si="3"/>
        <v>9049.9832113627363</v>
      </c>
      <c r="U13" s="659">
        <f t="shared" si="3"/>
        <v>9286.5208583440271</v>
      </c>
      <c r="V13" s="659">
        <f t="shared" si="3"/>
        <v>9504.4742791715944</v>
      </c>
      <c r="W13" s="659">
        <f t="shared" si="3"/>
        <v>9704.7297190843201</v>
      </c>
      <c r="X13" s="659">
        <f t="shared" si="3"/>
        <v>9888.239596900281</v>
      </c>
      <c r="Y13" s="659">
        <f t="shared" si="3"/>
        <v>10055.99407588123</v>
      </c>
      <c r="Z13" s="659">
        <f t="shared" si="3"/>
        <v>10208.99778521472</v>
      </c>
      <c r="AA13" s="659">
        <f t="shared" si="3"/>
        <v>10348.251158697361</v>
      </c>
      <c r="AB13" s="659">
        <f t="shared" si="3"/>
        <v>10474.735825250869</v>
      </c>
      <c r="AC13" s="659">
        <f t="shared" si="3"/>
        <v>10589.403489640204</v>
      </c>
      <c r="AD13" s="659">
        <f t="shared" si="3"/>
        <v>10693.167769351989</v>
      </c>
      <c r="AE13" s="659">
        <f t="shared" si="3"/>
        <v>10786.898495856252</v>
      </c>
      <c r="AF13" s="659">
        <f t="shared" si="3"/>
        <v>10871.418038556001</v>
      </c>
      <c r="AG13" s="659">
        <f t="shared" si="3"/>
        <v>10947.499262690388</v>
      </c>
      <c r="AH13" s="659">
        <f t="shared" si="3"/>
        <v>11015.864784900388</v>
      </c>
      <c r="AI13" s="659">
        <f t="shared" si="3"/>
        <v>11077.187239882556</v>
      </c>
      <c r="AJ13" s="659">
        <f t="shared" si="3"/>
        <v>11099.40412170371</v>
      </c>
      <c r="AK13" s="659">
        <f t="shared" si="3"/>
        <v>11115.43627863089</v>
      </c>
      <c r="AL13" s="659">
        <f t="shared" si="3"/>
        <v>11125.862643125454</v>
      </c>
      <c r="AM13" s="659">
        <f t="shared" si="3"/>
        <v>11131.213366237775</v>
      </c>
      <c r="AN13" s="659">
        <f t="shared" si="3"/>
        <v>11131.972854011587</v>
      </c>
      <c r="AO13" s="659">
        <f t="shared" si="3"/>
        <v>11128.582846899963</v>
      </c>
      <c r="AP13" s="659">
        <f t="shared" si="3"/>
        <v>11121.445476356337</v>
      </c>
      <c r="AQ13" s="659">
        <f t="shared" si="3"/>
        <v>11110.926249520633</v>
      </c>
      <c r="AR13" s="659">
        <f t="shared" si="3"/>
        <v>11097.356926507837</v>
      </c>
      <c r="AS13" s="659">
        <f t="shared" si="3"/>
        <v>11081.038265707268</v>
      </c>
      <c r="AT13" s="660">
        <f t="shared" si="3"/>
        <v>11062.242621148243</v>
      </c>
      <c r="AV13" s="655" t="s">
        <v>65</v>
      </c>
      <c r="AW13" s="657" t="s">
        <v>295</v>
      </c>
      <c r="AX13" s="661">
        <v>220</v>
      </c>
      <c r="AY13" s="661">
        <v>8</v>
      </c>
      <c r="AZ13" s="661">
        <v>4</v>
      </c>
      <c r="BA13" s="661">
        <f>Z13/AX13/AY13/AZ13</f>
        <v>1.4501417308543636</v>
      </c>
      <c r="BB13" s="662">
        <f t="shared" ref="BB13:BB76" si="4">ROUNDUP(BA13,0)</f>
        <v>2</v>
      </c>
    </row>
    <row r="14" spans="1:54" x14ac:dyDescent="0.25">
      <c r="B14" s="663"/>
      <c r="C14" s="664" t="s">
        <v>296</v>
      </c>
      <c r="D14" s="665" t="s">
        <v>297</v>
      </c>
      <c r="E14" s="548">
        <v>4308</v>
      </c>
      <c r="F14" s="548">
        <v>4053</v>
      </c>
      <c r="G14" s="548">
        <v>4062</v>
      </c>
      <c r="H14" s="548">
        <v>4270</v>
      </c>
      <c r="I14" s="548">
        <v>4998</v>
      </c>
      <c r="J14" s="548">
        <v>4419</v>
      </c>
      <c r="K14" s="548">
        <v>5245</v>
      </c>
      <c r="L14" s="666">
        <f>K14*L$6+K14</f>
        <v>5618.4188399538152</v>
      </c>
      <c r="M14" s="666">
        <f t="shared" si="3"/>
        <v>5979.7198128106111</v>
      </c>
      <c r="N14" s="666">
        <f t="shared" si="3"/>
        <v>6327.1784710571274</v>
      </c>
      <c r="O14" s="666">
        <f t="shared" si="3"/>
        <v>6641.3213711208246</v>
      </c>
      <c r="P14" s="666">
        <f t="shared" si="3"/>
        <v>6937.7348233218327</v>
      </c>
      <c r="Q14" s="666">
        <f t="shared" si="3"/>
        <v>7216.0449254589957</v>
      </c>
      <c r="R14" s="666">
        <f t="shared" si="3"/>
        <v>7476.1886066132929</v>
      </c>
      <c r="S14" s="666">
        <f t="shared" si="3"/>
        <v>7718.3609328580706</v>
      </c>
      <c r="T14" s="666">
        <f t="shared" si="3"/>
        <v>7942.9655193436356</v>
      </c>
      <c r="U14" s="666">
        <f t="shared" si="3"/>
        <v>8150.5692607119208</v>
      </c>
      <c r="V14" s="666">
        <f t="shared" si="3"/>
        <v>8341.8620472314306</v>
      </c>
      <c r="W14" s="666">
        <f t="shared" si="3"/>
        <v>8517.6217162980702</v>
      </c>
      <c r="X14" s="666">
        <f t="shared" si="3"/>
        <v>8678.6841843611073</v>
      </c>
      <c r="Y14" s="666">
        <f t="shared" si="3"/>
        <v>8825.9184953140993</v>
      </c>
      <c r="Z14" s="666">
        <f t="shared" si="3"/>
        <v>8960.2063894664025</v>
      </c>
      <c r="AA14" s="666">
        <f t="shared" si="3"/>
        <v>9082.4259249276565</v>
      </c>
      <c r="AB14" s="666">
        <f t="shared" si="3"/>
        <v>9193.438655194248</v>
      </c>
      <c r="AC14" s="666">
        <f t="shared" si="3"/>
        <v>9294.0798700071773</v>
      </c>
      <c r="AD14" s="666">
        <f t="shared" si="3"/>
        <v>9385.1514307649268</v>
      </c>
      <c r="AE14" s="666">
        <f t="shared" si="3"/>
        <v>9467.4167688698235</v>
      </c>
      <c r="AF14" s="666">
        <f t="shared" si="3"/>
        <v>9541.5976593417417</v>
      </c>
      <c r="AG14" s="666">
        <f t="shared" si="3"/>
        <v>9608.3724285159151</v>
      </c>
      <c r="AH14" s="666">
        <f t="shared" si="3"/>
        <v>9668.3753006697734</v>
      </c>
      <c r="AI14" s="666">
        <f t="shared" si="3"/>
        <v>9722.196632058909</v>
      </c>
      <c r="AJ14" s="666">
        <f t="shared" si="3"/>
        <v>9741.6958866024088</v>
      </c>
      <c r="AK14" s="666">
        <f t="shared" si="3"/>
        <v>9755.766948028624</v>
      </c>
      <c r="AL14" s="666">
        <f t="shared" si="3"/>
        <v>9764.9179322612199</v>
      </c>
      <c r="AM14" s="666">
        <f t="shared" si="3"/>
        <v>9769.6141408830608</v>
      </c>
      <c r="AN14" s="666">
        <f t="shared" si="3"/>
        <v>9770.280726119614</v>
      </c>
      <c r="AO14" s="666">
        <f t="shared" si="3"/>
        <v>9767.3053935726821</v>
      </c>
      <c r="AP14" s="666">
        <f t="shared" si="3"/>
        <v>9761.0410849211894</v>
      </c>
      <c r="AQ14" s="666">
        <f t="shared" si="3"/>
        <v>9751.8085975126778</v>
      </c>
      <c r="AR14" s="666">
        <f t="shared" si="3"/>
        <v>9739.8991096943846</v>
      </c>
      <c r="AS14" s="666">
        <f t="shared" si="3"/>
        <v>9725.5765903003103</v>
      </c>
      <c r="AT14" s="667">
        <f t="shared" si="3"/>
        <v>9709.080078300296</v>
      </c>
      <c r="AV14" s="663"/>
      <c r="AW14" s="665" t="s">
        <v>297</v>
      </c>
      <c r="AX14" s="103">
        <v>220</v>
      </c>
      <c r="AY14" s="103">
        <v>8</v>
      </c>
      <c r="AZ14" s="661">
        <v>4</v>
      </c>
      <c r="BA14" s="103">
        <f>Z14/AX14/AY14/AZ14</f>
        <v>1.2727565894128412</v>
      </c>
      <c r="BB14" s="104">
        <f t="shared" si="4"/>
        <v>2</v>
      </c>
    </row>
    <row r="15" spans="1:54" ht="15.75" thickBot="1" x14ac:dyDescent="0.3">
      <c r="B15" s="663"/>
      <c r="C15" s="668" t="s">
        <v>294</v>
      </c>
      <c r="D15" s="669" t="s">
        <v>298</v>
      </c>
      <c r="E15" s="670"/>
      <c r="F15" s="670"/>
      <c r="G15" s="670"/>
      <c r="H15" s="670"/>
      <c r="I15" s="671"/>
      <c r="J15" s="671">
        <v>114663</v>
      </c>
      <c r="K15" s="671">
        <v>15139</v>
      </c>
      <c r="L15" s="666">
        <f t="shared" ref="L15:AA30" si="5">K15*L$6+K15</f>
        <v>16216.824178848581</v>
      </c>
      <c r="M15" s="666">
        <f t="shared" si="5"/>
        <v>17259.671734249732</v>
      </c>
      <c r="N15" s="666">
        <f t="shared" si="5"/>
        <v>18262.565276136102</v>
      </c>
      <c r="O15" s="666">
        <f t="shared" si="5"/>
        <v>19169.297280724149</v>
      </c>
      <c r="P15" s="666">
        <f t="shared" si="5"/>
        <v>20024.855574884506</v>
      </c>
      <c r="Q15" s="666">
        <f t="shared" si="5"/>
        <v>20828.160939280027</v>
      </c>
      <c r="R15" s="666">
        <f t="shared" si="5"/>
        <v>21579.031328030247</v>
      </c>
      <c r="S15" s="666">
        <f t="shared" si="5"/>
        <v>22278.029773601207</v>
      </c>
      <c r="T15" s="666">
        <f t="shared" si="5"/>
        <v>22926.321257834756</v>
      </c>
      <c r="U15" s="666">
        <f t="shared" si="5"/>
        <v>23525.542047267449</v>
      </c>
      <c r="V15" s="666">
        <f t="shared" si="5"/>
        <v>24077.68341907276</v>
      </c>
      <c r="W15" s="666">
        <f t="shared" si="5"/>
        <v>24584.990498195708</v>
      </c>
      <c r="X15" s="666">
        <f t="shared" si="5"/>
        <v>25049.876047100632</v>
      </c>
      <c r="Y15" s="666">
        <f t="shared" si="5"/>
        <v>25474.848446245978</v>
      </c>
      <c r="Z15" s="666">
        <f t="shared" si="5"/>
        <v>25862.452722618087</v>
      </c>
      <c r="AA15" s="666">
        <f t="shared" si="5"/>
        <v>26215.223275019976</v>
      </c>
      <c r="AB15" s="666">
        <f t="shared" si="3"/>
        <v>26535.646863867627</v>
      </c>
      <c r="AC15" s="666">
        <f t="shared" si="3"/>
        <v>26826.134442714709</v>
      </c>
      <c r="AD15" s="666">
        <f t="shared" si="3"/>
        <v>27089.000478617771</v>
      </c>
      <c r="AE15" s="666">
        <f t="shared" si="3"/>
        <v>27326.448515523403</v>
      </c>
      <c r="AF15" s="666">
        <f t="shared" si="3"/>
        <v>27540.561861730144</v>
      </c>
      <c r="AG15" s="666">
        <f t="shared" si="3"/>
        <v>27733.298416644884</v>
      </c>
      <c r="AH15" s="666">
        <f t="shared" si="3"/>
        <v>27906.488784907469</v>
      </c>
      <c r="AI15" s="666">
        <f t="shared" si="3"/>
        <v>28061.836951904632</v>
      </c>
      <c r="AJ15" s="666">
        <f t="shared" si="3"/>
        <v>28118.118975648013</v>
      </c>
      <c r="AK15" s="666">
        <f t="shared" si="3"/>
        <v>28158.733236645432</v>
      </c>
      <c r="AL15" s="666">
        <f t="shared" si="3"/>
        <v>28185.146344423749</v>
      </c>
      <c r="AM15" s="666">
        <f t="shared" si="3"/>
        <v>28198.701330567896</v>
      </c>
      <c r="AN15" s="666">
        <f t="shared" si="3"/>
        <v>28200.625340843621</v>
      </c>
      <c r="AO15" s="666">
        <f t="shared" si="3"/>
        <v>28192.03743628156</v>
      </c>
      <c r="AP15" s="666">
        <f t="shared" si="3"/>
        <v>28173.956336438863</v>
      </c>
      <c r="AQ15" s="666">
        <f t="shared" si="3"/>
        <v>28147.307980504171</v>
      </c>
      <c r="AR15" s="666">
        <f t="shared" si="3"/>
        <v>28112.932816332363</v>
      </c>
      <c r="AS15" s="666">
        <f t="shared" si="3"/>
        <v>28071.59275511084</v>
      </c>
      <c r="AT15" s="667">
        <f t="shared" si="3"/>
        <v>28023.977751265615</v>
      </c>
      <c r="AV15" s="663"/>
      <c r="AW15" s="669" t="s">
        <v>298</v>
      </c>
      <c r="AX15" s="103">
        <v>220</v>
      </c>
      <c r="AY15" s="103">
        <v>8</v>
      </c>
      <c r="AZ15" s="661">
        <v>4</v>
      </c>
      <c r="BA15" s="103">
        <f t="shared" ref="BA15:BA78" si="6">Z15/AX15/AY15/AZ15</f>
        <v>3.6736438526446147</v>
      </c>
      <c r="BB15" s="104">
        <f t="shared" si="4"/>
        <v>4</v>
      </c>
    </row>
    <row r="16" spans="1:54" ht="15.75" thickBot="1" x14ac:dyDescent="0.3">
      <c r="B16" s="672" t="s">
        <v>66</v>
      </c>
      <c r="C16" s="673" t="s">
        <v>299</v>
      </c>
      <c r="D16" s="674" t="s">
        <v>300</v>
      </c>
      <c r="E16" s="675">
        <v>2584</v>
      </c>
      <c r="F16" s="675">
        <v>2423</v>
      </c>
      <c r="G16" s="675">
        <v>2601</v>
      </c>
      <c r="H16" s="675">
        <v>2715</v>
      </c>
      <c r="I16" s="676">
        <v>2377</v>
      </c>
      <c r="J16" s="676">
        <v>2199</v>
      </c>
      <c r="K16" s="676">
        <v>2090</v>
      </c>
      <c r="L16" s="666">
        <f t="shared" si="5"/>
        <v>2238.7979743571923</v>
      </c>
      <c r="M16" s="666">
        <f t="shared" si="3"/>
        <v>2382.7672847996523</v>
      </c>
      <c r="N16" s="666">
        <f t="shared" si="3"/>
        <v>2521.2207825566056</v>
      </c>
      <c r="O16" s="666">
        <f t="shared" si="3"/>
        <v>2646.3987923055338</v>
      </c>
      <c r="P16" s="666">
        <f t="shared" si="3"/>
        <v>2764.5120649652299</v>
      </c>
      <c r="Q16" s="666">
        <f t="shared" si="3"/>
        <v>2875.4116099541088</v>
      </c>
      <c r="R16" s="666">
        <f t="shared" si="3"/>
        <v>2979.072295104248</v>
      </c>
      <c r="S16" s="666">
        <f t="shared" si="3"/>
        <v>3075.5718493180871</v>
      </c>
      <c r="T16" s="666">
        <f t="shared" si="3"/>
        <v>3165.0711030368343</v>
      </c>
      <c r="U16" s="666">
        <f t="shared" si="3"/>
        <v>3247.7959494543206</v>
      </c>
      <c r="V16" s="666">
        <f t="shared" si="3"/>
        <v>3324.0212924144303</v>
      </c>
      <c r="W16" s="666">
        <f t="shared" si="3"/>
        <v>3394.0570804695835</v>
      </c>
      <c r="X16" s="666">
        <f t="shared" si="3"/>
        <v>3458.2364052077623</v>
      </c>
      <c r="Y16" s="666">
        <f t="shared" si="3"/>
        <v>3516.9055586666286</v>
      </c>
      <c r="Z16" s="666">
        <f t="shared" si="3"/>
        <v>3570.4158920848004</v>
      </c>
      <c r="AA16" s="666">
        <f t="shared" si="3"/>
        <v>3619.1172894373303</v>
      </c>
      <c r="AB16" s="666">
        <f t="shared" si="3"/>
        <v>3663.3530580278311</v>
      </c>
      <c r="AC16" s="666">
        <f t="shared" si="3"/>
        <v>3703.4560397168725</v>
      </c>
      <c r="AD16" s="666">
        <f t="shared" si="3"/>
        <v>3739.7457560150033</v>
      </c>
      <c r="AE16" s="666">
        <f t="shared" si="3"/>
        <v>3772.5264150501289</v>
      </c>
      <c r="AF16" s="666">
        <f t="shared" si="3"/>
        <v>3802.0856259340771</v>
      </c>
      <c r="AG16" s="666">
        <f t="shared" si="3"/>
        <v>3828.693684575454</v>
      </c>
      <c r="AH16" s="666">
        <f t="shared" si="3"/>
        <v>3852.6033133269434</v>
      </c>
      <c r="AI16" s="666">
        <f t="shared" si="3"/>
        <v>3874.0497542427283</v>
      </c>
      <c r="AJ16" s="666">
        <f t="shared" si="3"/>
        <v>3881.8197145851332</v>
      </c>
      <c r="AK16" s="666">
        <f t="shared" si="3"/>
        <v>3887.426677098153</v>
      </c>
      <c r="AL16" s="666">
        <f t="shared" si="3"/>
        <v>3891.0731131412654</v>
      </c>
      <c r="AM16" s="666">
        <f t="shared" si="3"/>
        <v>3892.9444336407214</v>
      </c>
      <c r="AN16" s="666">
        <f t="shared" si="3"/>
        <v>3893.2100510181085</v>
      </c>
      <c r="AO16" s="666">
        <f t="shared" si="3"/>
        <v>3892.0244561614663</v>
      </c>
      <c r="AP16" s="666">
        <f t="shared" si="3"/>
        <v>3889.5282874137793</v>
      </c>
      <c r="AQ16" s="666">
        <f t="shared" si="3"/>
        <v>3885.8493744140101</v>
      </c>
      <c r="AR16" s="666">
        <f t="shared" si="3"/>
        <v>3881.1037443777409</v>
      </c>
      <c r="AS16" s="666">
        <f t="shared" si="3"/>
        <v>3875.3965822168993</v>
      </c>
      <c r="AT16" s="667">
        <f t="shared" si="3"/>
        <v>3868.8231389223274</v>
      </c>
      <c r="AV16" s="672" t="s">
        <v>66</v>
      </c>
      <c r="AW16" s="674" t="s">
        <v>300</v>
      </c>
      <c r="AX16" s="103">
        <v>220</v>
      </c>
      <c r="AY16" s="103">
        <v>8</v>
      </c>
      <c r="AZ16" s="661">
        <v>4</v>
      </c>
      <c r="BA16" s="103">
        <f t="shared" si="6"/>
        <v>0.50716134830750004</v>
      </c>
      <c r="BB16" s="104">
        <f t="shared" si="4"/>
        <v>1</v>
      </c>
    </row>
    <row r="17" spans="2:54" x14ac:dyDescent="0.25">
      <c r="B17" s="663" t="s">
        <v>67</v>
      </c>
      <c r="C17" s="677" t="s">
        <v>301</v>
      </c>
      <c r="D17" s="678" t="s">
        <v>302</v>
      </c>
      <c r="E17" s="658">
        <v>4802</v>
      </c>
      <c r="F17" s="658">
        <v>4667</v>
      </c>
      <c r="G17" s="658">
        <v>5571</v>
      </c>
      <c r="H17" s="658">
        <v>5050</v>
      </c>
      <c r="I17" s="679">
        <v>2644</v>
      </c>
      <c r="J17" s="679">
        <v>2677</v>
      </c>
      <c r="K17" s="679">
        <v>2233</v>
      </c>
      <c r="L17" s="666">
        <f t="shared" si="5"/>
        <v>2391.9788883921583</v>
      </c>
      <c r="M17" s="666">
        <f t="shared" si="3"/>
        <v>2545.798730601734</v>
      </c>
      <c r="N17" s="666">
        <f t="shared" si="3"/>
        <v>2693.7253624157415</v>
      </c>
      <c r="O17" s="666">
        <f t="shared" si="3"/>
        <v>2827.4681833580175</v>
      </c>
      <c r="P17" s="666">
        <f t="shared" si="3"/>
        <v>2953.662890462851</v>
      </c>
      <c r="Q17" s="666">
        <f t="shared" si="3"/>
        <v>3072.1502990562321</v>
      </c>
      <c r="R17" s="666">
        <f t="shared" si="3"/>
        <v>3182.9035574008544</v>
      </c>
      <c r="S17" s="666">
        <f t="shared" si="3"/>
        <v>3286.0057126924821</v>
      </c>
      <c r="T17" s="666">
        <f t="shared" si="3"/>
        <v>3381.6285995604071</v>
      </c>
      <c r="U17" s="666">
        <f t="shared" si="3"/>
        <v>3470.0135670485638</v>
      </c>
      <c r="V17" s="666">
        <f t="shared" si="3"/>
        <v>3551.4543282112072</v>
      </c>
      <c r="W17" s="666">
        <f t="shared" si="3"/>
        <v>3626.2820386069761</v>
      </c>
      <c r="X17" s="666">
        <f t="shared" si="3"/>
        <v>3694.8525803009252</v>
      </c>
      <c r="Y17" s="666">
        <f t="shared" si="3"/>
        <v>3757.5359389964506</v>
      </c>
      <c r="Z17" s="666">
        <f t="shared" si="3"/>
        <v>3814.7075057537604</v>
      </c>
      <c r="AA17" s="666">
        <f t="shared" si="3"/>
        <v>3866.7411039777794</v>
      </c>
      <c r="AB17" s="666">
        <f t="shared" si="3"/>
        <v>3914.0035304192093</v>
      </c>
      <c r="AC17" s="666">
        <f t="shared" si="3"/>
        <v>3956.85040032908</v>
      </c>
      <c r="AD17" s="666">
        <f t="shared" si="3"/>
        <v>3995.6230972160301</v>
      </c>
      <c r="AE17" s="666">
        <f t="shared" si="3"/>
        <v>4030.6466434482963</v>
      </c>
      <c r="AF17" s="666">
        <f t="shared" si="3"/>
        <v>4062.2283266558829</v>
      </c>
      <c r="AG17" s="666">
        <f t="shared" si="3"/>
        <v>4090.6569366779859</v>
      </c>
      <c r="AH17" s="666">
        <f t="shared" si="3"/>
        <v>4116.202487396683</v>
      </c>
      <c r="AI17" s="666">
        <f t="shared" si="3"/>
        <v>4139.1163163751271</v>
      </c>
      <c r="AJ17" s="666">
        <f t="shared" si="3"/>
        <v>4147.4179055830646</v>
      </c>
      <c r="AK17" s="666">
        <f t="shared" si="3"/>
        <v>4153.4085023732914</v>
      </c>
      <c r="AL17" s="666">
        <f t="shared" si="3"/>
        <v>4157.3044314088274</v>
      </c>
      <c r="AM17" s="666">
        <f t="shared" si="3"/>
        <v>4159.3037896266669</v>
      </c>
      <c r="AN17" s="666">
        <f t="shared" si="3"/>
        <v>4159.5875808246119</v>
      </c>
      <c r="AO17" s="666">
        <f t="shared" si="3"/>
        <v>4158.3208663198839</v>
      </c>
      <c r="AP17" s="666">
        <f t="shared" si="3"/>
        <v>4155.653907078934</v>
      </c>
      <c r="AQ17" s="666">
        <f t="shared" si="3"/>
        <v>4151.7232789791806</v>
      </c>
      <c r="AR17" s="666">
        <f t="shared" si="3"/>
        <v>4146.6529479404298</v>
      </c>
      <c r="AS17" s="666">
        <f t="shared" si="3"/>
        <v>4140.5552957370046</v>
      </c>
      <c r="AT17" s="667">
        <f t="shared" si="3"/>
        <v>4133.5320905328044</v>
      </c>
      <c r="AV17" s="663" t="s">
        <v>67</v>
      </c>
      <c r="AW17" s="678" t="s">
        <v>302</v>
      </c>
      <c r="AX17" s="103">
        <v>220</v>
      </c>
      <c r="AY17" s="103">
        <v>8</v>
      </c>
      <c r="AZ17" s="661">
        <v>4</v>
      </c>
      <c r="BA17" s="103">
        <f t="shared" si="6"/>
        <v>0.54186186161275007</v>
      </c>
      <c r="BB17" s="104">
        <f t="shared" si="4"/>
        <v>1</v>
      </c>
    </row>
    <row r="18" spans="2:54" x14ac:dyDescent="0.25">
      <c r="B18" s="663"/>
      <c r="C18" s="664" t="s">
        <v>303</v>
      </c>
      <c r="D18" s="665" t="s">
        <v>304</v>
      </c>
      <c r="E18" s="548">
        <v>5873</v>
      </c>
      <c r="F18" s="548">
        <v>4829</v>
      </c>
      <c r="G18" s="548">
        <v>4613</v>
      </c>
      <c r="H18" s="548">
        <v>3849</v>
      </c>
      <c r="I18" s="548">
        <v>4197</v>
      </c>
      <c r="J18" s="548">
        <v>4100</v>
      </c>
      <c r="K18" s="680">
        <f>AVERAGE(E18:J18)</f>
        <v>4576.833333333333</v>
      </c>
      <c r="L18" s="666">
        <f t="shared" si="5"/>
        <v>4902.6819117881059</v>
      </c>
      <c r="M18" s="666">
        <f t="shared" si="3"/>
        <v>5217.9563323670845</v>
      </c>
      <c r="N18" s="666">
        <f t="shared" si="3"/>
        <v>5521.1518269367571</v>
      </c>
      <c r="O18" s="666">
        <f t="shared" si="3"/>
        <v>5795.2756966110246</v>
      </c>
      <c r="P18" s="666">
        <f t="shared" si="3"/>
        <v>6053.9286934617357</v>
      </c>
      <c r="Q18" s="666">
        <f t="shared" si="3"/>
        <v>6296.7845471251812</v>
      </c>
      <c r="R18" s="666">
        <f t="shared" si="3"/>
        <v>6523.788221360267</v>
      </c>
      <c r="S18" s="666">
        <f t="shared" si="3"/>
        <v>6735.1099325457717</v>
      </c>
      <c r="T18" s="666">
        <f t="shared" si="3"/>
        <v>6931.1018788273122</v>
      </c>
      <c r="U18" s="666">
        <f t="shared" si="3"/>
        <v>7112.2587374772802</v>
      </c>
      <c r="V18" s="666">
        <f t="shared" si="3"/>
        <v>7279.1825128383307</v>
      </c>
      <c r="W18" s="666">
        <f t="shared" si="3"/>
        <v>7432.5519526933995</v>
      </c>
      <c r="X18" s="666">
        <f t="shared" si="3"/>
        <v>7573.0964851204435</v>
      </c>
      <c r="Y18" s="666">
        <f t="shared" si="3"/>
        <v>7701.5744454979495</v>
      </c>
      <c r="Z18" s="666">
        <f t="shared" si="3"/>
        <v>7818.7552482089877</v>
      </c>
      <c r="AA18" s="666">
        <f t="shared" si="3"/>
        <v>7925.4050945166291</v>
      </c>
      <c r="AB18" s="666">
        <f t="shared" si="3"/>
        <v>8022.2757836126211</v>
      </c>
      <c r="AC18" s="666">
        <f t="shared" si="3"/>
        <v>8110.096196703751</v>
      </c>
      <c r="AD18" s="666">
        <f t="shared" si="3"/>
        <v>8189.5660451298254</v>
      </c>
      <c r="AE18" s="666">
        <f t="shared" si="3"/>
        <v>8261.3515058765224</v>
      </c>
      <c r="AF18" s="666">
        <f t="shared" si="3"/>
        <v>8326.0824062022075</v>
      </c>
      <c r="AG18" s="666">
        <f t="shared" si="3"/>
        <v>8384.3506596592142</v>
      </c>
      <c r="AH18" s="666">
        <f t="shared" si="3"/>
        <v>8436.7096959546416</v>
      </c>
      <c r="AI18" s="666">
        <f t="shared" si="3"/>
        <v>8483.6746651722151</v>
      </c>
      <c r="AJ18" s="666">
        <f t="shared" si="3"/>
        <v>8500.6898869395809</v>
      </c>
      <c r="AK18" s="666">
        <f t="shared" si="3"/>
        <v>8512.9684194411784</v>
      </c>
      <c r="AL18" s="666">
        <f t="shared" si="3"/>
        <v>8520.9536491205981</v>
      </c>
      <c r="AM18" s="666">
        <f t="shared" si="3"/>
        <v>8525.0516022494303</v>
      </c>
      <c r="AN18" s="666">
        <f t="shared" si="3"/>
        <v>8525.6332704153338</v>
      </c>
      <c r="AO18" s="666">
        <f t="shared" si="3"/>
        <v>8523.0369689513573</v>
      </c>
      <c r="AP18" s="666">
        <f t="shared" si="3"/>
        <v>8517.5706778843523</v>
      </c>
      <c r="AQ18" s="666">
        <f t="shared" si="3"/>
        <v>8509.5143278136457</v>
      </c>
      <c r="AR18" s="666">
        <f t="shared" si="3"/>
        <v>8499.1220035372517</v>
      </c>
      <c r="AS18" s="666">
        <f t="shared" si="3"/>
        <v>8486.6240465915689</v>
      </c>
      <c r="AT18" s="667">
        <f t="shared" si="3"/>
        <v>8472.2290444933042</v>
      </c>
      <c r="AV18" s="663"/>
      <c r="AW18" s="665" t="s">
        <v>304</v>
      </c>
      <c r="AX18" s="103">
        <v>220</v>
      </c>
      <c r="AY18" s="103">
        <v>8</v>
      </c>
      <c r="AZ18" s="661">
        <v>4</v>
      </c>
      <c r="BA18" s="103">
        <f t="shared" si="6"/>
        <v>1.1106186432115039</v>
      </c>
      <c r="BB18" s="104">
        <f t="shared" si="4"/>
        <v>2</v>
      </c>
    </row>
    <row r="19" spans="2:54" x14ac:dyDescent="0.25">
      <c r="B19" s="663"/>
      <c r="C19" s="664" t="s">
        <v>305</v>
      </c>
      <c r="D19" s="665" t="s">
        <v>304</v>
      </c>
      <c r="E19" s="548">
        <v>4438</v>
      </c>
      <c r="F19" s="548">
        <v>4500</v>
      </c>
      <c r="G19" s="548">
        <v>3710</v>
      </c>
      <c r="H19" s="548">
        <v>2979</v>
      </c>
      <c r="I19" s="548">
        <v>3156</v>
      </c>
      <c r="J19" s="548">
        <v>1079</v>
      </c>
      <c r="K19" s="548">
        <v>1642</v>
      </c>
      <c r="L19" s="666">
        <f t="shared" si="5"/>
        <v>1758.9025233945022</v>
      </c>
      <c r="M19" s="666">
        <f t="shared" si="3"/>
        <v>1872.0114266225019</v>
      </c>
      <c r="N19" s="666">
        <f t="shared" si="3"/>
        <v>1980.7868540468639</v>
      </c>
      <c r="O19" s="666">
        <f t="shared" si="3"/>
        <v>2079.1324483089406</v>
      </c>
      <c r="P19" s="666">
        <f t="shared" si="3"/>
        <v>2171.9276606090466</v>
      </c>
      <c r="Q19" s="666">
        <f t="shared" si="3"/>
        <v>2259.0554371027019</v>
      </c>
      <c r="R19" s="666">
        <f t="shared" si="3"/>
        <v>2340.4960328043903</v>
      </c>
      <c r="S19" s="666">
        <f t="shared" si="3"/>
        <v>2416.3105151101909</v>
      </c>
      <c r="T19" s="666">
        <f t="shared" si="3"/>
        <v>2486.6252398021447</v>
      </c>
      <c r="U19" s="666">
        <f t="shared" si="3"/>
        <v>2551.6176789492802</v>
      </c>
      <c r="V19" s="666">
        <f t="shared" si="3"/>
        <v>2611.5038096385147</v>
      </c>
      <c r="W19" s="666">
        <f t="shared" si="3"/>
        <v>2666.5271416895011</v>
      </c>
      <c r="X19" s="666">
        <f t="shared" si="3"/>
        <v>2716.9493671536588</v>
      </c>
      <c r="Y19" s="666">
        <f t="shared" si="3"/>
        <v>2763.042548962012</v>
      </c>
      <c r="Z19" s="666">
        <f t="shared" si="3"/>
        <v>2805.0827247862408</v>
      </c>
      <c r="AA19" s="666">
        <f t="shared" si="3"/>
        <v>2843.3447795483721</v>
      </c>
      <c r="AB19" s="666">
        <f t="shared" si="3"/>
        <v>2878.098431235263</v>
      </c>
      <c r="AC19" s="666">
        <f t="shared" si="3"/>
        <v>2909.6051757010077</v>
      </c>
      <c r="AD19" s="666">
        <f t="shared" si="3"/>
        <v>2938.1160437208787</v>
      </c>
      <c r="AE19" s="666">
        <f t="shared" si="3"/>
        <v>2963.8700351733555</v>
      </c>
      <c r="AF19" s="666">
        <f t="shared" si="3"/>
        <v>2987.093108987443</v>
      </c>
      <c r="AG19" s="666">
        <f t="shared" si="3"/>
        <v>3007.9976220444482</v>
      </c>
      <c r="AH19" s="666">
        <f t="shared" si="3"/>
        <v>3026.782124632939</v>
      </c>
      <c r="AI19" s="666">
        <f t="shared" si="3"/>
        <v>3043.6314337160579</v>
      </c>
      <c r="AJ19" s="666">
        <f t="shared" si="3"/>
        <v>3049.7358714587513</v>
      </c>
      <c r="AK19" s="666">
        <f t="shared" si="3"/>
        <v>3054.1409587536691</v>
      </c>
      <c r="AL19" s="666">
        <f t="shared" si="3"/>
        <v>3057.0057664009373</v>
      </c>
      <c r="AM19" s="666">
        <f t="shared" si="3"/>
        <v>3058.4759617407012</v>
      </c>
      <c r="AN19" s="666">
        <f t="shared" si="3"/>
        <v>3058.6846429529833</v>
      </c>
      <c r="AO19" s="666">
        <f t="shared" si="3"/>
        <v>3057.7531851756594</v>
      </c>
      <c r="AP19" s="666">
        <f t="shared" si="3"/>
        <v>3055.7920803509214</v>
      </c>
      <c r="AQ19" s="666">
        <f t="shared" si="3"/>
        <v>3052.9017573147394</v>
      </c>
      <c r="AR19" s="666">
        <f t="shared" si="3"/>
        <v>3049.1733723771536</v>
      </c>
      <c r="AS19" s="666">
        <f t="shared" si="3"/>
        <v>3044.6895636364347</v>
      </c>
      <c r="AT19" s="667">
        <f t="shared" si="3"/>
        <v>3039.5251646461538</v>
      </c>
      <c r="AV19" s="663"/>
      <c r="AW19" s="665" t="s">
        <v>304</v>
      </c>
      <c r="AX19" s="103">
        <v>220</v>
      </c>
      <c r="AY19" s="103">
        <v>8</v>
      </c>
      <c r="AZ19" s="661">
        <v>4</v>
      </c>
      <c r="BA19" s="103">
        <f t="shared" si="6"/>
        <v>0.39844925067986375</v>
      </c>
      <c r="BB19" s="104">
        <f t="shared" si="4"/>
        <v>1</v>
      </c>
    </row>
    <row r="20" spans="2:54" ht="15.75" thickBot="1" x14ac:dyDescent="0.3">
      <c r="B20" s="681"/>
      <c r="C20" s="682" t="s">
        <v>306</v>
      </c>
      <c r="D20" s="683" t="s">
        <v>304</v>
      </c>
      <c r="E20" s="671">
        <v>2527</v>
      </c>
      <c r="F20" s="671">
        <v>2836</v>
      </c>
      <c r="G20" s="671">
        <v>3336</v>
      </c>
      <c r="H20" s="671">
        <v>3093</v>
      </c>
      <c r="I20" s="574">
        <v>2252</v>
      </c>
      <c r="J20" s="574">
        <v>5428</v>
      </c>
      <c r="K20" s="574">
        <v>7499</v>
      </c>
      <c r="L20" s="666">
        <f t="shared" si="5"/>
        <v>8032.8928276098495</v>
      </c>
      <c r="M20" s="666">
        <f t="shared" si="3"/>
        <v>8549.4602242643996</v>
      </c>
      <c r="N20" s="666">
        <f t="shared" si="3"/>
        <v>9046.2366738717647</v>
      </c>
      <c r="O20" s="666">
        <f t="shared" si="3"/>
        <v>9495.3801643536844</v>
      </c>
      <c r="P20" s="666">
        <f t="shared" si="3"/>
        <v>9919.1751077388817</v>
      </c>
      <c r="Q20" s="666">
        <f t="shared" si="3"/>
        <v>10317.086920117639</v>
      </c>
      <c r="R20" s="666">
        <f t="shared" si="3"/>
        <v>10689.025426309454</v>
      </c>
      <c r="S20" s="666">
        <f t="shared" si="3"/>
        <v>11035.269520591548</v>
      </c>
      <c r="T20" s="666">
        <f t="shared" si="3"/>
        <v>11356.396268743169</v>
      </c>
      <c r="U20" s="666">
        <f t="shared" si="3"/>
        <v>11653.216184190407</v>
      </c>
      <c r="V20" s="666">
        <f t="shared" si="3"/>
        <v>11926.715632447758</v>
      </c>
      <c r="W20" s="666">
        <f t="shared" si="3"/>
        <v>12178.006720785363</v>
      </c>
      <c r="X20" s="666">
        <f t="shared" si="3"/>
        <v>12408.28459457082</v>
      </c>
      <c r="Y20" s="666">
        <f t="shared" si="3"/>
        <v>12618.791762890454</v>
      </c>
      <c r="Z20" s="666">
        <f t="shared" si="3"/>
        <v>12810.788887437282</v>
      </c>
      <c r="AA20" s="666">
        <f t="shared" si="3"/>
        <v>12985.53136530648</v>
      </c>
      <c r="AB20" s="666">
        <f t="shared" si="3"/>
        <v>13144.250996244358</v>
      </c>
      <c r="AC20" s="666">
        <f t="shared" si="3"/>
        <v>13288.142029587001</v>
      </c>
      <c r="AD20" s="666">
        <f t="shared" si="3"/>
        <v>13418.350920744744</v>
      </c>
      <c r="AE20" s="666">
        <f t="shared" si="3"/>
        <v>13535.969180124845</v>
      </c>
      <c r="AF20" s="666">
        <f t="shared" si="3"/>
        <v>13642.028760229499</v>
      </c>
      <c r="AG20" s="666">
        <f t="shared" si="3"/>
        <v>13737.499493125042</v>
      </c>
      <c r="AH20" s="666">
        <f t="shared" si="3"/>
        <v>13823.288156286488</v>
      </c>
      <c r="AI20" s="666">
        <f t="shared" si="3"/>
        <v>13900.238807208723</v>
      </c>
      <c r="AJ20" s="666">
        <f t="shared" si="3"/>
        <v>13928.117722332021</v>
      </c>
      <c r="AK20" s="666">
        <f t="shared" si="3"/>
        <v>13948.23571844931</v>
      </c>
      <c r="AL20" s="666">
        <f t="shared" si="3"/>
        <v>13961.319270548498</v>
      </c>
      <c r="AM20" s="666">
        <f t="shared" si="3"/>
        <v>13968.033640130039</v>
      </c>
      <c r="AN20" s="666">
        <f t="shared" si="3"/>
        <v>13968.986685447277</v>
      </c>
      <c r="AO20" s="666">
        <f t="shared" si="3"/>
        <v>13964.732725720023</v>
      </c>
      <c r="AP20" s="666">
        <f t="shared" si="3"/>
        <v>13955.776376706193</v>
      </c>
      <c r="AQ20" s="666">
        <f t="shared" si="3"/>
        <v>13942.576296043386</v>
      </c>
      <c r="AR20" s="666">
        <f t="shared" si="3"/>
        <v>13925.548793822341</v>
      </c>
      <c r="AS20" s="666">
        <f t="shared" ref="AS20:AT21" si="7">AR20*AS$6+AR20</f>
        <v>13905.071277533274</v>
      </c>
      <c r="AT20" s="667">
        <f t="shared" si="7"/>
        <v>13881.485511377296</v>
      </c>
      <c r="AV20" s="681"/>
      <c r="AW20" s="683" t="s">
        <v>304</v>
      </c>
      <c r="AX20" s="103">
        <v>220</v>
      </c>
      <c r="AY20" s="103">
        <v>8</v>
      </c>
      <c r="AZ20" s="661">
        <v>4</v>
      </c>
      <c r="BA20" s="103">
        <f t="shared" si="6"/>
        <v>1.8197143306018866</v>
      </c>
      <c r="BB20" s="104">
        <f t="shared" si="4"/>
        <v>2</v>
      </c>
    </row>
    <row r="21" spans="2:54" x14ac:dyDescent="0.25">
      <c r="B21" s="663" t="s">
        <v>68</v>
      </c>
      <c r="C21" s="677" t="s">
        <v>307</v>
      </c>
      <c r="D21" s="678" t="s">
        <v>308</v>
      </c>
      <c r="E21" s="658">
        <v>3257</v>
      </c>
      <c r="F21" s="658">
        <v>3943</v>
      </c>
      <c r="G21" s="658">
        <v>5750</v>
      </c>
      <c r="H21" s="658">
        <v>5912</v>
      </c>
      <c r="I21" s="679">
        <v>5132</v>
      </c>
      <c r="J21" s="679">
        <v>5308</v>
      </c>
      <c r="K21" s="679">
        <v>6271</v>
      </c>
      <c r="L21" s="666">
        <f t="shared" si="5"/>
        <v>6717.4651182746184</v>
      </c>
      <c r="M21" s="666">
        <f t="shared" si="5"/>
        <v>7149.441934439531</v>
      </c>
      <c r="N21" s="666">
        <f t="shared" si="5"/>
        <v>7564.8686734030971</v>
      </c>
      <c r="O21" s="666">
        <f t="shared" si="5"/>
        <v>7940.4625964344505</v>
      </c>
      <c r="P21" s="666">
        <f t="shared" si="5"/>
        <v>8294.8589279411281</v>
      </c>
      <c r="Q21" s="666">
        <f t="shared" si="5"/>
        <v>8627.6106248910128</v>
      </c>
      <c r="R21" s="666">
        <f t="shared" si="5"/>
        <v>8938.6422787553784</v>
      </c>
      <c r="S21" s="666">
        <f t="shared" si="5"/>
        <v>9228.1871134324047</v>
      </c>
      <c r="T21" s="666">
        <f t="shared" si="5"/>
        <v>9496.7276971980809</v>
      </c>
      <c r="U21" s="666">
        <f t="shared" si="5"/>
        <v>9744.9418177167681</v>
      </c>
      <c r="V21" s="666">
        <f t="shared" si="5"/>
        <v>9973.6543180530589</v>
      </c>
      <c r="W21" s="666">
        <f t="shared" si="5"/>
        <v>10183.795192164956</v>
      </c>
      <c r="X21" s="666">
        <f t="shared" si="5"/>
        <v>10376.363874190372</v>
      </c>
      <c r="Y21" s="666">
        <f t="shared" si="5"/>
        <v>10552.399405932263</v>
      </c>
      <c r="Z21" s="666">
        <f t="shared" si="5"/>
        <v>10712.956009217123</v>
      </c>
      <c r="AA21" s="666">
        <f t="shared" si="5"/>
        <v>10859.08350337871</v>
      </c>
      <c r="AB21" s="666">
        <f t="shared" ref="AB21:AT30" si="8">AA21*AB$6+AA21</f>
        <v>10991.811974589729</v>
      </c>
      <c r="AC21" s="666">
        <f t="shared" si="8"/>
        <v>11112.140107686369</v>
      </c>
      <c r="AD21" s="666">
        <f t="shared" si="8"/>
        <v>11221.026620081382</v>
      </c>
      <c r="AE21" s="666">
        <f t="shared" si="8"/>
        <v>11319.384281712613</v>
      </c>
      <c r="AF21" s="666">
        <f t="shared" si="8"/>
        <v>11408.07605752756</v>
      </c>
      <c r="AG21" s="666">
        <f t="shared" si="8"/>
        <v>11487.912964580228</v>
      </c>
      <c r="AH21" s="666">
        <f t="shared" si="8"/>
        <v>11559.653290848453</v>
      </c>
      <c r="AI21" s="666">
        <f t="shared" si="8"/>
        <v>11624.002875050792</v>
      </c>
      <c r="AJ21" s="666">
        <f t="shared" si="8"/>
        <v>11647.316473762381</v>
      </c>
      <c r="AK21" s="666">
        <f t="shared" si="8"/>
        <v>11664.140044058624</v>
      </c>
      <c r="AL21" s="666">
        <f t="shared" si="8"/>
        <v>11675.081096894202</v>
      </c>
      <c r="AM21" s="666">
        <f t="shared" si="8"/>
        <v>11680.695953761231</v>
      </c>
      <c r="AN21" s="666">
        <f t="shared" si="8"/>
        <v>11681.492932983047</v>
      </c>
      <c r="AO21" s="666">
        <f t="shared" si="8"/>
        <v>11677.935581142852</v>
      </c>
      <c r="AP21" s="666">
        <f t="shared" si="8"/>
        <v>11670.445880560677</v>
      </c>
      <c r="AQ21" s="666">
        <f t="shared" si="8"/>
        <v>11659.407381315916</v>
      </c>
      <c r="AR21" s="666">
        <f t="shared" si="8"/>
        <v>11645.168220570727</v>
      </c>
      <c r="AS21" s="666">
        <f t="shared" si="7"/>
        <v>11628.044003388604</v>
      </c>
      <c r="AT21" s="667">
        <f t="shared" si="7"/>
        <v>11608.32052831671</v>
      </c>
      <c r="AV21" s="663" t="s">
        <v>68</v>
      </c>
      <c r="AW21" s="678" t="s">
        <v>308</v>
      </c>
      <c r="AX21" s="103">
        <v>220</v>
      </c>
      <c r="AY21" s="103">
        <v>8</v>
      </c>
      <c r="AZ21" s="661">
        <v>4</v>
      </c>
      <c r="BA21" s="103">
        <f t="shared" si="6"/>
        <v>1.521726705854705</v>
      </c>
      <c r="BB21" s="104">
        <f t="shared" si="4"/>
        <v>2</v>
      </c>
    </row>
    <row r="22" spans="2:54" x14ac:dyDescent="0.25">
      <c r="B22" s="663"/>
      <c r="C22" s="664" t="s">
        <v>309</v>
      </c>
      <c r="D22" s="665" t="s">
        <v>310</v>
      </c>
      <c r="E22" s="548">
        <v>2217</v>
      </c>
      <c r="F22" s="548">
        <v>2120</v>
      </c>
      <c r="G22" s="548">
        <v>2784</v>
      </c>
      <c r="H22" s="548">
        <v>2580</v>
      </c>
      <c r="I22" s="548">
        <v>1734</v>
      </c>
      <c r="J22" s="548">
        <v>1814</v>
      </c>
      <c r="K22" s="548">
        <v>1978</v>
      </c>
      <c r="L22" s="666">
        <f t="shared" si="5"/>
        <v>2118.82411161652</v>
      </c>
      <c r="M22" s="666">
        <f t="shared" si="5"/>
        <v>2255.0783202553648</v>
      </c>
      <c r="N22" s="666">
        <f t="shared" si="5"/>
        <v>2386.1123004291703</v>
      </c>
      <c r="O22" s="666">
        <f t="shared" si="5"/>
        <v>2504.5822063063856</v>
      </c>
      <c r="P22" s="666">
        <f t="shared" si="5"/>
        <v>2616.3659638761842</v>
      </c>
      <c r="Q22" s="666">
        <f t="shared" si="5"/>
        <v>2721.3225667412571</v>
      </c>
      <c r="R22" s="666">
        <f t="shared" si="5"/>
        <v>2819.4282295292837</v>
      </c>
      <c r="S22" s="666">
        <f t="shared" si="5"/>
        <v>2910.7565157661129</v>
      </c>
      <c r="T22" s="666">
        <f t="shared" si="5"/>
        <v>2995.4596372281617</v>
      </c>
      <c r="U22" s="666">
        <f t="shared" si="5"/>
        <v>3073.7513818280604</v>
      </c>
      <c r="V22" s="666">
        <f t="shared" si="5"/>
        <v>3145.8919217204511</v>
      </c>
      <c r="W22" s="666">
        <f t="shared" si="5"/>
        <v>3212.1745957745625</v>
      </c>
      <c r="X22" s="666">
        <f t="shared" si="5"/>
        <v>3272.9146456942362</v>
      </c>
      <c r="Y22" s="666">
        <f t="shared" si="5"/>
        <v>3328.4398062404744</v>
      </c>
      <c r="Z22" s="666">
        <f t="shared" si="5"/>
        <v>3379.0826002601607</v>
      </c>
      <c r="AA22" s="666">
        <f t="shared" si="5"/>
        <v>3425.1741619650911</v>
      </c>
      <c r="AB22" s="666">
        <f t="shared" si="8"/>
        <v>3467.0394013296896</v>
      </c>
      <c r="AC22" s="666">
        <f t="shared" si="8"/>
        <v>3504.9933237129071</v>
      </c>
      <c r="AD22" s="666">
        <f t="shared" si="8"/>
        <v>3539.3383279414729</v>
      </c>
      <c r="AE22" s="666">
        <f t="shared" si="8"/>
        <v>3570.3623200809366</v>
      </c>
      <c r="AF22" s="666">
        <f t="shared" si="8"/>
        <v>3598.3374966974197</v>
      </c>
      <c r="AG22" s="666">
        <f t="shared" si="8"/>
        <v>3623.5196689427039</v>
      </c>
      <c r="AH22" s="666">
        <f t="shared" si="8"/>
        <v>3646.1480161534437</v>
      </c>
      <c r="AI22" s="666">
        <f t="shared" si="8"/>
        <v>3666.445174111062</v>
      </c>
      <c r="AJ22" s="666">
        <f t="shared" si="8"/>
        <v>3673.7987538035391</v>
      </c>
      <c r="AK22" s="666">
        <f t="shared" si="8"/>
        <v>3679.1052475120337</v>
      </c>
      <c r="AL22" s="666">
        <f t="shared" si="8"/>
        <v>3682.5562764561851</v>
      </c>
      <c r="AM22" s="666">
        <f t="shared" si="8"/>
        <v>3684.3273156657178</v>
      </c>
      <c r="AN22" s="666">
        <f t="shared" si="8"/>
        <v>3684.5786990018287</v>
      </c>
      <c r="AO22" s="666">
        <f t="shared" si="8"/>
        <v>3683.4566384150157</v>
      </c>
      <c r="AP22" s="666">
        <f t="shared" si="8"/>
        <v>3681.0942356480659</v>
      </c>
      <c r="AQ22" s="666">
        <f t="shared" si="8"/>
        <v>3677.6124701391936</v>
      </c>
      <c r="AR22" s="666">
        <f t="shared" si="8"/>
        <v>3673.1211513775952</v>
      </c>
      <c r="AS22" s="666">
        <f t="shared" si="8"/>
        <v>3667.7198275717842</v>
      </c>
      <c r="AT22" s="667">
        <f t="shared" si="8"/>
        <v>3661.4986453532852</v>
      </c>
      <c r="AV22" s="663"/>
      <c r="AW22" s="665" t="s">
        <v>310</v>
      </c>
      <c r="AX22" s="103">
        <v>220</v>
      </c>
      <c r="AY22" s="103">
        <v>8</v>
      </c>
      <c r="AZ22" s="661">
        <v>4</v>
      </c>
      <c r="BA22" s="103">
        <f t="shared" si="6"/>
        <v>0.47998332390059101</v>
      </c>
      <c r="BB22" s="104">
        <f t="shared" si="4"/>
        <v>1</v>
      </c>
    </row>
    <row r="23" spans="2:54" x14ac:dyDescent="0.25">
      <c r="B23" s="663"/>
      <c r="C23" s="664" t="s">
        <v>311</v>
      </c>
      <c r="D23" s="665" t="s">
        <v>312</v>
      </c>
      <c r="E23" s="548">
        <v>777</v>
      </c>
      <c r="F23" s="548">
        <v>594</v>
      </c>
      <c r="G23" s="548">
        <v>760</v>
      </c>
      <c r="H23" s="548">
        <v>663</v>
      </c>
      <c r="I23" s="548">
        <v>695</v>
      </c>
      <c r="J23" s="548">
        <v>884</v>
      </c>
      <c r="K23" s="548">
        <v>1136</v>
      </c>
      <c r="L23" s="666">
        <f t="shared" si="5"/>
        <v>1216.8777506553924</v>
      </c>
      <c r="M23" s="666">
        <f t="shared" si="5"/>
        <v>1295.1309260920598</v>
      </c>
      <c r="N23" s="666">
        <f t="shared" si="5"/>
        <v>1370.3860330068439</v>
      </c>
      <c r="O23" s="666">
        <f t="shared" si="5"/>
        <v>1438.4253722770748</v>
      </c>
      <c r="P23" s="666">
        <f t="shared" si="5"/>
        <v>1502.6247396174647</v>
      </c>
      <c r="Q23" s="666">
        <f t="shared" si="5"/>
        <v>1562.9031525874966</v>
      </c>
      <c r="R23" s="666">
        <f t="shared" si="5"/>
        <v>1619.2469508317829</v>
      </c>
      <c r="S23" s="666">
        <f t="shared" si="5"/>
        <v>1671.6983831700227</v>
      </c>
      <c r="T23" s="666">
        <f t="shared" si="5"/>
        <v>1720.3448674879639</v>
      </c>
      <c r="U23" s="666">
        <f t="shared" si="5"/>
        <v>1765.3091859234971</v>
      </c>
      <c r="V23" s="666">
        <f t="shared" si="5"/>
        <v>1806.7407598960735</v>
      </c>
      <c r="W23" s="666">
        <f t="shared" si="5"/>
        <v>1844.8080590494965</v>
      </c>
      <c r="X23" s="666">
        <f t="shared" si="5"/>
        <v>1879.6921322086216</v>
      </c>
      <c r="Y23" s="666">
        <f t="shared" si="5"/>
        <v>1911.5812031795651</v>
      </c>
      <c r="Z23" s="666">
        <f t="shared" si="5"/>
        <v>1940.6662456499207</v>
      </c>
      <c r="AA23" s="666">
        <f t="shared" si="5"/>
        <v>1967.1374357898605</v>
      </c>
      <c r="AB23" s="666">
        <f t="shared" si="8"/>
        <v>1991.1813750811566</v>
      </c>
      <c r="AC23" s="666">
        <f t="shared" si="8"/>
        <v>2012.9789766116596</v>
      </c>
      <c r="AD23" s="666">
        <f t="shared" si="8"/>
        <v>2032.7039133172464</v>
      </c>
      <c r="AE23" s="666">
        <f t="shared" si="8"/>
        <v>2050.5215346875348</v>
      </c>
      <c r="AF23" s="666">
        <f t="shared" si="8"/>
        <v>2066.5881679718241</v>
      </c>
      <c r="AG23" s="666">
        <f t="shared" si="8"/>
        <v>2081.0507299893379</v>
      </c>
      <c r="AH23" s="666">
        <f t="shared" si="8"/>
        <v>2094.0465856169417</v>
      </c>
      <c r="AI23" s="666">
        <f t="shared" si="8"/>
        <v>2105.7035984783442</v>
      </c>
      <c r="AJ23" s="666">
        <f t="shared" si="8"/>
        <v>2109.9268879276133</v>
      </c>
      <c r="AK23" s="666">
        <f t="shared" si="8"/>
        <v>2112.9745000878002</v>
      </c>
      <c r="AL23" s="666">
        <f t="shared" si="8"/>
        <v>2114.9564863772621</v>
      </c>
      <c r="AM23" s="666">
        <f t="shared" si="8"/>
        <v>2115.9736251750523</v>
      </c>
      <c r="AN23" s="666">
        <f t="shared" si="8"/>
        <v>2116.1179990222827</v>
      </c>
      <c r="AO23" s="666">
        <f t="shared" si="8"/>
        <v>2115.4735799997247</v>
      </c>
      <c r="AP23" s="666">
        <f t="shared" si="8"/>
        <v>2114.1168107665321</v>
      </c>
      <c r="AQ23" s="666">
        <f t="shared" si="8"/>
        <v>2112.1171719302938</v>
      </c>
      <c r="AR23" s="666">
        <f t="shared" si="8"/>
        <v>2109.537729001489</v>
      </c>
      <c r="AS23" s="666">
        <f t="shared" si="8"/>
        <v>2106.4356542576056</v>
      </c>
      <c r="AT23" s="667">
        <f t="shared" si="8"/>
        <v>2102.8627204860104</v>
      </c>
      <c r="AV23" s="663"/>
      <c r="AW23" s="665" t="s">
        <v>312</v>
      </c>
      <c r="AX23" s="103">
        <v>220</v>
      </c>
      <c r="AY23" s="103">
        <v>8</v>
      </c>
      <c r="AZ23" s="661">
        <v>4</v>
      </c>
      <c r="BA23" s="103">
        <f t="shared" si="6"/>
        <v>0.27566281898436373</v>
      </c>
      <c r="BB23" s="104">
        <f t="shared" si="4"/>
        <v>1</v>
      </c>
    </row>
    <row r="24" spans="2:54" ht="15.75" thickBot="1" x14ac:dyDescent="0.3">
      <c r="B24" s="681"/>
      <c r="C24" s="682" t="s">
        <v>313</v>
      </c>
      <c r="D24" s="683" t="s">
        <v>314</v>
      </c>
      <c r="E24" s="574">
        <v>4408</v>
      </c>
      <c r="F24" s="574">
        <v>4662</v>
      </c>
      <c r="G24" s="574">
        <v>4795</v>
      </c>
      <c r="H24" s="574">
        <v>5043</v>
      </c>
      <c r="I24" s="574">
        <v>3935</v>
      </c>
      <c r="J24" s="574">
        <v>4214</v>
      </c>
      <c r="K24" s="574">
        <v>4191</v>
      </c>
      <c r="L24" s="666">
        <f t="shared" si="5"/>
        <v>4489.3790959478438</v>
      </c>
      <c r="M24" s="666">
        <f t="shared" si="5"/>
        <v>4778.0754500456187</v>
      </c>
      <c r="N24" s="666">
        <f t="shared" si="5"/>
        <v>5055.7111481792981</v>
      </c>
      <c r="O24" s="666">
        <f t="shared" si="5"/>
        <v>5306.7259993074122</v>
      </c>
      <c r="P24" s="666">
        <f t="shared" si="5"/>
        <v>5543.5741934302769</v>
      </c>
      <c r="Q24" s="666">
        <f t="shared" si="5"/>
        <v>5765.956965223766</v>
      </c>
      <c r="R24" s="666">
        <f t="shared" si="5"/>
        <v>5973.8239180774663</v>
      </c>
      <c r="S24" s="666">
        <f t="shared" si="5"/>
        <v>6167.3309188957428</v>
      </c>
      <c r="T24" s="666">
        <f t="shared" si="5"/>
        <v>6346.8004750370201</v>
      </c>
      <c r="U24" s="666">
        <f t="shared" si="5"/>
        <v>6512.6855618005056</v>
      </c>
      <c r="V24" s="666">
        <f t="shared" si="5"/>
        <v>6665.5374337363046</v>
      </c>
      <c r="W24" s="666">
        <f t="shared" si="5"/>
        <v>6805.9776192574272</v>
      </c>
      <c r="X24" s="666">
        <f t="shared" si="5"/>
        <v>6934.6740546534602</v>
      </c>
      <c r="Y24" s="666">
        <f t="shared" si="5"/>
        <v>7052.3211465893974</v>
      </c>
      <c r="Z24" s="666">
        <f t="shared" si="5"/>
        <v>7159.6234467595214</v>
      </c>
      <c r="AA24" s="666">
        <f t="shared" si="5"/>
        <v>7257.2825646085421</v>
      </c>
      <c r="AB24" s="666">
        <f t="shared" si="8"/>
        <v>7345.9869216242305</v>
      </c>
      <c r="AC24" s="666">
        <f t="shared" si="8"/>
        <v>7426.4039533269925</v>
      </c>
      <c r="AD24" s="666">
        <f t="shared" si="8"/>
        <v>7499.1743844300863</v>
      </c>
      <c r="AE24" s="666">
        <f t="shared" si="8"/>
        <v>7564.9082322847335</v>
      </c>
      <c r="AF24" s="666">
        <f t="shared" si="8"/>
        <v>7624.1822288467556</v>
      </c>
      <c r="AG24" s="666">
        <f t="shared" si="8"/>
        <v>7677.5383885434112</v>
      </c>
      <c r="AH24" s="666">
        <f t="shared" si="8"/>
        <v>7725.4834861977142</v>
      </c>
      <c r="AI24" s="666">
        <f t="shared" si="8"/>
        <v>7768.4892440341036</v>
      </c>
      <c r="AJ24" s="666">
        <f t="shared" si="8"/>
        <v>7784.0700592470312</v>
      </c>
      <c r="AK24" s="666">
        <f t="shared" si="8"/>
        <v>7795.3134946020864</v>
      </c>
      <c r="AL24" s="666">
        <f t="shared" si="8"/>
        <v>7802.6255584569599</v>
      </c>
      <c r="AM24" s="666">
        <f t="shared" si="8"/>
        <v>7806.378048511132</v>
      </c>
      <c r="AN24" s="666">
        <f t="shared" si="8"/>
        <v>7806.9106812521031</v>
      </c>
      <c r="AO24" s="666">
        <f t="shared" si="8"/>
        <v>7804.5332515658883</v>
      </c>
      <c r="AP24" s="666">
        <f t="shared" si="8"/>
        <v>7799.5277763402637</v>
      </c>
      <c r="AQ24" s="666">
        <f t="shared" si="8"/>
        <v>7792.1505876407264</v>
      </c>
      <c r="AR24" s="666">
        <f t="shared" si="8"/>
        <v>7782.634350567997</v>
      </c>
      <c r="AS24" s="666">
        <f t="shared" si="8"/>
        <v>7771.18998855073</v>
      </c>
      <c r="AT24" s="667">
        <f t="shared" si="8"/>
        <v>7758.0085048916153</v>
      </c>
      <c r="AV24" s="681"/>
      <c r="AW24" s="683" t="s">
        <v>314</v>
      </c>
      <c r="AX24" s="103">
        <v>220</v>
      </c>
      <c r="AY24" s="103">
        <v>8</v>
      </c>
      <c r="AZ24" s="661">
        <v>4</v>
      </c>
      <c r="BA24" s="103">
        <f t="shared" si="6"/>
        <v>1.0169919668692502</v>
      </c>
      <c r="BB24" s="104">
        <f t="shared" si="4"/>
        <v>2</v>
      </c>
    </row>
    <row r="25" spans="2:54" x14ac:dyDescent="0.25">
      <c r="B25" s="663" t="s">
        <v>69</v>
      </c>
      <c r="C25" s="677" t="s">
        <v>315</v>
      </c>
      <c r="D25" s="678" t="s">
        <v>316</v>
      </c>
      <c r="E25" s="679">
        <v>881</v>
      </c>
      <c r="F25" s="679">
        <v>959</v>
      </c>
      <c r="G25" s="679">
        <v>1108</v>
      </c>
      <c r="H25" s="679">
        <v>1157</v>
      </c>
      <c r="I25" s="679">
        <v>955</v>
      </c>
      <c r="J25" s="679">
        <v>1849</v>
      </c>
      <c r="K25" s="679">
        <v>1464</v>
      </c>
      <c r="L25" s="666">
        <f t="shared" si="5"/>
        <v>1568.2297772530762</v>
      </c>
      <c r="M25" s="666">
        <f t="shared" si="5"/>
        <v>1669.0771794003306</v>
      </c>
      <c r="N25" s="666">
        <f t="shared" si="5"/>
        <v>1766.0608735229043</v>
      </c>
      <c r="O25" s="666">
        <f t="shared" si="5"/>
        <v>1853.7453741317229</v>
      </c>
      <c r="P25" s="666">
        <f t="shared" si="5"/>
        <v>1936.4811785210986</v>
      </c>
      <c r="Q25" s="666">
        <f t="shared" si="5"/>
        <v>2014.1639219965623</v>
      </c>
      <c r="R25" s="666">
        <f t="shared" si="5"/>
        <v>2086.7760000156072</v>
      </c>
      <c r="S25" s="666">
        <f t="shared" si="5"/>
        <v>2154.3718600008033</v>
      </c>
      <c r="T25" s="666">
        <f t="shared" si="5"/>
        <v>2217.0641602133614</v>
      </c>
      <c r="U25" s="666">
        <f t="shared" si="5"/>
        <v>2275.0111339718305</v>
      </c>
      <c r="V25" s="666">
        <f t="shared" si="5"/>
        <v>2328.4053454998693</v>
      </c>
      <c r="W25" s="666">
        <f t="shared" si="5"/>
        <v>2377.4639070849144</v>
      </c>
      <c r="X25" s="666">
        <f t="shared" si="5"/>
        <v>2422.4201422125193</v>
      </c>
      <c r="Y25" s="666">
        <f t="shared" si="5"/>
        <v>2463.5166209990171</v>
      </c>
      <c r="Z25" s="666">
        <f t="shared" si="5"/>
        <v>2500.9994574220809</v>
      </c>
      <c r="AA25" s="666">
        <f t="shared" si="5"/>
        <v>2535.1137376728484</v>
      </c>
      <c r="AB25" s="666">
        <f t="shared" si="8"/>
        <v>2566.0999411257158</v>
      </c>
      <c r="AC25" s="666">
        <f t="shared" si="8"/>
        <v>2594.1912163375609</v>
      </c>
      <c r="AD25" s="666">
        <f t="shared" si="8"/>
        <v>2619.6113812468734</v>
      </c>
      <c r="AE25" s="666">
        <f t="shared" si="8"/>
        <v>2642.5735270973155</v>
      </c>
      <c r="AF25" s="666">
        <f t="shared" si="8"/>
        <v>2663.2791178791817</v>
      </c>
      <c r="AG25" s="666">
        <f t="shared" si="8"/>
        <v>2681.9174900566823</v>
      </c>
      <c r="AH25" s="666">
        <f t="shared" si="8"/>
        <v>2698.6656701964816</v>
      </c>
      <c r="AI25" s="666">
        <f t="shared" si="8"/>
        <v>2713.6884402925148</v>
      </c>
      <c r="AJ25" s="666">
        <f t="shared" si="8"/>
        <v>2719.1311302165723</v>
      </c>
      <c r="AK25" s="666">
        <f t="shared" si="8"/>
        <v>2723.0586867328693</v>
      </c>
      <c r="AL25" s="666">
        <f t="shared" si="8"/>
        <v>2725.612936669289</v>
      </c>
      <c r="AM25" s="666">
        <f t="shared" si="8"/>
        <v>2726.9237563875681</v>
      </c>
      <c r="AN25" s="666">
        <f t="shared" si="8"/>
        <v>2727.1098156413932</v>
      </c>
      <c r="AO25" s="666">
        <f t="shared" si="8"/>
        <v>2726.2793319714774</v>
      </c>
      <c r="AP25" s="666">
        <f t="shared" si="8"/>
        <v>2724.5308195089829</v>
      </c>
      <c r="AQ25" s="666">
        <f t="shared" si="8"/>
        <v>2721.9538201636901</v>
      </c>
      <c r="AR25" s="666">
        <f t="shared" si="8"/>
        <v>2718.6296085019208</v>
      </c>
      <c r="AS25" s="666">
        <f t="shared" si="8"/>
        <v>2714.6318642897331</v>
      </c>
      <c r="AT25" s="667">
        <f t="shared" si="8"/>
        <v>2710.0273087953537</v>
      </c>
      <c r="AV25" s="663" t="s">
        <v>69</v>
      </c>
      <c r="AW25" s="678" t="s">
        <v>316</v>
      </c>
      <c r="AX25" s="103">
        <v>220</v>
      </c>
      <c r="AY25" s="103">
        <v>8</v>
      </c>
      <c r="AZ25" s="661">
        <v>4</v>
      </c>
      <c r="BA25" s="103">
        <f t="shared" si="6"/>
        <v>0.35525560474745466</v>
      </c>
      <c r="BB25" s="104">
        <f t="shared" si="4"/>
        <v>1</v>
      </c>
    </row>
    <row r="26" spans="2:54" x14ac:dyDescent="0.25">
      <c r="B26" s="663"/>
      <c r="C26" s="664" t="s">
        <v>317</v>
      </c>
      <c r="D26" s="665" t="s">
        <v>318</v>
      </c>
      <c r="E26" s="548">
        <v>3989</v>
      </c>
      <c r="F26" s="548">
        <v>4771</v>
      </c>
      <c r="G26" s="548">
        <v>4956</v>
      </c>
      <c r="H26" s="548">
        <v>4922</v>
      </c>
      <c r="I26" s="548">
        <v>4352</v>
      </c>
      <c r="J26" s="548">
        <v>4553</v>
      </c>
      <c r="K26" s="548">
        <v>4621</v>
      </c>
      <c r="L26" s="666">
        <f t="shared" si="5"/>
        <v>4949.9930332557824</v>
      </c>
      <c r="M26" s="666">
        <f t="shared" si="5"/>
        <v>5268.3098674924368</v>
      </c>
      <c r="N26" s="666">
        <f t="shared" si="5"/>
        <v>5574.4312134899874</v>
      </c>
      <c r="O26" s="666">
        <f t="shared" si="5"/>
        <v>5851.200391982713</v>
      </c>
      <c r="P26" s="666">
        <f t="shared" si="5"/>
        <v>6112.3494029685771</v>
      </c>
      <c r="Q26" s="666">
        <f t="shared" si="5"/>
        <v>6357.5488275588214</v>
      </c>
      <c r="R26" s="666">
        <f t="shared" si="5"/>
        <v>6586.7430984099192</v>
      </c>
      <c r="S26" s="666">
        <f t="shared" si="5"/>
        <v>6800.1040744970724</v>
      </c>
      <c r="T26" s="666">
        <f t="shared" si="5"/>
        <v>6997.987352695317</v>
      </c>
      <c r="U26" s="666">
        <f t="shared" si="5"/>
        <v>7180.8923839370418</v>
      </c>
      <c r="V26" s="666">
        <f t="shared" si="5"/>
        <v>7349.4269819364044</v>
      </c>
      <c r="W26" s="666">
        <f t="shared" si="5"/>
        <v>7504.2764444258128</v>
      </c>
      <c r="X26" s="666">
        <f t="shared" si="5"/>
        <v>7646.1772385000349</v>
      </c>
      <c r="Y26" s="666">
        <f t="shared" si="5"/>
        <v>7775.8950175112413</v>
      </c>
      <c r="Z26" s="666">
        <f t="shared" si="5"/>
        <v>7894.2066207291227</v>
      </c>
      <c r="AA26" s="666">
        <f t="shared" si="5"/>
        <v>8001.8856432966068</v>
      </c>
      <c r="AB26" s="666">
        <f t="shared" si="8"/>
        <v>8099.6911393045984</v>
      </c>
      <c r="AC26" s="666">
        <f t="shared" si="8"/>
        <v>8188.3590236993641</v>
      </c>
      <c r="AD26" s="666">
        <f t="shared" si="8"/>
        <v>8268.5957600695365</v>
      </c>
      <c r="AE26" s="666">
        <f t="shared" si="8"/>
        <v>8341.0739540414579</v>
      </c>
      <c r="AF26" s="666">
        <f t="shared" si="8"/>
        <v>8406.4295107374983</v>
      </c>
      <c r="AG26" s="666">
        <f t="shared" si="8"/>
        <v>8465.2600557048681</v>
      </c>
      <c r="AH26" s="666">
        <f t="shared" si="8"/>
        <v>8518.1243592745486</v>
      </c>
      <c r="AI26" s="666">
        <f t="shared" si="8"/>
        <v>8565.5425427538994</v>
      </c>
      <c r="AJ26" s="666">
        <f t="shared" si="8"/>
        <v>8582.7219622478005</v>
      </c>
      <c r="AK26" s="666">
        <f t="shared" si="8"/>
        <v>8595.1189831916599</v>
      </c>
      <c r="AL26" s="666">
        <f t="shared" si="8"/>
        <v>8603.1812707300451</v>
      </c>
      <c r="AM26" s="666">
        <f t="shared" si="8"/>
        <v>8607.318769308029</v>
      </c>
      <c r="AN26" s="666">
        <f t="shared" si="8"/>
        <v>8607.9060506003279</v>
      </c>
      <c r="AO26" s="666">
        <f t="shared" si="8"/>
        <v>8605.2846946995887</v>
      </c>
      <c r="AP26" s="666">
        <f t="shared" si="8"/>
        <v>8599.7656536550621</v>
      </c>
      <c r="AQ26" s="666">
        <f t="shared" si="8"/>
        <v>8591.6315594101179</v>
      </c>
      <c r="AR26" s="666">
        <f t="shared" si="8"/>
        <v>8581.1389486935623</v>
      </c>
      <c r="AS26" s="666">
        <f t="shared" si="8"/>
        <v>8568.5203858489458</v>
      </c>
      <c r="AT26" s="667">
        <f t="shared" si="8"/>
        <v>8553.9864712727649</v>
      </c>
      <c r="AV26" s="663"/>
      <c r="AW26" s="665" t="s">
        <v>318</v>
      </c>
      <c r="AX26" s="103">
        <v>220</v>
      </c>
      <c r="AY26" s="103">
        <v>8</v>
      </c>
      <c r="AZ26" s="661">
        <v>4</v>
      </c>
      <c r="BA26" s="103">
        <f t="shared" si="6"/>
        <v>1.1213361677172049</v>
      </c>
      <c r="BB26" s="104">
        <f t="shared" si="4"/>
        <v>2</v>
      </c>
    </row>
    <row r="27" spans="2:54" ht="15.75" thickBot="1" x14ac:dyDescent="0.3">
      <c r="B27" s="681"/>
      <c r="C27" s="682" t="s">
        <v>313</v>
      </c>
      <c r="D27" s="683" t="s">
        <v>319</v>
      </c>
      <c r="E27" s="574">
        <v>756</v>
      </c>
      <c r="F27" s="574">
        <v>888</v>
      </c>
      <c r="G27" s="574">
        <v>1006</v>
      </c>
      <c r="H27" s="574">
        <v>1109</v>
      </c>
      <c r="I27" s="574">
        <v>1128</v>
      </c>
      <c r="J27" s="574">
        <v>1097</v>
      </c>
      <c r="K27" s="574">
        <v>1022</v>
      </c>
      <c r="L27" s="666">
        <f t="shared" si="5"/>
        <v>1094.7614975086367</v>
      </c>
      <c r="M27" s="666">
        <f t="shared" si="5"/>
        <v>1165.1618014666244</v>
      </c>
      <c r="N27" s="666">
        <f t="shared" si="5"/>
        <v>1232.8648994128473</v>
      </c>
      <c r="O27" s="666">
        <f t="shared" si="5"/>
        <v>1294.0763472422275</v>
      </c>
      <c r="P27" s="666">
        <f t="shared" si="5"/>
        <v>1351.833172437543</v>
      </c>
      <c r="Q27" s="666">
        <f t="shared" si="5"/>
        <v>1406.0625193172723</v>
      </c>
      <c r="R27" s="666">
        <f t="shared" si="5"/>
        <v>1456.752098371551</v>
      </c>
      <c r="S27" s="666">
        <f t="shared" si="5"/>
        <v>1503.9399186617632</v>
      </c>
      <c r="T27" s="666">
        <f t="shared" si="5"/>
        <v>1547.7046255041364</v>
      </c>
      <c r="U27" s="666">
        <f t="shared" si="5"/>
        <v>1588.1566795896249</v>
      </c>
      <c r="V27" s="666">
        <f t="shared" si="5"/>
        <v>1625.4305075825589</v>
      </c>
      <c r="W27" s="666">
        <f t="shared" si="5"/>
        <v>1659.6776728420643</v>
      </c>
      <c r="X27" s="666">
        <f t="shared" si="5"/>
        <v>1691.0610555609251</v>
      </c>
      <c r="Y27" s="666">
        <f t="shared" si="5"/>
        <v>1719.7499908886577</v>
      </c>
      <c r="Z27" s="666">
        <f t="shared" si="5"/>
        <v>1745.9162878998404</v>
      </c>
      <c r="AA27" s="666">
        <f t="shared" si="5"/>
        <v>1769.7310381841876</v>
      </c>
      <c r="AB27" s="666">
        <f t="shared" si="8"/>
        <v>1791.3621173705471</v>
      </c>
      <c r="AC27" s="666">
        <f t="shared" si="8"/>
        <v>1810.9722835361933</v>
      </c>
      <c r="AD27" s="666">
        <f t="shared" si="8"/>
        <v>1828.717781170973</v>
      </c>
      <c r="AE27" s="666">
        <f t="shared" si="8"/>
        <v>1844.747366593891</v>
      </c>
      <c r="AF27" s="666">
        <f t="shared" si="8"/>
        <v>1859.2016792845106</v>
      </c>
      <c r="AG27" s="666">
        <f t="shared" si="8"/>
        <v>1872.2128926488585</v>
      </c>
      <c r="AH27" s="666">
        <f t="shared" si="8"/>
        <v>1883.9045867081993</v>
      </c>
      <c r="AI27" s="666">
        <f t="shared" si="8"/>
        <v>1894.3917937014683</v>
      </c>
      <c r="AJ27" s="666">
        <f t="shared" si="8"/>
        <v>1898.1912671320604</v>
      </c>
      <c r="AK27" s="666">
        <f t="shared" si="8"/>
        <v>1900.9330449733552</v>
      </c>
      <c r="AL27" s="666">
        <f t="shared" si="8"/>
        <v>1902.7161347513747</v>
      </c>
      <c r="AM27" s="666">
        <f t="shared" si="8"/>
        <v>1903.6312015219221</v>
      </c>
      <c r="AN27" s="666">
        <f t="shared" si="8"/>
        <v>1903.7610871485679</v>
      </c>
      <c r="AO27" s="666">
        <f t="shared" si="8"/>
        <v>1903.1813369363724</v>
      </c>
      <c r="AP27" s="666">
        <f t="shared" si="8"/>
        <v>1901.9607223621447</v>
      </c>
      <c r="AQ27" s="666">
        <f t="shared" si="8"/>
        <v>1900.1617515077121</v>
      </c>
      <c r="AR27" s="666">
        <f t="shared" si="8"/>
        <v>1897.8411611263402</v>
      </c>
      <c r="AS27" s="666">
        <f t="shared" si="8"/>
        <v>1895.0503861366847</v>
      </c>
      <c r="AT27" s="667">
        <f t="shared" si="8"/>
        <v>1891.8360038175208</v>
      </c>
      <c r="AV27" s="681"/>
      <c r="AW27" s="683" t="s">
        <v>319</v>
      </c>
      <c r="AX27" s="103">
        <v>220</v>
      </c>
      <c r="AY27" s="103">
        <v>8</v>
      </c>
      <c r="AZ27" s="661">
        <v>4</v>
      </c>
      <c r="BA27" s="103">
        <f t="shared" si="6"/>
        <v>0.24799947271304551</v>
      </c>
      <c r="BB27" s="104">
        <f t="shared" si="4"/>
        <v>1</v>
      </c>
    </row>
    <row r="28" spans="2:54" x14ac:dyDescent="0.25">
      <c r="B28" s="663" t="s">
        <v>70</v>
      </c>
      <c r="C28" s="677" t="s">
        <v>320</v>
      </c>
      <c r="D28" s="678" t="s">
        <v>321</v>
      </c>
      <c r="E28" s="658">
        <v>243</v>
      </c>
      <c r="F28" s="658">
        <v>269</v>
      </c>
      <c r="G28" s="658">
        <v>304</v>
      </c>
      <c r="H28" s="658">
        <v>678</v>
      </c>
      <c r="I28" s="679">
        <v>1206</v>
      </c>
      <c r="J28" s="679">
        <v>4265</v>
      </c>
      <c r="K28" s="679">
        <v>2617</v>
      </c>
      <c r="L28" s="666">
        <f t="shared" si="5"/>
        <v>2803.317846360178</v>
      </c>
      <c r="M28" s="666">
        <f t="shared" si="5"/>
        <v>2983.5894661821485</v>
      </c>
      <c r="N28" s="666">
        <f t="shared" si="5"/>
        <v>3156.9544439955198</v>
      </c>
      <c r="O28" s="666">
        <f t="shared" si="5"/>
        <v>3313.69647821224</v>
      </c>
      <c r="P28" s="666">
        <f t="shared" si="5"/>
        <v>3461.5923799110083</v>
      </c>
      <c r="Q28" s="666">
        <f t="shared" si="5"/>
        <v>3600.4555900717241</v>
      </c>
      <c r="R28" s="666">
        <f t="shared" si="5"/>
        <v>3730.2546393721618</v>
      </c>
      <c r="S28" s="666">
        <f t="shared" si="5"/>
        <v>3851.0868562992509</v>
      </c>
      <c r="T28" s="666">
        <f t="shared" si="5"/>
        <v>3963.1536251901421</v>
      </c>
      <c r="U28" s="666">
        <f t="shared" si="5"/>
        <v>4066.7377989100282</v>
      </c>
      <c r="V28" s="666">
        <f t="shared" si="5"/>
        <v>4162.1835991619937</v>
      </c>
      <c r="W28" s="666">
        <f t="shared" si="5"/>
        <v>4249.8791289899054</v>
      </c>
      <c r="X28" s="666">
        <f t="shared" si="5"/>
        <v>4330.2414700615873</v>
      </c>
      <c r="Y28" s="666">
        <f t="shared" si="5"/>
        <v>4403.7042330289814</v>
      </c>
      <c r="Z28" s="666">
        <f t="shared" si="5"/>
        <v>4470.7073634382423</v>
      </c>
      <c r="AA28" s="666">
        <f t="shared" si="5"/>
        <v>4531.6889695968885</v>
      </c>
      <c r="AB28" s="666">
        <f t="shared" si="8"/>
        <v>4587.0789248128403</v>
      </c>
      <c r="AC28" s="666">
        <f t="shared" si="8"/>
        <v>4637.2939980569654</v>
      </c>
      <c r="AD28" s="666">
        <f t="shared" si="8"/>
        <v>4682.734279182424</v>
      </c>
      <c r="AE28" s="666">
        <f t="shared" si="8"/>
        <v>4723.7806833426748</v>
      </c>
      <c r="AF28" s="666">
        <f t="shared" si="8"/>
        <v>4760.7933411815702</v>
      </c>
      <c r="AG28" s="666">
        <f t="shared" si="8"/>
        <v>4794.1107045617064</v>
      </c>
      <c r="AH28" s="666">
        <f t="shared" si="8"/>
        <v>4824.0492205629735</v>
      </c>
      <c r="AI28" s="666">
        <f t="shared" si="8"/>
        <v>4850.9034482551306</v>
      </c>
      <c r="AJ28" s="666">
        <f t="shared" si="8"/>
        <v>4860.6326282628215</v>
      </c>
      <c r="AK28" s="666">
        <f t="shared" si="8"/>
        <v>4867.6534038114214</v>
      </c>
      <c r="AL28" s="666">
        <f t="shared" si="8"/>
        <v>4872.2193000433954</v>
      </c>
      <c r="AM28" s="666">
        <f t="shared" si="8"/>
        <v>4874.5624798266854</v>
      </c>
      <c r="AN28" s="666">
        <f t="shared" si="8"/>
        <v>4874.895073451863</v>
      </c>
      <c r="AO28" s="666">
        <f t="shared" si="8"/>
        <v>4873.4105271648614</v>
      </c>
      <c r="AP28" s="666">
        <f t="shared" si="8"/>
        <v>4870.2849417042407</v>
      </c>
      <c r="AQ28" s="666">
        <f t="shared" si="8"/>
        <v>4865.6783793499844</v>
      </c>
      <c r="AR28" s="666">
        <f t="shared" si="8"/>
        <v>4859.7361239409338</v>
      </c>
      <c r="AS28" s="666">
        <f t="shared" si="8"/>
        <v>4852.5898830916885</v>
      </c>
      <c r="AT28" s="667">
        <f t="shared" si="8"/>
        <v>4844.3589256266669</v>
      </c>
      <c r="AV28" s="663" t="s">
        <v>70</v>
      </c>
      <c r="AW28" s="678" t="s">
        <v>321</v>
      </c>
      <c r="AX28" s="103">
        <v>220</v>
      </c>
      <c r="AY28" s="103">
        <v>8</v>
      </c>
      <c r="AZ28" s="661">
        <v>4</v>
      </c>
      <c r="BA28" s="103">
        <f t="shared" si="6"/>
        <v>0.63504365957929576</v>
      </c>
      <c r="BB28" s="104">
        <f t="shared" si="4"/>
        <v>1</v>
      </c>
    </row>
    <row r="29" spans="2:54" x14ac:dyDescent="0.25">
      <c r="B29" s="663"/>
      <c r="C29" s="664" t="s">
        <v>322</v>
      </c>
      <c r="D29" s="665" t="s">
        <v>323</v>
      </c>
      <c r="E29" s="548">
        <v>1363</v>
      </c>
      <c r="F29" s="548">
        <v>895</v>
      </c>
      <c r="G29" s="548">
        <v>888</v>
      </c>
      <c r="H29" s="548">
        <v>1124</v>
      </c>
      <c r="I29" s="548">
        <v>829</v>
      </c>
      <c r="J29" s="548">
        <v>919</v>
      </c>
      <c r="K29" s="548">
        <v>904</v>
      </c>
      <c r="L29" s="666">
        <f t="shared" si="5"/>
        <v>968.36046354971381</v>
      </c>
      <c r="M29" s="666">
        <f t="shared" si="5"/>
        <v>1030.6323566788926</v>
      </c>
      <c r="N29" s="666">
        <f t="shared" si="5"/>
        <v>1090.5184628857278</v>
      </c>
      <c r="O29" s="666">
        <f t="shared" si="5"/>
        <v>1144.6624441359818</v>
      </c>
      <c r="P29" s="666">
        <f t="shared" si="5"/>
        <v>1195.7506730758696</v>
      </c>
      <c r="Q29" s="666">
        <f t="shared" si="5"/>
        <v>1243.7187059323035</v>
      </c>
      <c r="R29" s="666">
        <f t="shared" si="5"/>
        <v>1288.5556721407847</v>
      </c>
      <c r="S29" s="666">
        <f t="shared" si="5"/>
        <v>1330.2951922409331</v>
      </c>
      <c r="T29" s="666">
        <f t="shared" si="5"/>
        <v>1369.006831169999</v>
      </c>
      <c r="U29" s="666">
        <f t="shared" si="5"/>
        <v>1404.7882958405289</v>
      </c>
      <c r="V29" s="666">
        <f t="shared" si="5"/>
        <v>1437.7584920299735</v>
      </c>
      <c r="W29" s="666">
        <f t="shared" si="5"/>
        <v>1468.05148360981</v>
      </c>
      <c r="X29" s="666">
        <f t="shared" si="5"/>
        <v>1495.8113446448883</v>
      </c>
      <c r="Y29" s="666">
        <f t="shared" si="5"/>
        <v>1521.1878588682448</v>
      </c>
      <c r="Z29" s="666">
        <f t="shared" si="5"/>
        <v>1544.3329982988798</v>
      </c>
      <c r="AA29" s="666">
        <f t="shared" si="5"/>
        <v>1565.3981003116487</v>
      </c>
      <c r="AB29" s="666">
        <f t="shared" si="8"/>
        <v>1584.531657635004</v>
      </c>
      <c r="AC29" s="666">
        <f t="shared" si="8"/>
        <v>1601.8776363177283</v>
      </c>
      <c r="AD29" s="666">
        <f t="shared" si="8"/>
        <v>1617.5742408792164</v>
      </c>
      <c r="AE29" s="666">
        <f t="shared" si="8"/>
        <v>1631.7530522513473</v>
      </c>
      <c r="AF29" s="666">
        <f t="shared" si="8"/>
        <v>1644.5384716958874</v>
      </c>
      <c r="AG29" s="666">
        <f t="shared" si="8"/>
        <v>1656.0474118929233</v>
      </c>
      <c r="AH29" s="666">
        <f t="shared" si="8"/>
        <v>1666.3891843289741</v>
      </c>
      <c r="AI29" s="666">
        <f t="shared" si="8"/>
        <v>1675.6655396341748</v>
      </c>
      <c r="AJ29" s="666">
        <f t="shared" si="8"/>
        <v>1679.0263263085931</v>
      </c>
      <c r="AK29" s="666">
        <f t="shared" si="8"/>
        <v>1681.4515388022628</v>
      </c>
      <c r="AL29" s="666">
        <f t="shared" si="8"/>
        <v>1683.028753243877</v>
      </c>
      <c r="AM29" s="666">
        <f t="shared" si="8"/>
        <v>1683.8381665125412</v>
      </c>
      <c r="AN29" s="666">
        <f t="shared" si="8"/>
        <v>1683.9530555599852</v>
      </c>
      <c r="AO29" s="666">
        <f t="shared" si="8"/>
        <v>1683.4402432392174</v>
      </c>
      <c r="AP29" s="666">
        <f t="shared" si="8"/>
        <v>1682.3605606804092</v>
      </c>
      <c r="AQ29" s="666">
        <f t="shared" si="8"/>
        <v>1680.7692987896</v>
      </c>
      <c r="AR29" s="666">
        <f t="shared" si="8"/>
        <v>1678.716643501185</v>
      </c>
      <c r="AS29" s="666">
        <f t="shared" si="8"/>
        <v>1676.2480910641511</v>
      </c>
      <c r="AT29" s="667">
        <f t="shared" si="8"/>
        <v>1673.4048409501354</v>
      </c>
      <c r="AV29" s="663"/>
      <c r="AW29" s="665" t="s">
        <v>323</v>
      </c>
      <c r="AX29" s="103">
        <v>220</v>
      </c>
      <c r="AY29" s="103">
        <v>8</v>
      </c>
      <c r="AZ29" s="661">
        <v>4</v>
      </c>
      <c r="BA29" s="103">
        <f t="shared" si="6"/>
        <v>0.21936548271290907</v>
      </c>
      <c r="BB29" s="104">
        <f t="shared" si="4"/>
        <v>1</v>
      </c>
    </row>
    <row r="30" spans="2:54" ht="15.75" thickBot="1" x14ac:dyDescent="0.3">
      <c r="B30" s="681"/>
      <c r="C30" s="682" t="s">
        <v>324</v>
      </c>
      <c r="D30" s="683" t="s">
        <v>325</v>
      </c>
      <c r="E30" s="671">
        <v>166</v>
      </c>
      <c r="F30" s="671">
        <v>140</v>
      </c>
      <c r="G30" s="671">
        <v>644</v>
      </c>
      <c r="H30" s="671">
        <v>939</v>
      </c>
      <c r="I30" s="574">
        <v>349</v>
      </c>
      <c r="J30" s="574">
        <v>459</v>
      </c>
      <c r="K30" s="574">
        <v>980</v>
      </c>
      <c r="L30" s="666">
        <f t="shared" si="5"/>
        <v>1049.7712989808845</v>
      </c>
      <c r="M30" s="666">
        <f t="shared" si="5"/>
        <v>1117.2784397625164</v>
      </c>
      <c r="N30" s="666">
        <f t="shared" si="5"/>
        <v>1182.199218615059</v>
      </c>
      <c r="O30" s="666">
        <f t="shared" si="5"/>
        <v>1240.8951274925469</v>
      </c>
      <c r="P30" s="666">
        <f t="shared" si="5"/>
        <v>1296.2783845291508</v>
      </c>
      <c r="Q30" s="666">
        <f t="shared" si="5"/>
        <v>1348.279128112453</v>
      </c>
      <c r="R30" s="666">
        <f t="shared" si="5"/>
        <v>1396.8855737809395</v>
      </c>
      <c r="S30" s="666">
        <f t="shared" si="5"/>
        <v>1442.1341685797729</v>
      </c>
      <c r="T30" s="666">
        <f t="shared" si="5"/>
        <v>1484.1003258258841</v>
      </c>
      <c r="U30" s="666">
        <f t="shared" si="5"/>
        <v>1522.8899667297771</v>
      </c>
      <c r="V30" s="666">
        <f t="shared" si="5"/>
        <v>1558.6319935723166</v>
      </c>
      <c r="W30" s="666">
        <f t="shared" si="5"/>
        <v>1591.4717410814314</v>
      </c>
      <c r="X30" s="666">
        <f t="shared" si="5"/>
        <v>1621.5653957433526</v>
      </c>
      <c r="Y30" s="666">
        <f t="shared" si="5"/>
        <v>1649.0753337288497</v>
      </c>
      <c r="Z30" s="666">
        <f t="shared" si="5"/>
        <v>1674.1663034656001</v>
      </c>
      <c r="AA30" s="666">
        <f t="shared" si="5"/>
        <v>1697.0023653820974</v>
      </c>
      <c r="AB30" s="666">
        <f t="shared" si="8"/>
        <v>1717.7444961087438</v>
      </c>
      <c r="AC30" s="666">
        <f t="shared" si="8"/>
        <v>1736.5487650347059</v>
      </c>
      <c r="AD30" s="666">
        <f t="shared" si="8"/>
        <v>1753.5649956433988</v>
      </c>
      <c r="AE30" s="666">
        <f t="shared" si="8"/>
        <v>1768.9358309804434</v>
      </c>
      <c r="AF30" s="666">
        <f t="shared" si="8"/>
        <v>1782.7961308207634</v>
      </c>
      <c r="AG30" s="666">
        <f t="shared" si="8"/>
        <v>1795.2726367865766</v>
      </c>
      <c r="AH30" s="666">
        <f t="shared" si="8"/>
        <v>1806.4838502681364</v>
      </c>
      <c r="AI30" s="666">
        <f t="shared" si="8"/>
        <v>1816.540076152093</v>
      </c>
      <c r="AJ30" s="666">
        <f t="shared" si="8"/>
        <v>1820.1834068389621</v>
      </c>
      <c r="AK30" s="666">
        <f t="shared" si="8"/>
        <v>1822.81250887856</v>
      </c>
      <c r="AL30" s="666">
        <f t="shared" si="8"/>
        <v>1824.5223209944693</v>
      </c>
      <c r="AM30" s="666">
        <f t="shared" si="8"/>
        <v>1825.3997822812955</v>
      </c>
      <c r="AN30" s="666">
        <f t="shared" si="8"/>
        <v>1825.5243301424628</v>
      </c>
      <c r="AO30" s="666">
        <f t="shared" si="8"/>
        <v>1824.9684052814534</v>
      </c>
      <c r="AP30" s="666">
        <f t="shared" si="8"/>
        <v>1823.7979529500021</v>
      </c>
      <c r="AQ30" s="666">
        <f t="shared" si="8"/>
        <v>1822.0729124046559</v>
      </c>
      <c r="AR30" s="666">
        <f t="shared" si="8"/>
        <v>1819.8476887512857</v>
      </c>
      <c r="AS30" s="666">
        <f t="shared" si="8"/>
        <v>1817.1716031447666</v>
      </c>
      <c r="AT30" s="667">
        <f t="shared" si="8"/>
        <v>1814.0893187291299</v>
      </c>
      <c r="AV30" s="681"/>
      <c r="AW30" s="683" t="s">
        <v>325</v>
      </c>
      <c r="AX30" s="103">
        <v>220</v>
      </c>
      <c r="AY30" s="103">
        <v>8</v>
      </c>
      <c r="AZ30" s="661">
        <v>4</v>
      </c>
      <c r="BA30" s="103">
        <f t="shared" si="6"/>
        <v>0.23780771356045455</v>
      </c>
      <c r="BB30" s="104">
        <f t="shared" si="4"/>
        <v>1</v>
      </c>
    </row>
    <row r="31" spans="2:54" ht="15.75" thickBot="1" x14ac:dyDescent="0.3">
      <c r="B31" s="672" t="s">
        <v>71</v>
      </c>
      <c r="C31" s="673" t="s">
        <v>326</v>
      </c>
      <c r="D31" s="674" t="s">
        <v>327</v>
      </c>
      <c r="E31" s="684"/>
      <c r="F31" s="684"/>
      <c r="G31" s="684"/>
      <c r="H31" s="684"/>
      <c r="I31" s="676"/>
      <c r="J31" s="676"/>
      <c r="K31" s="676">
        <v>825</v>
      </c>
      <c r="L31" s="666">
        <f t="shared" ref="L31:AT38" si="9">K31*L$6+K31</f>
        <v>883.73604250941798</v>
      </c>
      <c r="M31" s="666">
        <f t="shared" si="9"/>
        <v>940.5660334735469</v>
      </c>
      <c r="N31" s="666">
        <f t="shared" si="9"/>
        <v>995.21872995655474</v>
      </c>
      <c r="O31" s="666">
        <f t="shared" si="9"/>
        <v>1044.6311022258685</v>
      </c>
      <c r="P31" s="666">
        <f t="shared" si="9"/>
        <v>1091.254762486275</v>
      </c>
      <c r="Q31" s="666">
        <f t="shared" si="9"/>
        <v>1135.0308986660957</v>
      </c>
      <c r="R31" s="666">
        <f t="shared" si="9"/>
        <v>1175.9495901727296</v>
      </c>
      <c r="S31" s="666">
        <f t="shared" si="9"/>
        <v>1214.0415194676659</v>
      </c>
      <c r="T31" s="666">
        <f t="shared" si="9"/>
        <v>1249.370172251382</v>
      </c>
      <c r="U31" s="666">
        <f t="shared" si="9"/>
        <v>1282.0247168898634</v>
      </c>
      <c r="V31" s="666">
        <f t="shared" si="9"/>
        <v>1312.1136680583277</v>
      </c>
      <c r="W31" s="666">
        <f t="shared" si="9"/>
        <v>1339.7593738695723</v>
      </c>
      <c r="X31" s="666">
        <f t="shared" si="9"/>
        <v>1365.0933178451692</v>
      </c>
      <c r="Y31" s="666">
        <f t="shared" si="9"/>
        <v>1388.2521942105111</v>
      </c>
      <c r="Z31" s="666">
        <f t="shared" si="9"/>
        <v>1409.374694244</v>
      </c>
      <c r="AA31" s="666">
        <f t="shared" si="9"/>
        <v>1428.5989300410513</v>
      </c>
      <c r="AB31" s="666">
        <f t="shared" si="9"/>
        <v>1446.0604176425647</v>
      </c>
      <c r="AC31" s="666">
        <f t="shared" si="9"/>
        <v>1461.8905419935022</v>
      </c>
      <c r="AD31" s="666">
        <f t="shared" si="9"/>
        <v>1476.2154300059221</v>
      </c>
      <c r="AE31" s="666">
        <f t="shared" si="9"/>
        <v>1489.155163835577</v>
      </c>
      <c r="AF31" s="666">
        <f t="shared" si="9"/>
        <v>1500.8232733950301</v>
      </c>
      <c r="AG31" s="666">
        <f t="shared" si="9"/>
        <v>1511.3264544376789</v>
      </c>
      <c r="AH31" s="666">
        <f t="shared" si="9"/>
        <v>1520.764465786951</v>
      </c>
      <c r="AI31" s="666">
        <f t="shared" si="9"/>
        <v>1529.2301661484451</v>
      </c>
      <c r="AJ31" s="666">
        <f t="shared" si="9"/>
        <v>1532.2972557572891</v>
      </c>
      <c r="AK31" s="666">
        <f t="shared" si="9"/>
        <v>1534.5105304334811</v>
      </c>
      <c r="AL31" s="666">
        <f t="shared" si="9"/>
        <v>1535.9499130820782</v>
      </c>
      <c r="AM31" s="666">
        <f t="shared" si="9"/>
        <v>1536.6885922266003</v>
      </c>
      <c r="AN31" s="666">
        <f t="shared" si="9"/>
        <v>1536.7934411913584</v>
      </c>
      <c r="AO31" s="666">
        <f t="shared" si="9"/>
        <v>1536.3254432216311</v>
      </c>
      <c r="AP31" s="666">
        <f t="shared" si="9"/>
        <v>1535.3401134528071</v>
      </c>
      <c r="AQ31" s="666">
        <f t="shared" si="9"/>
        <v>1533.8879109528982</v>
      </c>
      <c r="AR31" s="666">
        <f t="shared" si="9"/>
        <v>1532.0146359385815</v>
      </c>
      <c r="AS31" s="666">
        <f t="shared" si="9"/>
        <v>1529.7618087698281</v>
      </c>
      <c r="AT31" s="667">
        <f t="shared" si="9"/>
        <v>1527.1670285219709</v>
      </c>
      <c r="AV31" s="672" t="s">
        <v>71</v>
      </c>
      <c r="AW31" s="674" t="s">
        <v>327</v>
      </c>
      <c r="AX31" s="103">
        <v>220</v>
      </c>
      <c r="AY31" s="103">
        <v>8</v>
      </c>
      <c r="AZ31" s="661">
        <v>4</v>
      </c>
      <c r="BA31" s="103">
        <f t="shared" si="6"/>
        <v>0.20019526906875001</v>
      </c>
      <c r="BB31" s="104">
        <f t="shared" si="4"/>
        <v>1</v>
      </c>
    </row>
    <row r="32" spans="2:54" x14ac:dyDescent="0.25">
      <c r="B32" s="663" t="s">
        <v>72</v>
      </c>
      <c r="C32" s="677" t="s">
        <v>328</v>
      </c>
      <c r="D32" s="678" t="s">
        <v>329</v>
      </c>
      <c r="E32" s="679">
        <v>6273</v>
      </c>
      <c r="F32" s="679">
        <v>7159</v>
      </c>
      <c r="G32" s="679">
        <v>7097</v>
      </c>
      <c r="H32" s="679">
        <v>7991</v>
      </c>
      <c r="I32" s="679">
        <v>4699</v>
      </c>
      <c r="J32" s="679">
        <v>4846</v>
      </c>
      <c r="K32" s="679">
        <v>5375</v>
      </c>
      <c r="L32" s="666">
        <f t="shared" si="9"/>
        <v>5757.6742163492381</v>
      </c>
      <c r="M32" s="666">
        <f t="shared" si="9"/>
        <v>6127.9302180852301</v>
      </c>
      <c r="N32" s="666">
        <f t="shared" si="9"/>
        <v>6484.0008163836146</v>
      </c>
      <c r="O32" s="666">
        <f t="shared" si="9"/>
        <v>6805.9299084412651</v>
      </c>
      <c r="P32" s="666">
        <f t="shared" si="9"/>
        <v>7109.6901192287614</v>
      </c>
      <c r="Q32" s="666">
        <f t="shared" si="9"/>
        <v>7394.898279188199</v>
      </c>
      <c r="R32" s="666">
        <f t="shared" si="9"/>
        <v>7661.489754155662</v>
      </c>
      <c r="S32" s="666">
        <f t="shared" si="9"/>
        <v>7909.6644450166114</v>
      </c>
      <c r="T32" s="666">
        <f t="shared" si="9"/>
        <v>8139.8359707287009</v>
      </c>
      <c r="U32" s="666">
        <f t="shared" si="9"/>
        <v>8352.5852767066863</v>
      </c>
      <c r="V32" s="666">
        <f t="shared" si="9"/>
        <v>8548.6193525012277</v>
      </c>
      <c r="W32" s="666">
        <f t="shared" si="9"/>
        <v>8728.7353146047917</v>
      </c>
      <c r="X32" s="666">
        <f t="shared" si="9"/>
        <v>8893.7897980821654</v>
      </c>
      <c r="Y32" s="666">
        <f t="shared" si="9"/>
        <v>9044.673386523029</v>
      </c>
      <c r="Z32" s="666">
        <f t="shared" si="9"/>
        <v>9182.2896746200022</v>
      </c>
      <c r="AA32" s="666">
        <f t="shared" si="9"/>
        <v>9307.5384836007906</v>
      </c>
      <c r="AB32" s="666">
        <f t="shared" si="9"/>
        <v>9421.3027210045893</v>
      </c>
      <c r="AC32" s="666">
        <f t="shared" si="9"/>
        <v>9524.4383796546372</v>
      </c>
      <c r="AD32" s="666">
        <f t="shared" si="9"/>
        <v>9617.767195493132</v>
      </c>
      <c r="AE32" s="666">
        <f t="shared" si="9"/>
        <v>9702.0715219590656</v>
      </c>
      <c r="AF32" s="666">
        <f t="shared" si="9"/>
        <v>9778.0910236342916</v>
      </c>
      <c r="AG32" s="666">
        <f t="shared" si="9"/>
        <v>9846.5208395182162</v>
      </c>
      <c r="AH32" s="666">
        <f t="shared" si="9"/>
        <v>9908.0109134604445</v>
      </c>
      <c r="AI32" s="666">
        <f t="shared" si="9"/>
        <v>9963.1662339974519</v>
      </c>
      <c r="AJ32" s="666">
        <f t="shared" si="9"/>
        <v>9983.1487875096173</v>
      </c>
      <c r="AK32" s="666">
        <f t="shared" si="9"/>
        <v>9997.5686073696561</v>
      </c>
      <c r="AL32" s="666">
        <f t="shared" si="9"/>
        <v>10006.946403413545</v>
      </c>
      <c r="AM32" s="666">
        <f t="shared" si="9"/>
        <v>10011.75900996119</v>
      </c>
      <c r="AN32" s="666">
        <f t="shared" si="9"/>
        <v>10012.442116852795</v>
      </c>
      <c r="AO32" s="666">
        <f t="shared" si="9"/>
        <v>10009.393039171238</v>
      </c>
      <c r="AP32" s="666">
        <f t="shared" si="9"/>
        <v>10002.973466434962</v>
      </c>
      <c r="AQ32" s="666">
        <f t="shared" si="9"/>
        <v>9993.5121471173734</v>
      </c>
      <c r="AR32" s="666">
        <f t="shared" si="9"/>
        <v>9981.307476569551</v>
      </c>
      <c r="AS32" s="666">
        <f t="shared" si="9"/>
        <v>9966.6299662276742</v>
      </c>
      <c r="AT32" s="667">
        <f t="shared" si="9"/>
        <v>9949.7245797643609</v>
      </c>
      <c r="AV32" s="663" t="s">
        <v>72</v>
      </c>
      <c r="AW32" s="678" t="s">
        <v>329</v>
      </c>
      <c r="AX32" s="103">
        <v>220</v>
      </c>
      <c r="AY32" s="103">
        <v>8</v>
      </c>
      <c r="AZ32" s="661">
        <v>4</v>
      </c>
      <c r="BA32" s="103">
        <f t="shared" si="6"/>
        <v>1.3043025105994321</v>
      </c>
      <c r="BB32" s="104">
        <f t="shared" si="4"/>
        <v>2</v>
      </c>
    </row>
    <row r="33" spans="2:54" x14ac:dyDescent="0.25">
      <c r="B33" s="663"/>
      <c r="C33" s="664" t="s">
        <v>330</v>
      </c>
      <c r="D33" s="665" t="s">
        <v>331</v>
      </c>
      <c r="E33" s="548">
        <v>1538</v>
      </c>
      <c r="F33" s="548">
        <v>1159</v>
      </c>
      <c r="G33" s="548">
        <v>1108</v>
      </c>
      <c r="H33" s="548">
        <v>452</v>
      </c>
      <c r="I33" s="548">
        <v>60</v>
      </c>
      <c r="J33" s="548">
        <v>188</v>
      </c>
      <c r="K33" s="548">
        <v>253</v>
      </c>
      <c r="L33" s="666">
        <f t="shared" si="9"/>
        <v>271.01238636955486</v>
      </c>
      <c r="M33" s="666">
        <f t="shared" si="9"/>
        <v>288.4402502652211</v>
      </c>
      <c r="N33" s="666">
        <f t="shared" si="9"/>
        <v>305.20041052001017</v>
      </c>
      <c r="O33" s="666">
        <f t="shared" si="9"/>
        <v>320.35353801593305</v>
      </c>
      <c r="P33" s="666">
        <f t="shared" si="9"/>
        <v>334.65146049579101</v>
      </c>
      <c r="Q33" s="666">
        <f t="shared" si="9"/>
        <v>348.07614225760267</v>
      </c>
      <c r="R33" s="666">
        <f t="shared" si="9"/>
        <v>360.62454098630371</v>
      </c>
      <c r="S33" s="666">
        <f t="shared" si="9"/>
        <v>372.30606597008421</v>
      </c>
      <c r="T33" s="666">
        <f t="shared" si="9"/>
        <v>383.14018615709045</v>
      </c>
      <c r="U33" s="666">
        <f t="shared" si="9"/>
        <v>393.15424651289146</v>
      </c>
      <c r="V33" s="666">
        <f t="shared" si="9"/>
        <v>402.38152487122056</v>
      </c>
      <c r="W33" s="666">
        <f t="shared" si="9"/>
        <v>410.85954132000228</v>
      </c>
      <c r="X33" s="666">
        <f t="shared" si="9"/>
        <v>418.62861747251867</v>
      </c>
      <c r="Y33" s="666">
        <f t="shared" si="9"/>
        <v>425.73067289122355</v>
      </c>
      <c r="Z33" s="666">
        <f t="shared" si="9"/>
        <v>432.20823956816014</v>
      </c>
      <c r="AA33" s="666">
        <f t="shared" si="9"/>
        <v>438.1036718792559</v>
      </c>
      <c r="AB33" s="666">
        <f t="shared" si="9"/>
        <v>443.45852807705336</v>
      </c>
      <c r="AC33" s="666">
        <f t="shared" si="9"/>
        <v>448.31309954467417</v>
      </c>
      <c r="AD33" s="666">
        <f t="shared" si="9"/>
        <v>452.70606520181633</v>
      </c>
      <c r="AE33" s="666">
        <f t="shared" si="9"/>
        <v>456.67425024291049</v>
      </c>
      <c r="AF33" s="666">
        <f t="shared" si="9"/>
        <v>460.25247050780945</v>
      </c>
      <c r="AG33" s="666">
        <f t="shared" si="9"/>
        <v>463.4734460275551</v>
      </c>
      <c r="AH33" s="666">
        <f t="shared" si="9"/>
        <v>466.36776950799856</v>
      </c>
      <c r="AI33" s="666">
        <f t="shared" si="9"/>
        <v>468.96391761885673</v>
      </c>
      <c r="AJ33" s="666">
        <f t="shared" si="9"/>
        <v>469.90449176556888</v>
      </c>
      <c r="AK33" s="666">
        <f t="shared" si="9"/>
        <v>470.58322933293442</v>
      </c>
      <c r="AL33" s="666">
        <f t="shared" si="9"/>
        <v>471.0246400118375</v>
      </c>
      <c r="AM33" s="666">
        <f t="shared" si="9"/>
        <v>471.25116828282427</v>
      </c>
      <c r="AN33" s="666">
        <f t="shared" si="9"/>
        <v>471.28332196535007</v>
      </c>
      <c r="AO33" s="666">
        <f t="shared" si="9"/>
        <v>471.13980258796704</v>
      </c>
      <c r="AP33" s="666">
        <f t="shared" si="9"/>
        <v>470.83763479219442</v>
      </c>
      <c r="AQ33" s="666">
        <f t="shared" si="9"/>
        <v>470.39229269222238</v>
      </c>
      <c r="AR33" s="666">
        <f t="shared" si="9"/>
        <v>469.81782168783189</v>
      </c>
      <c r="AS33" s="666">
        <f t="shared" si="9"/>
        <v>469.12695468941422</v>
      </c>
      <c r="AT33" s="667">
        <f t="shared" si="9"/>
        <v>468.33122208007131</v>
      </c>
      <c r="AV33" s="663"/>
      <c r="AW33" s="665" t="s">
        <v>331</v>
      </c>
      <c r="AX33" s="103">
        <v>220</v>
      </c>
      <c r="AY33" s="103">
        <v>8</v>
      </c>
      <c r="AZ33" s="661">
        <v>4</v>
      </c>
      <c r="BA33" s="103">
        <f t="shared" si="6"/>
        <v>6.1393215847750017E-2</v>
      </c>
      <c r="BB33" s="104">
        <f t="shared" si="4"/>
        <v>1</v>
      </c>
    </row>
    <row r="34" spans="2:54" x14ac:dyDescent="0.25">
      <c r="B34" s="663"/>
      <c r="C34" s="664" t="s">
        <v>332</v>
      </c>
      <c r="D34" s="665" t="s">
        <v>333</v>
      </c>
      <c r="E34" s="548">
        <v>1105</v>
      </c>
      <c r="F34" s="548">
        <v>936</v>
      </c>
      <c r="G34" s="548">
        <v>878</v>
      </c>
      <c r="H34" s="548">
        <v>795</v>
      </c>
      <c r="I34" s="548">
        <v>469</v>
      </c>
      <c r="J34" s="548">
        <v>472</v>
      </c>
      <c r="K34" s="548">
        <v>503</v>
      </c>
      <c r="L34" s="666">
        <f t="shared" si="9"/>
        <v>538.81118712998455</v>
      </c>
      <c r="M34" s="666">
        <f t="shared" si="9"/>
        <v>573.46026040872016</v>
      </c>
      <c r="N34" s="666">
        <f t="shared" si="9"/>
        <v>606.78184384017823</v>
      </c>
      <c r="O34" s="666">
        <f t="shared" si="9"/>
        <v>636.90841747831735</v>
      </c>
      <c r="P34" s="666">
        <f t="shared" si="9"/>
        <v>665.33472185526819</v>
      </c>
      <c r="Q34" s="666">
        <f t="shared" si="9"/>
        <v>692.02489942914679</v>
      </c>
      <c r="R34" s="666">
        <f t="shared" si="9"/>
        <v>716.97290164470667</v>
      </c>
      <c r="S34" s="666">
        <f t="shared" si="9"/>
        <v>740.1974355057406</v>
      </c>
      <c r="T34" s="666">
        <f t="shared" si="9"/>
        <v>761.73720805144876</v>
      </c>
      <c r="U34" s="666">
        <f t="shared" si="9"/>
        <v>781.64658496436539</v>
      </c>
      <c r="V34" s="666">
        <f t="shared" si="9"/>
        <v>799.9917273131382</v>
      </c>
      <c r="W34" s="666">
        <f t="shared" si="9"/>
        <v>816.84723037138792</v>
      </c>
      <c r="X34" s="666">
        <f t="shared" si="9"/>
        <v>832.29325924378224</v>
      </c>
      <c r="Y34" s="666">
        <f t="shared" si="9"/>
        <v>846.41315598531799</v>
      </c>
      <c r="Z34" s="666">
        <f t="shared" si="9"/>
        <v>859.29148024816027</v>
      </c>
      <c r="AA34" s="666">
        <f t="shared" si="9"/>
        <v>871.01243855836253</v>
      </c>
      <c r="AB34" s="666">
        <f t="shared" si="9"/>
        <v>881.65865463540649</v>
      </c>
      <c r="AC34" s="666">
        <f t="shared" si="9"/>
        <v>891.31023348209931</v>
      </c>
      <c r="AD34" s="666">
        <f t="shared" si="9"/>
        <v>900.04407429452021</v>
      </c>
      <c r="AE34" s="666">
        <f t="shared" si="9"/>
        <v>907.9333907991462</v>
      </c>
      <c r="AF34" s="666">
        <f t="shared" si="9"/>
        <v>915.04740183963702</v>
      </c>
      <c r="AG34" s="666">
        <f t="shared" si="9"/>
        <v>921.45115949351862</v>
      </c>
      <c r="AH34" s="666">
        <f t="shared" si="9"/>
        <v>927.20548641313553</v>
      </c>
      <c r="AI34" s="666">
        <f t="shared" si="9"/>
        <v>932.36699826990105</v>
      </c>
      <c r="AJ34" s="666">
        <f t="shared" si="9"/>
        <v>934.2369935102023</v>
      </c>
      <c r="AK34" s="666">
        <f t="shared" si="9"/>
        <v>935.58642037338359</v>
      </c>
      <c r="AL34" s="666">
        <f t="shared" si="9"/>
        <v>936.46400761246764</v>
      </c>
      <c r="AM34" s="666">
        <f t="shared" si="9"/>
        <v>936.91437804846112</v>
      </c>
      <c r="AN34" s="666">
        <f t="shared" si="9"/>
        <v>936.97830414454995</v>
      </c>
      <c r="AO34" s="666">
        <f t="shared" si="9"/>
        <v>936.69296720058287</v>
      </c>
      <c r="AP34" s="666">
        <f t="shared" si="9"/>
        <v>936.09221462637879</v>
      </c>
      <c r="AQ34" s="666">
        <f t="shared" si="9"/>
        <v>935.20681116279798</v>
      </c>
      <c r="AR34" s="666">
        <f t="shared" si="9"/>
        <v>934.06468106315992</v>
      </c>
      <c r="AS34" s="666">
        <f t="shared" si="9"/>
        <v>932.69113916512003</v>
      </c>
      <c r="AT34" s="667">
        <f t="shared" si="9"/>
        <v>931.10910951097185</v>
      </c>
      <c r="AV34" s="663"/>
      <c r="AW34" s="665" t="s">
        <v>333</v>
      </c>
      <c r="AX34" s="103">
        <v>220</v>
      </c>
      <c r="AY34" s="103">
        <v>8</v>
      </c>
      <c r="AZ34" s="661">
        <v>4</v>
      </c>
      <c r="BA34" s="103">
        <f t="shared" si="6"/>
        <v>0.1220584488988864</v>
      </c>
      <c r="BB34" s="104">
        <f t="shared" si="4"/>
        <v>1</v>
      </c>
    </row>
    <row r="35" spans="2:54" ht="15.75" thickBot="1" x14ac:dyDescent="0.3">
      <c r="B35" s="681"/>
      <c r="C35" s="682" t="s">
        <v>313</v>
      </c>
      <c r="D35" s="683" t="s">
        <v>334</v>
      </c>
      <c r="E35" s="574">
        <v>1134</v>
      </c>
      <c r="F35" s="574">
        <v>1111</v>
      </c>
      <c r="G35" s="574">
        <v>1213</v>
      </c>
      <c r="H35" s="574">
        <v>1282</v>
      </c>
      <c r="I35" s="574">
        <v>1056</v>
      </c>
      <c r="J35" s="574">
        <v>1074</v>
      </c>
      <c r="K35" s="574">
        <v>1206</v>
      </c>
      <c r="L35" s="666">
        <f t="shared" si="9"/>
        <v>1291.8614148683127</v>
      </c>
      <c r="M35" s="666">
        <f t="shared" si="9"/>
        <v>1374.9365289322395</v>
      </c>
      <c r="N35" s="666">
        <f t="shared" si="9"/>
        <v>1454.8288343364909</v>
      </c>
      <c r="O35" s="666">
        <f t="shared" si="9"/>
        <v>1527.0607385265423</v>
      </c>
      <c r="P35" s="666">
        <f t="shared" si="9"/>
        <v>1595.2160527981182</v>
      </c>
      <c r="Q35" s="666">
        <f t="shared" si="9"/>
        <v>1659.2088045955288</v>
      </c>
      <c r="R35" s="666">
        <f t="shared" si="9"/>
        <v>1719.0244918161354</v>
      </c>
      <c r="S35" s="666">
        <f t="shared" si="9"/>
        <v>1774.7079666400061</v>
      </c>
      <c r="T35" s="666">
        <f t="shared" si="9"/>
        <v>1826.3520336183838</v>
      </c>
      <c r="U35" s="666">
        <f t="shared" si="9"/>
        <v>1874.0870406899094</v>
      </c>
      <c r="V35" s="666">
        <f t="shared" si="9"/>
        <v>1918.0716165798101</v>
      </c>
      <c r="W35" s="666">
        <f t="shared" si="9"/>
        <v>1958.4846119838842</v>
      </c>
      <c r="X35" s="666">
        <f t="shared" si="9"/>
        <v>1995.518231904575</v>
      </c>
      <c r="Y35" s="666">
        <f t="shared" si="9"/>
        <v>2029.3722984459114</v>
      </c>
      <c r="Z35" s="666">
        <f t="shared" si="9"/>
        <v>2060.2495530403207</v>
      </c>
      <c r="AA35" s="666">
        <f t="shared" si="9"/>
        <v>2088.3518904600105</v>
      </c>
      <c r="AB35" s="666">
        <f t="shared" si="9"/>
        <v>2113.8774105174957</v>
      </c>
      <c r="AC35" s="666">
        <f t="shared" si="9"/>
        <v>2137.0181741141387</v>
      </c>
      <c r="AD35" s="666">
        <f t="shared" si="9"/>
        <v>2157.9585558632034</v>
      </c>
      <c r="AE35" s="666">
        <f t="shared" si="9"/>
        <v>2176.8740940432808</v>
      </c>
      <c r="AF35" s="666">
        <f t="shared" si="9"/>
        <v>2193.9307487447359</v>
      </c>
      <c r="AG35" s="666">
        <f t="shared" si="9"/>
        <v>2209.2844897598079</v>
      </c>
      <c r="AH35" s="666">
        <f t="shared" si="9"/>
        <v>2223.0811463503805</v>
      </c>
      <c r="AI35" s="666">
        <f t="shared" si="9"/>
        <v>2235.4564610606371</v>
      </c>
      <c r="AJ35" s="666">
        <f t="shared" si="9"/>
        <v>2239.9399884161107</v>
      </c>
      <c r="AK35" s="666">
        <f t="shared" si="9"/>
        <v>2243.1753935791262</v>
      </c>
      <c r="AL35" s="666">
        <f t="shared" si="9"/>
        <v>2245.2795093054392</v>
      </c>
      <c r="AM35" s="666">
        <f t="shared" si="9"/>
        <v>2246.3593239094316</v>
      </c>
      <c r="AN35" s="666">
        <f t="shared" si="9"/>
        <v>2246.5125940324597</v>
      </c>
      <c r="AO35" s="666">
        <f t="shared" si="9"/>
        <v>2245.8284660912582</v>
      </c>
      <c r="AP35" s="666">
        <f t="shared" si="9"/>
        <v>2244.3880931201047</v>
      </c>
      <c r="AQ35" s="666">
        <f t="shared" si="9"/>
        <v>2242.2652371020563</v>
      </c>
      <c r="AR35" s="666">
        <f t="shared" si="9"/>
        <v>2239.5268496265821</v>
      </c>
      <c r="AS35" s="666">
        <f t="shared" si="9"/>
        <v>2236.2336259108047</v>
      </c>
      <c r="AT35" s="667">
        <f t="shared" si="9"/>
        <v>2232.4405289666643</v>
      </c>
      <c r="AV35" s="681"/>
      <c r="AW35" s="683" t="s">
        <v>334</v>
      </c>
      <c r="AX35" s="103">
        <v>220</v>
      </c>
      <c r="AY35" s="103">
        <v>8</v>
      </c>
      <c r="AZ35" s="661">
        <v>4</v>
      </c>
      <c r="BA35" s="103">
        <f t="shared" si="6"/>
        <v>0.29264908423868191</v>
      </c>
      <c r="BB35" s="104">
        <f t="shared" si="4"/>
        <v>1</v>
      </c>
    </row>
    <row r="36" spans="2:54" ht="15.75" thickBot="1" x14ac:dyDescent="0.3">
      <c r="B36" s="672" t="s">
        <v>73</v>
      </c>
      <c r="C36" s="673" t="s">
        <v>335</v>
      </c>
      <c r="D36" s="674" t="s">
        <v>336</v>
      </c>
      <c r="E36" s="675">
        <v>7581</v>
      </c>
      <c r="F36" s="675">
        <v>9942</v>
      </c>
      <c r="G36" s="675">
        <v>11473</v>
      </c>
      <c r="H36" s="675">
        <v>9665</v>
      </c>
      <c r="I36" s="676">
        <v>7534</v>
      </c>
      <c r="J36" s="676">
        <v>7352</v>
      </c>
      <c r="K36" s="676">
        <v>7834</v>
      </c>
      <c r="L36" s="666">
        <f t="shared" si="9"/>
        <v>8391.7432206288249</v>
      </c>
      <c r="M36" s="666">
        <f t="shared" si="9"/>
        <v>8931.3870378566862</v>
      </c>
      <c r="N36" s="666">
        <f t="shared" si="9"/>
        <v>9450.3557945207867</v>
      </c>
      <c r="O36" s="666">
        <f t="shared" si="9"/>
        <v>9919.5637028332767</v>
      </c>
      <c r="P36" s="666">
        <f t="shared" si="9"/>
        <v>10362.290677960578</v>
      </c>
      <c r="Q36" s="666">
        <f t="shared" si="9"/>
        <v>10777.978254727506</v>
      </c>
      <c r="R36" s="666">
        <f t="shared" si="9"/>
        <v>11166.532229591712</v>
      </c>
      <c r="S36" s="666">
        <f t="shared" si="9"/>
        <v>11528.243955769327</v>
      </c>
      <c r="T36" s="666">
        <f t="shared" si="9"/>
        <v>11863.716278081607</v>
      </c>
      <c r="U36" s="666">
        <f t="shared" si="9"/>
        <v>12173.795917715381</v>
      </c>
      <c r="V36" s="666">
        <f t="shared" si="9"/>
        <v>12459.513303719927</v>
      </c>
      <c r="W36" s="666">
        <f t="shared" si="9"/>
        <v>12722.030224114218</v>
      </c>
      <c r="X36" s="666">
        <f t="shared" si="9"/>
        <v>12962.595214544312</v>
      </c>
      <c r="Y36" s="666">
        <f t="shared" si="9"/>
        <v>13182.506290236541</v>
      </c>
      <c r="Z36" s="666">
        <f t="shared" si="9"/>
        <v>13383.080429948483</v>
      </c>
      <c r="AA36" s="666">
        <f t="shared" si="9"/>
        <v>13565.629112656483</v>
      </c>
      <c r="AB36" s="666">
        <f t="shared" si="9"/>
        <v>13731.439165832551</v>
      </c>
      <c r="AC36" s="666">
        <f t="shared" si="9"/>
        <v>13881.75818906315</v>
      </c>
      <c r="AD36" s="666">
        <f t="shared" si="9"/>
        <v>14017.783852928966</v>
      </c>
      <c r="AE36" s="666">
        <f t="shared" si="9"/>
        <v>14140.656428470198</v>
      </c>
      <c r="AF36" s="666">
        <f t="shared" si="9"/>
        <v>14251.453968214146</v>
      </c>
      <c r="AG36" s="666">
        <f t="shared" si="9"/>
        <v>14351.189629169432</v>
      </c>
      <c r="AH36" s="666">
        <f t="shared" si="9"/>
        <v>14440.810696939368</v>
      </c>
      <c r="AI36" s="666">
        <f t="shared" si="9"/>
        <v>14521.19893528112</v>
      </c>
      <c r="AJ36" s="666">
        <f t="shared" si="9"/>
        <v>14550.323274669827</v>
      </c>
      <c r="AK36" s="666">
        <f t="shared" si="9"/>
        <v>14571.33999444351</v>
      </c>
      <c r="AL36" s="666">
        <f t="shared" si="9"/>
        <v>14585.00802313334</v>
      </c>
      <c r="AM36" s="666">
        <f t="shared" si="9"/>
        <v>14592.022341215988</v>
      </c>
      <c r="AN36" s="666">
        <f t="shared" si="9"/>
        <v>14593.017961567401</v>
      </c>
      <c r="AO36" s="666">
        <f t="shared" si="9"/>
        <v>14588.573966300924</v>
      </c>
      <c r="AP36" s="666">
        <f t="shared" si="9"/>
        <v>14579.217513683996</v>
      </c>
      <c r="AQ36" s="666">
        <f t="shared" si="9"/>
        <v>14565.427750793951</v>
      </c>
      <c r="AR36" s="666">
        <f t="shared" si="9"/>
        <v>14547.639585385275</v>
      </c>
      <c r="AS36" s="666">
        <f t="shared" si="9"/>
        <v>14526.247284730714</v>
      </c>
      <c r="AT36" s="667">
        <f t="shared" si="9"/>
        <v>14501.607880534697</v>
      </c>
      <c r="AV36" s="672" t="s">
        <v>73</v>
      </c>
      <c r="AW36" s="674" t="s">
        <v>336</v>
      </c>
      <c r="AX36" s="103">
        <v>220</v>
      </c>
      <c r="AY36" s="103">
        <v>8</v>
      </c>
      <c r="AZ36" s="661">
        <v>4</v>
      </c>
      <c r="BA36" s="103">
        <f t="shared" si="6"/>
        <v>1.9010057428904095</v>
      </c>
      <c r="BB36" s="104">
        <f t="shared" si="4"/>
        <v>2</v>
      </c>
    </row>
    <row r="37" spans="2:54" x14ac:dyDescent="0.25">
      <c r="B37" s="663" t="s">
        <v>74</v>
      </c>
      <c r="C37" s="677" t="s">
        <v>337</v>
      </c>
      <c r="D37" s="678" t="s">
        <v>338</v>
      </c>
      <c r="E37" s="658">
        <v>7047</v>
      </c>
      <c r="F37" s="658">
        <v>7307</v>
      </c>
      <c r="G37" s="658">
        <v>7307</v>
      </c>
      <c r="H37" s="658">
        <v>6836</v>
      </c>
      <c r="I37" s="679">
        <v>5163</v>
      </c>
      <c r="J37" s="679">
        <v>6488</v>
      </c>
      <c r="K37" s="679">
        <v>8069</v>
      </c>
      <c r="L37" s="666">
        <f t="shared" si="9"/>
        <v>8643.4740933436296</v>
      </c>
      <c r="M37" s="666">
        <f t="shared" si="9"/>
        <v>9199.3058473915771</v>
      </c>
      <c r="N37" s="666">
        <f t="shared" si="9"/>
        <v>9733.842341841746</v>
      </c>
      <c r="O37" s="666">
        <f t="shared" si="9"/>
        <v>10217.125289527919</v>
      </c>
      <c r="P37" s="666">
        <f t="shared" si="9"/>
        <v>10673.132943638489</v>
      </c>
      <c r="Q37" s="666">
        <f t="shared" si="9"/>
        <v>11101.29008646876</v>
      </c>
      <c r="R37" s="666">
        <f t="shared" si="9"/>
        <v>11501.499688610613</v>
      </c>
      <c r="S37" s="666">
        <f t="shared" si="9"/>
        <v>11874.061843132846</v>
      </c>
      <c r="T37" s="666">
        <f t="shared" si="9"/>
        <v>12219.597478662306</v>
      </c>
      <c r="U37" s="666">
        <f t="shared" si="9"/>
        <v>12538.97871585977</v>
      </c>
      <c r="V37" s="666">
        <f t="shared" si="9"/>
        <v>12833.266894015333</v>
      </c>
      <c r="W37" s="666">
        <f t="shared" si="9"/>
        <v>13103.658651822525</v>
      </c>
      <c r="X37" s="666">
        <f t="shared" si="9"/>
        <v>13351.439977809303</v>
      </c>
      <c r="Y37" s="666">
        <f t="shared" si="9"/>
        <v>13577.947824344994</v>
      </c>
      <c r="Z37" s="666">
        <f t="shared" si="9"/>
        <v>13784.538676187687</v>
      </c>
      <c r="AA37" s="666">
        <f t="shared" si="9"/>
        <v>13972.563353334848</v>
      </c>
      <c r="AB37" s="666">
        <f t="shared" si="9"/>
        <v>14143.347284797408</v>
      </c>
      <c r="AC37" s="666">
        <f t="shared" si="9"/>
        <v>14298.175494964335</v>
      </c>
      <c r="AD37" s="666">
        <f t="shared" si="9"/>
        <v>14438.281581476112</v>
      </c>
      <c r="AE37" s="666">
        <f t="shared" si="9"/>
        <v>14564.840020593065</v>
      </c>
      <c r="AF37" s="666">
        <f t="shared" si="9"/>
        <v>14678.961203666069</v>
      </c>
      <c r="AG37" s="666">
        <f t="shared" si="9"/>
        <v>14781.688679827443</v>
      </c>
      <c r="AH37" s="666">
        <f t="shared" si="9"/>
        <v>14873.998150830203</v>
      </c>
      <c r="AI37" s="666">
        <f t="shared" si="9"/>
        <v>14956.797831093107</v>
      </c>
      <c r="AJ37" s="666">
        <f t="shared" si="9"/>
        <v>14986.795826309788</v>
      </c>
      <c r="AK37" s="666">
        <f t="shared" si="9"/>
        <v>15008.442994021538</v>
      </c>
      <c r="AL37" s="666">
        <f t="shared" si="9"/>
        <v>15022.521028677937</v>
      </c>
      <c r="AM37" s="666">
        <f t="shared" si="9"/>
        <v>15029.745758395693</v>
      </c>
      <c r="AN37" s="666">
        <f t="shared" si="9"/>
        <v>15030.771244815855</v>
      </c>
      <c r="AO37" s="666">
        <f t="shared" si="9"/>
        <v>15026.193941036789</v>
      </c>
      <c r="AP37" s="666">
        <f t="shared" si="9"/>
        <v>15016.556818728135</v>
      </c>
      <c r="AQ37" s="666">
        <f t="shared" si="9"/>
        <v>15002.3533981563</v>
      </c>
      <c r="AR37" s="666">
        <f t="shared" si="9"/>
        <v>14984.03163319809</v>
      </c>
      <c r="AS37" s="666">
        <f t="shared" si="9"/>
        <v>14961.997618137884</v>
      </c>
      <c r="AT37" s="667">
        <f t="shared" si="9"/>
        <v>14936.61909471975</v>
      </c>
      <c r="AV37" s="663" t="s">
        <v>74</v>
      </c>
      <c r="AW37" s="678" t="s">
        <v>338</v>
      </c>
      <c r="AX37" s="103">
        <v>220</v>
      </c>
      <c r="AY37" s="103">
        <v>8</v>
      </c>
      <c r="AZ37" s="661">
        <v>4</v>
      </c>
      <c r="BA37" s="103">
        <f t="shared" si="6"/>
        <v>1.9580310619584782</v>
      </c>
      <c r="BB37" s="104">
        <f t="shared" si="4"/>
        <v>2</v>
      </c>
    </row>
    <row r="38" spans="2:54" ht="15.75" thickBot="1" x14ac:dyDescent="0.3">
      <c r="B38" s="681"/>
      <c r="C38" s="682" t="s">
        <v>339</v>
      </c>
      <c r="D38" s="683" t="s">
        <v>340</v>
      </c>
      <c r="E38" s="574">
        <v>7994</v>
      </c>
      <c r="F38" s="574">
        <v>8654</v>
      </c>
      <c r="G38" s="574">
        <v>7944</v>
      </c>
      <c r="H38" s="574">
        <v>6960</v>
      </c>
      <c r="I38" s="574">
        <v>5495</v>
      </c>
      <c r="J38" s="574">
        <v>5558</v>
      </c>
      <c r="K38" s="574">
        <v>6182</v>
      </c>
      <c r="L38" s="666">
        <f t="shared" si="9"/>
        <v>6622.128745203906</v>
      </c>
      <c r="M38" s="666">
        <f t="shared" si="9"/>
        <v>7047.9748108284457</v>
      </c>
      <c r="N38" s="666">
        <f t="shared" si="9"/>
        <v>7457.5056831411175</v>
      </c>
      <c r="O38" s="666">
        <f t="shared" si="9"/>
        <v>7827.7690593458419</v>
      </c>
      <c r="P38" s="666">
        <f t="shared" si="9"/>
        <v>8177.1356868971543</v>
      </c>
      <c r="Q38" s="666">
        <f t="shared" si="9"/>
        <v>8505.1648673379441</v>
      </c>
      <c r="R38" s="666">
        <f t="shared" si="9"/>
        <v>8811.7822623609882</v>
      </c>
      <c r="S38" s="666">
        <f t="shared" si="9"/>
        <v>9097.2177858777122</v>
      </c>
      <c r="T38" s="666">
        <f t="shared" si="9"/>
        <v>9361.9471574036907</v>
      </c>
      <c r="U38" s="666">
        <f t="shared" si="9"/>
        <v>9606.6385452280447</v>
      </c>
      <c r="V38" s="666">
        <f t="shared" ref="M38:AT45" si="10">U38*V$6+U38</f>
        <v>9832.1050859837378</v>
      </c>
      <c r="W38" s="666">
        <f t="shared" si="10"/>
        <v>10039.263574862664</v>
      </c>
      <c r="X38" s="666">
        <f t="shared" si="10"/>
        <v>10229.099261719804</v>
      </c>
      <c r="Y38" s="666">
        <f t="shared" si="10"/>
        <v>10402.636441950766</v>
      </c>
      <c r="Z38" s="666">
        <f t="shared" si="10"/>
        <v>10560.914375535043</v>
      </c>
      <c r="AA38" s="666">
        <f t="shared" si="10"/>
        <v>10704.967982440949</v>
      </c>
      <c r="AB38" s="666">
        <f t="shared" si="10"/>
        <v>10835.812729534955</v>
      </c>
      <c r="AC38" s="666">
        <f t="shared" si="10"/>
        <v>10954.433128004646</v>
      </c>
      <c r="AD38" s="666">
        <f t="shared" si="10"/>
        <v>11061.774288844381</v>
      </c>
      <c r="AE38" s="666">
        <f t="shared" si="10"/>
        <v>11158.736027674595</v>
      </c>
      <c r="AF38" s="666">
        <f t="shared" si="10"/>
        <v>11246.169061973431</v>
      </c>
      <c r="AG38" s="666">
        <f t="shared" si="10"/>
        <v>11324.872898586345</v>
      </c>
      <c r="AH38" s="666">
        <f t="shared" si="10"/>
        <v>11395.595063630224</v>
      </c>
      <c r="AI38" s="666">
        <f t="shared" si="10"/>
        <v>11459.031378339019</v>
      </c>
      <c r="AJ38" s="666">
        <f t="shared" si="10"/>
        <v>11482.01410314129</v>
      </c>
      <c r="AK38" s="666">
        <f t="shared" si="10"/>
        <v>11498.598908048221</v>
      </c>
      <c r="AL38" s="666">
        <f t="shared" si="10"/>
        <v>11509.384682028376</v>
      </c>
      <c r="AM38" s="666">
        <f t="shared" si="10"/>
        <v>11514.919851084662</v>
      </c>
      <c r="AN38" s="666">
        <f t="shared" si="10"/>
        <v>11515.70551932725</v>
      </c>
      <c r="AO38" s="666">
        <f t="shared" si="10"/>
        <v>11512.19865454076</v>
      </c>
      <c r="AP38" s="666">
        <f t="shared" si="10"/>
        <v>11504.815250139707</v>
      </c>
      <c r="AQ38" s="666">
        <f t="shared" si="10"/>
        <v>11493.933412740391</v>
      </c>
      <c r="AR38" s="666">
        <f t="shared" si="10"/>
        <v>11479.896338633111</v>
      </c>
      <c r="AS38" s="666">
        <f t="shared" si="10"/>
        <v>11463.015153715252</v>
      </c>
      <c r="AT38" s="667">
        <f t="shared" si="10"/>
        <v>11443.571600391308</v>
      </c>
      <c r="AV38" s="681"/>
      <c r="AW38" s="683" t="s">
        <v>340</v>
      </c>
      <c r="AX38" s="103">
        <v>220</v>
      </c>
      <c r="AY38" s="103">
        <v>8</v>
      </c>
      <c r="AZ38" s="661">
        <v>4</v>
      </c>
      <c r="BA38" s="103">
        <f t="shared" si="6"/>
        <v>1.5001298828885006</v>
      </c>
      <c r="BB38" s="104">
        <f t="shared" si="4"/>
        <v>2</v>
      </c>
    </row>
    <row r="39" spans="2:54" x14ac:dyDescent="0.25">
      <c r="B39" s="663" t="s">
        <v>75</v>
      </c>
      <c r="C39" s="677" t="s">
        <v>341</v>
      </c>
      <c r="D39" s="678" t="s">
        <v>342</v>
      </c>
      <c r="E39" s="658">
        <v>5060</v>
      </c>
      <c r="F39" s="658">
        <v>5486</v>
      </c>
      <c r="G39" s="658">
        <v>5597</v>
      </c>
      <c r="H39" s="658">
        <v>5310</v>
      </c>
      <c r="I39" s="679">
        <v>4776</v>
      </c>
      <c r="J39" s="679">
        <v>5005</v>
      </c>
      <c r="K39" s="679">
        <v>5576</v>
      </c>
      <c r="L39" s="666">
        <f t="shared" ref="L39:L54" si="11">K39*L$6+K39</f>
        <v>5972.9844521606237</v>
      </c>
      <c r="M39" s="666">
        <f t="shared" si="10"/>
        <v>6357.0863062406033</v>
      </c>
      <c r="N39" s="666">
        <f t="shared" si="10"/>
        <v>6726.4722887730295</v>
      </c>
      <c r="O39" s="666">
        <f t="shared" si="10"/>
        <v>7060.4400315290213</v>
      </c>
      <c r="P39" s="666">
        <f t="shared" si="10"/>
        <v>7375.5594613617804</v>
      </c>
      <c r="Q39" s="666">
        <f t="shared" si="10"/>
        <v>7671.4330799541203</v>
      </c>
      <c r="R39" s="666">
        <f t="shared" si="10"/>
        <v>7947.9938361250179</v>
      </c>
      <c r="S39" s="666">
        <f t="shared" si="10"/>
        <v>8205.4491061232784</v>
      </c>
      <c r="T39" s="666">
        <f t="shared" si="10"/>
        <v>8444.2279763317638</v>
      </c>
      <c r="U39" s="666">
        <f t="shared" si="10"/>
        <v>8664.9331168216704</v>
      </c>
      <c r="V39" s="666">
        <f t="shared" si="10"/>
        <v>8868.2979552645284</v>
      </c>
      <c r="W39" s="666">
        <f t="shared" si="10"/>
        <v>9055.1494166021039</v>
      </c>
      <c r="X39" s="666">
        <f t="shared" si="10"/>
        <v>9226.3761700662599</v>
      </c>
      <c r="Y39" s="666">
        <f t="shared" si="10"/>
        <v>9382.9021029306805</v>
      </c>
      <c r="Z39" s="666">
        <f t="shared" si="10"/>
        <v>9525.6646001267218</v>
      </c>
      <c r="AA39" s="666">
        <f t="shared" si="10"/>
        <v>9655.5971320107928</v>
      </c>
      <c r="AB39" s="666">
        <f t="shared" si="10"/>
        <v>9773.6156227575066</v>
      </c>
      <c r="AC39" s="666">
        <f t="shared" si="10"/>
        <v>9880.6080753403276</v>
      </c>
      <c r="AD39" s="666">
        <f t="shared" si="10"/>
        <v>9977.4269548036664</v>
      </c>
      <c r="AE39" s="666">
        <f t="shared" si="10"/>
        <v>10064.88387096628</v>
      </c>
      <c r="AF39" s="666">
        <f t="shared" si="10"/>
        <v>10143.746148425082</v>
      </c>
      <c r="AG39" s="666">
        <f t="shared" si="10"/>
        <v>10214.734921144851</v>
      </c>
      <c r="AH39" s="666">
        <f t="shared" si="10"/>
        <v>10278.524437852175</v>
      </c>
      <c r="AI39" s="666">
        <f t="shared" si="10"/>
        <v>10335.742310840891</v>
      </c>
      <c r="AJ39" s="666">
        <f t="shared" si="10"/>
        <v>10356.472118912303</v>
      </c>
      <c r="AK39" s="666">
        <f t="shared" si="10"/>
        <v>10371.431172966179</v>
      </c>
      <c r="AL39" s="666">
        <f t="shared" si="10"/>
        <v>10381.159654964455</v>
      </c>
      <c r="AM39" s="666">
        <f t="shared" si="10"/>
        <v>10386.152230612764</v>
      </c>
      <c r="AN39" s="666">
        <f t="shared" si="10"/>
        <v>10386.860882524876</v>
      </c>
      <c r="AO39" s="666">
        <f t="shared" si="10"/>
        <v>10383.697783519785</v>
      </c>
      <c r="AP39" s="666">
        <f t="shared" si="10"/>
        <v>10377.03814862165</v>
      </c>
      <c r="AQ39" s="666">
        <f t="shared" si="10"/>
        <v>10367.223019967721</v>
      </c>
      <c r="AR39" s="666">
        <f t="shared" si="10"/>
        <v>10354.561951507321</v>
      </c>
      <c r="AS39" s="666">
        <f t="shared" si="10"/>
        <v>10339.335570546147</v>
      </c>
      <c r="AT39" s="667">
        <f t="shared" si="10"/>
        <v>10321.79800125881</v>
      </c>
      <c r="AV39" s="663" t="s">
        <v>75</v>
      </c>
      <c r="AW39" s="678" t="s">
        <v>342</v>
      </c>
      <c r="AX39" s="103">
        <v>220</v>
      </c>
      <c r="AY39" s="103">
        <v>8</v>
      </c>
      <c r="AZ39" s="661">
        <v>4</v>
      </c>
      <c r="BA39" s="103">
        <f t="shared" si="6"/>
        <v>1.3530773579725457</v>
      </c>
      <c r="BB39" s="104">
        <f t="shared" si="4"/>
        <v>2</v>
      </c>
    </row>
    <row r="40" spans="2:54" ht="15.75" thickBot="1" x14ac:dyDescent="0.3">
      <c r="B40" s="681"/>
      <c r="C40" s="682" t="s">
        <v>313</v>
      </c>
      <c r="D40" s="683" t="s">
        <v>343</v>
      </c>
      <c r="E40" s="574">
        <v>2103</v>
      </c>
      <c r="F40" s="574">
        <v>2100</v>
      </c>
      <c r="G40" s="574">
        <v>2241</v>
      </c>
      <c r="H40" s="574">
        <v>2379</v>
      </c>
      <c r="I40" s="574">
        <v>2024</v>
      </c>
      <c r="J40" s="574">
        <v>2048</v>
      </c>
      <c r="K40" s="574">
        <v>2325</v>
      </c>
      <c r="L40" s="666">
        <f t="shared" si="11"/>
        <v>2490.5288470719961</v>
      </c>
      <c r="M40" s="666">
        <f t="shared" si="10"/>
        <v>2650.6860943345414</v>
      </c>
      <c r="N40" s="666">
        <f t="shared" si="10"/>
        <v>2804.7073298775636</v>
      </c>
      <c r="O40" s="666">
        <f t="shared" si="10"/>
        <v>2943.9603790001752</v>
      </c>
      <c r="P40" s="666">
        <f t="shared" si="10"/>
        <v>3075.3543306431388</v>
      </c>
      <c r="Q40" s="666">
        <f t="shared" si="10"/>
        <v>3198.7234416953606</v>
      </c>
      <c r="R40" s="666">
        <f t="shared" si="10"/>
        <v>3314.0397541231473</v>
      </c>
      <c r="S40" s="666">
        <f t="shared" si="10"/>
        <v>3421.3897366816045</v>
      </c>
      <c r="T40" s="666">
        <f t="shared" si="10"/>
        <v>3520.9523036175315</v>
      </c>
      <c r="U40" s="666">
        <f t="shared" si="10"/>
        <v>3612.9787475987064</v>
      </c>
      <c r="V40" s="666">
        <f t="shared" si="10"/>
        <v>3697.774882709833</v>
      </c>
      <c r="W40" s="666">
        <f t="shared" si="10"/>
        <v>3775.6855081778863</v>
      </c>
      <c r="X40" s="666">
        <f t="shared" si="10"/>
        <v>3847.0811684727505</v>
      </c>
      <c r="Y40" s="666">
        <f t="shared" si="10"/>
        <v>3912.3470927750777</v>
      </c>
      <c r="Z40" s="666">
        <f t="shared" si="10"/>
        <v>3971.8741383240013</v>
      </c>
      <c r="AA40" s="666">
        <f t="shared" si="10"/>
        <v>4026.0515301156915</v>
      </c>
      <c r="AB40" s="666">
        <f t="shared" si="10"/>
        <v>4075.2611769926839</v>
      </c>
      <c r="AC40" s="666">
        <f t="shared" si="10"/>
        <v>4119.8733456180535</v>
      </c>
      <c r="AD40" s="666">
        <f t="shared" si="10"/>
        <v>4160.2434845621465</v>
      </c>
      <c r="AE40" s="666">
        <f t="shared" si="10"/>
        <v>4196.7100071729919</v>
      </c>
      <c r="AF40" s="666">
        <f t="shared" si="10"/>
        <v>4229.592861385996</v>
      </c>
      <c r="AG40" s="666">
        <f t="shared" si="10"/>
        <v>4259.1927352334606</v>
      </c>
      <c r="AH40" s="666">
        <f t="shared" si="10"/>
        <v>4285.7907672177735</v>
      </c>
      <c r="AI40" s="666">
        <f t="shared" si="10"/>
        <v>4309.6486500547117</v>
      </c>
      <c r="AJ40" s="666">
        <f t="shared" si="10"/>
        <v>4318.2922662250903</v>
      </c>
      <c r="AK40" s="666">
        <f t="shared" si="10"/>
        <v>4324.5296766761767</v>
      </c>
      <c r="AL40" s="666">
        <f t="shared" si="10"/>
        <v>4328.5861186858592</v>
      </c>
      <c r="AM40" s="666">
        <f t="shared" si="10"/>
        <v>4330.6678508204213</v>
      </c>
      <c r="AN40" s="666">
        <f t="shared" si="10"/>
        <v>4330.9633342665575</v>
      </c>
      <c r="AO40" s="666">
        <f t="shared" si="10"/>
        <v>4329.6444308973259</v>
      </c>
      <c r="AP40" s="666">
        <f t="shared" si="10"/>
        <v>4326.8675924579129</v>
      </c>
      <c r="AQ40" s="666">
        <f t="shared" si="10"/>
        <v>4322.7750217763514</v>
      </c>
      <c r="AR40" s="666">
        <f t="shared" si="10"/>
        <v>4317.4957921905498</v>
      </c>
      <c r="AS40" s="666">
        <f t="shared" si="10"/>
        <v>4311.1469156240637</v>
      </c>
      <c r="AT40" s="667">
        <f t="shared" si="10"/>
        <v>4303.8343531073751</v>
      </c>
      <c r="AV40" s="681"/>
      <c r="AW40" s="683" t="s">
        <v>343</v>
      </c>
      <c r="AX40" s="103">
        <v>220</v>
      </c>
      <c r="AY40" s="103">
        <v>8</v>
      </c>
      <c r="AZ40" s="661">
        <v>4</v>
      </c>
      <c r="BA40" s="103">
        <f t="shared" si="6"/>
        <v>0.56418666737556833</v>
      </c>
      <c r="BB40" s="104">
        <f t="shared" si="4"/>
        <v>1</v>
      </c>
    </row>
    <row r="41" spans="2:54" x14ac:dyDescent="0.25">
      <c r="B41" s="663" t="s">
        <v>76</v>
      </c>
      <c r="C41" s="677" t="s">
        <v>344</v>
      </c>
      <c r="D41" s="678" t="s">
        <v>345</v>
      </c>
      <c r="E41" s="658">
        <v>6470</v>
      </c>
      <c r="F41" s="658">
        <v>7087</v>
      </c>
      <c r="G41" s="658">
        <v>6280</v>
      </c>
      <c r="H41" s="658">
        <v>6669</v>
      </c>
      <c r="I41" s="679">
        <v>6287</v>
      </c>
      <c r="J41" s="679">
        <v>6800</v>
      </c>
      <c r="K41" s="679">
        <v>8221</v>
      </c>
      <c r="L41" s="666">
        <f t="shared" si="11"/>
        <v>8806.29576420597</v>
      </c>
      <c r="M41" s="666">
        <f t="shared" si="10"/>
        <v>9372.5980135588234</v>
      </c>
      <c r="N41" s="666">
        <f t="shared" si="10"/>
        <v>9917.203853300407</v>
      </c>
      <c r="O41" s="666">
        <f t="shared" si="10"/>
        <v>10409.590656241047</v>
      </c>
      <c r="P41" s="666">
        <f t="shared" si="10"/>
        <v>10874.18836654505</v>
      </c>
      <c r="Q41" s="666">
        <f t="shared" si="10"/>
        <v>11310.410930829057</v>
      </c>
      <c r="R41" s="666">
        <f t="shared" si="10"/>
        <v>11718.159491890921</v>
      </c>
      <c r="S41" s="666">
        <f t="shared" si="10"/>
        <v>12097.739795810525</v>
      </c>
      <c r="T41" s="666">
        <f t="shared" si="10"/>
        <v>12449.784467974076</v>
      </c>
      <c r="U41" s="666">
        <f t="shared" si="10"/>
        <v>12775.182057638265</v>
      </c>
      <c r="V41" s="666">
        <f t="shared" si="10"/>
        <v>13075.013897100018</v>
      </c>
      <c r="W41" s="666">
        <f t="shared" si="10"/>
        <v>13350.499166765767</v>
      </c>
      <c r="X41" s="666">
        <f t="shared" si="10"/>
        <v>13602.94808000623</v>
      </c>
      <c r="Y41" s="666">
        <f t="shared" si="10"/>
        <v>13833.722774066202</v>
      </c>
      <c r="Z41" s="666">
        <f t="shared" si="10"/>
        <v>14044.205286521126</v>
      </c>
      <c r="AA41" s="666">
        <f t="shared" si="10"/>
        <v>14235.771883475743</v>
      </c>
      <c r="AB41" s="666">
        <f t="shared" si="10"/>
        <v>14409.772961744886</v>
      </c>
      <c r="AC41" s="666">
        <f t="shared" si="10"/>
        <v>14567.517752398287</v>
      </c>
      <c r="AD41" s="666">
        <f t="shared" si="10"/>
        <v>14710.263091004475</v>
      </c>
      <c r="AE41" s="666">
        <f t="shared" si="10"/>
        <v>14839.205578051255</v>
      </c>
      <c r="AF41" s="666">
        <f t="shared" si="10"/>
        <v>14955.476521915818</v>
      </c>
      <c r="AG41" s="666">
        <f t="shared" si="10"/>
        <v>15060.139129614747</v>
      </c>
      <c r="AH41" s="666">
        <f t="shared" si="10"/>
        <v>15154.187482708525</v>
      </c>
      <c r="AI41" s="666">
        <f t="shared" si="10"/>
        <v>15238.54690412894</v>
      </c>
      <c r="AJ41" s="666">
        <f t="shared" si="10"/>
        <v>15269.109987370523</v>
      </c>
      <c r="AK41" s="666">
        <f t="shared" si="10"/>
        <v>15291.164934174129</v>
      </c>
      <c r="AL41" s="666">
        <f t="shared" si="10"/>
        <v>15305.508164179118</v>
      </c>
      <c r="AM41" s="666">
        <f t="shared" si="10"/>
        <v>15312.868989933198</v>
      </c>
      <c r="AN41" s="666">
        <f t="shared" si="10"/>
        <v>15313.913793980806</v>
      </c>
      <c r="AO41" s="666">
        <f t="shared" si="10"/>
        <v>15309.250265121258</v>
      </c>
      <c r="AP41" s="666">
        <f t="shared" si="10"/>
        <v>15299.431603267318</v>
      </c>
      <c r="AQ41" s="666">
        <f t="shared" si="10"/>
        <v>15284.960625386408</v>
      </c>
      <c r="AR41" s="666">
        <f t="shared" si="10"/>
        <v>15266.293723698289</v>
      </c>
      <c r="AS41" s="666">
        <f t="shared" si="10"/>
        <v>15243.844642299113</v>
      </c>
      <c r="AT41" s="667">
        <f t="shared" si="10"/>
        <v>15217.988050277738</v>
      </c>
      <c r="AV41" s="663" t="s">
        <v>76</v>
      </c>
      <c r="AW41" s="678" t="s">
        <v>345</v>
      </c>
      <c r="AX41" s="103">
        <v>220</v>
      </c>
      <c r="AY41" s="103">
        <v>8</v>
      </c>
      <c r="AZ41" s="661">
        <v>4</v>
      </c>
      <c r="BA41" s="103">
        <f t="shared" si="6"/>
        <v>1.9949155236535692</v>
      </c>
      <c r="BB41" s="104">
        <f t="shared" si="4"/>
        <v>2</v>
      </c>
    </row>
    <row r="42" spans="2:54" ht="15.75" thickBot="1" x14ac:dyDescent="0.3">
      <c r="B42" s="681"/>
      <c r="C42" s="682" t="s">
        <v>346</v>
      </c>
      <c r="D42" s="683" t="s">
        <v>347</v>
      </c>
      <c r="E42" s="574">
        <v>1222</v>
      </c>
      <c r="F42" s="574">
        <v>1391</v>
      </c>
      <c r="G42" s="574">
        <v>968</v>
      </c>
      <c r="H42" s="574">
        <v>1309</v>
      </c>
      <c r="I42" s="574">
        <v>1366</v>
      </c>
      <c r="J42" s="574">
        <v>1410</v>
      </c>
      <c r="K42" s="574">
        <v>1687</v>
      </c>
      <c r="L42" s="666">
        <f t="shared" si="11"/>
        <v>1807.1063075313796</v>
      </c>
      <c r="M42" s="666">
        <f t="shared" si="10"/>
        <v>1923.3150284483318</v>
      </c>
      <c r="N42" s="666">
        <f t="shared" si="10"/>
        <v>2035.0715120444943</v>
      </c>
      <c r="O42" s="666">
        <f t="shared" si="10"/>
        <v>2136.1123266121699</v>
      </c>
      <c r="P42" s="666">
        <f t="shared" si="10"/>
        <v>2231.4506476537526</v>
      </c>
      <c r="Q42" s="666">
        <f t="shared" si="10"/>
        <v>2320.9662133935799</v>
      </c>
      <c r="R42" s="666">
        <f t="shared" si="10"/>
        <v>2404.638737722903</v>
      </c>
      <c r="S42" s="666">
        <f t="shared" si="10"/>
        <v>2482.5309616266095</v>
      </c>
      <c r="T42" s="666">
        <f t="shared" si="10"/>
        <v>2554.7727037431296</v>
      </c>
      <c r="U42" s="666">
        <f t="shared" si="10"/>
        <v>2621.5462998705457</v>
      </c>
      <c r="V42" s="666">
        <f t="shared" si="10"/>
        <v>2683.0736460780599</v>
      </c>
      <c r="W42" s="666">
        <f t="shared" si="10"/>
        <v>2739.6049257187506</v>
      </c>
      <c r="X42" s="666">
        <f t="shared" si="10"/>
        <v>2791.4090026724866</v>
      </c>
      <c r="Y42" s="666">
        <f t="shared" si="10"/>
        <v>2838.7653959189497</v>
      </c>
      <c r="Z42" s="666">
        <f t="shared" si="10"/>
        <v>2881.9577081086418</v>
      </c>
      <c r="AA42" s="666">
        <f t="shared" si="10"/>
        <v>2921.2683575506121</v>
      </c>
      <c r="AB42" s="666">
        <f t="shared" si="10"/>
        <v>2956.9744540157676</v>
      </c>
      <c r="AC42" s="666">
        <f t="shared" si="10"/>
        <v>2989.3446598097453</v>
      </c>
      <c r="AD42" s="666">
        <f t="shared" si="10"/>
        <v>3018.6368853575668</v>
      </c>
      <c r="AE42" s="666">
        <f t="shared" si="10"/>
        <v>3045.0966804734794</v>
      </c>
      <c r="AF42" s="666">
        <f t="shared" si="10"/>
        <v>3068.9561966271735</v>
      </c>
      <c r="AG42" s="666">
        <f t="shared" si="10"/>
        <v>3090.4336104683234</v>
      </c>
      <c r="AH42" s="666">
        <f t="shared" si="10"/>
        <v>3109.7329136758653</v>
      </c>
      <c r="AI42" s="666">
        <f t="shared" si="10"/>
        <v>3127.0439882332475</v>
      </c>
      <c r="AJ42" s="666">
        <f t="shared" si="10"/>
        <v>3133.3157217727867</v>
      </c>
      <c r="AK42" s="666">
        <f t="shared" si="10"/>
        <v>3137.8415331409515</v>
      </c>
      <c r="AL42" s="666">
        <f t="shared" si="10"/>
        <v>3140.7848525690524</v>
      </c>
      <c r="AM42" s="666">
        <f t="shared" si="10"/>
        <v>3142.2953394985175</v>
      </c>
      <c r="AN42" s="666">
        <f t="shared" si="10"/>
        <v>3142.5097397452409</v>
      </c>
      <c r="AO42" s="666">
        <f t="shared" si="10"/>
        <v>3141.5527548059322</v>
      </c>
      <c r="AP42" s="666">
        <f t="shared" si="10"/>
        <v>3139.5379047210768</v>
      </c>
      <c r="AQ42" s="666">
        <f t="shared" si="10"/>
        <v>3136.5683706394448</v>
      </c>
      <c r="AR42" s="666">
        <f t="shared" si="10"/>
        <v>3132.7378070647146</v>
      </c>
      <c r="AS42" s="666">
        <f t="shared" si="10"/>
        <v>3128.1311168420639</v>
      </c>
      <c r="AT42" s="667">
        <f t="shared" si="10"/>
        <v>3122.8251843837179</v>
      </c>
      <c r="AV42" s="681"/>
      <c r="AW42" s="683" t="s">
        <v>347</v>
      </c>
      <c r="AX42" s="103">
        <v>220</v>
      </c>
      <c r="AY42" s="103">
        <v>8</v>
      </c>
      <c r="AZ42" s="661">
        <v>4</v>
      </c>
      <c r="BA42" s="103">
        <f t="shared" si="6"/>
        <v>0.40936899262906845</v>
      </c>
      <c r="BB42" s="104">
        <f t="shared" si="4"/>
        <v>1</v>
      </c>
    </row>
    <row r="43" spans="2:54" x14ac:dyDescent="0.25">
      <c r="B43" s="663" t="s">
        <v>77</v>
      </c>
      <c r="C43" s="677" t="s">
        <v>348</v>
      </c>
      <c r="D43" s="678" t="s">
        <v>349</v>
      </c>
      <c r="E43" s="658">
        <v>5295</v>
      </c>
      <c r="F43" s="658">
        <v>5453</v>
      </c>
      <c r="G43" s="658">
        <v>7058</v>
      </c>
      <c r="H43" s="658">
        <v>8324</v>
      </c>
      <c r="I43" s="679">
        <v>7016</v>
      </c>
      <c r="J43" s="679">
        <v>7059</v>
      </c>
      <c r="K43" s="679">
        <v>8389</v>
      </c>
      <c r="L43" s="666">
        <f t="shared" si="11"/>
        <v>8986.256558316978</v>
      </c>
      <c r="M43" s="666">
        <f t="shared" si="10"/>
        <v>9564.1314603752544</v>
      </c>
      <c r="N43" s="666">
        <f t="shared" si="10"/>
        <v>10119.86657649156</v>
      </c>
      <c r="O43" s="666">
        <f t="shared" si="10"/>
        <v>10622.31553523977</v>
      </c>
      <c r="P43" s="666">
        <f t="shared" si="10"/>
        <v>11096.407518178617</v>
      </c>
      <c r="Q43" s="666">
        <f t="shared" si="10"/>
        <v>11541.544495648333</v>
      </c>
      <c r="R43" s="666">
        <f t="shared" si="10"/>
        <v>11957.625590253367</v>
      </c>
      <c r="S43" s="666">
        <f t="shared" si="10"/>
        <v>12344.962796138483</v>
      </c>
      <c r="T43" s="666">
        <f t="shared" si="10"/>
        <v>12704.201666687082</v>
      </c>
      <c r="U43" s="666">
        <f t="shared" si="10"/>
        <v>13036.248909077653</v>
      </c>
      <c r="V43" s="666">
        <f t="shared" si="10"/>
        <v>13342.207953140984</v>
      </c>
      <c r="W43" s="666">
        <f t="shared" si="10"/>
        <v>13623.322893808294</v>
      </c>
      <c r="X43" s="666">
        <f t="shared" si="10"/>
        <v>13880.930719276515</v>
      </c>
      <c r="Y43" s="666">
        <f t="shared" si="10"/>
        <v>14116.42140270543</v>
      </c>
      <c r="Z43" s="666">
        <f t="shared" si="10"/>
        <v>14331.205224258083</v>
      </c>
      <c r="AA43" s="666">
        <f t="shared" si="10"/>
        <v>14526.686574684099</v>
      </c>
      <c r="AB43" s="666">
        <f t="shared" si="10"/>
        <v>14704.243446792094</v>
      </c>
      <c r="AC43" s="666">
        <f t="shared" si="10"/>
        <v>14865.211826404233</v>
      </c>
      <c r="AD43" s="666">
        <f t="shared" si="10"/>
        <v>15010.874233114768</v>
      </c>
      <c r="AE43" s="666">
        <f t="shared" si="10"/>
        <v>15142.451720505042</v>
      </c>
      <c r="AF43" s="666">
        <f t="shared" si="10"/>
        <v>15261.098715770802</v>
      </c>
      <c r="AG43" s="666">
        <f t="shared" si="10"/>
        <v>15367.900153063871</v>
      </c>
      <c r="AH43" s="666">
        <f t="shared" si="10"/>
        <v>15463.870428468774</v>
      </c>
      <c r="AI43" s="666">
        <f t="shared" si="10"/>
        <v>15549.953774326439</v>
      </c>
      <c r="AJ43" s="666">
        <f t="shared" si="10"/>
        <v>15581.141428542915</v>
      </c>
      <c r="AK43" s="666">
        <f t="shared" si="10"/>
        <v>15603.647078553309</v>
      </c>
      <c r="AL43" s="666">
        <f t="shared" si="10"/>
        <v>15618.28341920674</v>
      </c>
      <c r="AM43" s="666">
        <f t="shared" si="10"/>
        <v>15625.794666895705</v>
      </c>
      <c r="AN43" s="666">
        <f t="shared" si="10"/>
        <v>15626.860822005227</v>
      </c>
      <c r="AO43" s="666">
        <f t="shared" si="10"/>
        <v>15622.101991740934</v>
      </c>
      <c r="AP43" s="666">
        <f t="shared" si="10"/>
        <v>15612.082680915888</v>
      </c>
      <c r="AQ43" s="666">
        <f t="shared" si="10"/>
        <v>15597.315981798632</v>
      </c>
      <c r="AR43" s="666">
        <f t="shared" si="10"/>
        <v>15578.267613198506</v>
      </c>
      <c r="AS43" s="666">
        <f t="shared" si="10"/>
        <v>15555.359774266784</v>
      </c>
      <c r="AT43" s="667">
        <f t="shared" si="10"/>
        <v>15528.9747906313</v>
      </c>
      <c r="AV43" s="663" t="s">
        <v>77</v>
      </c>
      <c r="AW43" s="678" t="s">
        <v>349</v>
      </c>
      <c r="AX43" s="103">
        <v>220</v>
      </c>
      <c r="AY43" s="103">
        <v>8</v>
      </c>
      <c r="AZ43" s="661">
        <v>4</v>
      </c>
      <c r="BA43" s="103">
        <f t="shared" si="6"/>
        <v>2.0356825602639321</v>
      </c>
      <c r="BB43" s="104">
        <f t="shared" si="4"/>
        <v>3</v>
      </c>
    </row>
    <row r="44" spans="2:54" x14ac:dyDescent="0.25">
      <c r="B44" s="663"/>
      <c r="C44" s="664" t="s">
        <v>350</v>
      </c>
      <c r="D44" s="665" t="s">
        <v>351</v>
      </c>
      <c r="E44" s="548">
        <v>572</v>
      </c>
      <c r="F44" s="548">
        <v>473</v>
      </c>
      <c r="G44" s="548">
        <v>395</v>
      </c>
      <c r="H44" s="548">
        <v>439</v>
      </c>
      <c r="I44" s="548">
        <v>361</v>
      </c>
      <c r="J44" s="548">
        <v>377</v>
      </c>
      <c r="K44" s="548">
        <v>527</v>
      </c>
      <c r="L44" s="666">
        <f t="shared" si="11"/>
        <v>564.51987200298584</v>
      </c>
      <c r="M44" s="666">
        <f t="shared" si="10"/>
        <v>600.82218138249607</v>
      </c>
      <c r="N44" s="666">
        <f t="shared" si="10"/>
        <v>635.7336614389144</v>
      </c>
      <c r="O44" s="666">
        <f t="shared" si="10"/>
        <v>667.29768590670631</v>
      </c>
      <c r="P44" s="666">
        <f t="shared" si="10"/>
        <v>697.08031494577801</v>
      </c>
      <c r="Q44" s="666">
        <f t="shared" si="10"/>
        <v>725.04398011761498</v>
      </c>
      <c r="R44" s="666">
        <f t="shared" si="10"/>
        <v>751.18234426791321</v>
      </c>
      <c r="S44" s="666">
        <f t="shared" si="10"/>
        <v>775.51500698116354</v>
      </c>
      <c r="T44" s="666">
        <f t="shared" si="10"/>
        <v>798.08252215330708</v>
      </c>
      <c r="U44" s="666">
        <f t="shared" si="10"/>
        <v>818.9418494557068</v>
      </c>
      <c r="V44" s="666">
        <f t="shared" si="10"/>
        <v>838.16230674756218</v>
      </c>
      <c r="W44" s="666">
        <f t="shared" si="10"/>
        <v>855.82204852032089</v>
      </c>
      <c r="X44" s="666">
        <f t="shared" si="10"/>
        <v>872.00506485382346</v>
      </c>
      <c r="Y44" s="666">
        <f t="shared" si="10"/>
        <v>886.79867436235099</v>
      </c>
      <c r="Z44" s="666">
        <f t="shared" si="10"/>
        <v>900.29147135344033</v>
      </c>
      <c r="AA44" s="666">
        <f t="shared" si="10"/>
        <v>912.57168015955676</v>
      </c>
      <c r="AB44" s="666">
        <f t="shared" si="10"/>
        <v>923.72586678500841</v>
      </c>
      <c r="AC44" s="666">
        <f t="shared" si="10"/>
        <v>933.83795834009209</v>
      </c>
      <c r="AD44" s="666">
        <f t="shared" si="10"/>
        <v>942.98852316741977</v>
      </c>
      <c r="AE44" s="666">
        <f t="shared" si="10"/>
        <v>951.25426829254479</v>
      </c>
      <c r="AF44" s="666">
        <f t="shared" si="10"/>
        <v>958.7077152474925</v>
      </c>
      <c r="AG44" s="666">
        <f t="shared" si="10"/>
        <v>965.41701998625115</v>
      </c>
      <c r="AH44" s="666">
        <f t="shared" si="10"/>
        <v>971.44590723602869</v>
      </c>
      <c r="AI44" s="666">
        <f t="shared" si="10"/>
        <v>976.85369401240121</v>
      </c>
      <c r="AJ44" s="666">
        <f t="shared" si="10"/>
        <v>978.81291367768699</v>
      </c>
      <c r="AK44" s="666">
        <f t="shared" si="10"/>
        <v>980.22672671326666</v>
      </c>
      <c r="AL44" s="666">
        <f t="shared" si="10"/>
        <v>981.14618690212808</v>
      </c>
      <c r="AM44" s="666">
        <f t="shared" si="10"/>
        <v>981.61804618596216</v>
      </c>
      <c r="AN44" s="666">
        <f t="shared" si="10"/>
        <v>981.68502243375303</v>
      </c>
      <c r="AO44" s="666">
        <f t="shared" si="10"/>
        <v>981.38607100339391</v>
      </c>
      <c r="AP44" s="666">
        <f t="shared" si="10"/>
        <v>980.75665429046035</v>
      </c>
      <c r="AQ44" s="666">
        <f t="shared" si="10"/>
        <v>979.8290049359731</v>
      </c>
      <c r="AR44" s="666">
        <f t="shared" si="10"/>
        <v>978.63237956319131</v>
      </c>
      <c r="AS44" s="666">
        <f t="shared" si="10"/>
        <v>977.19330087478772</v>
      </c>
      <c r="AT44" s="667">
        <f t="shared" si="10"/>
        <v>975.53578670433831</v>
      </c>
      <c r="AV44" s="663"/>
      <c r="AW44" s="665" t="s">
        <v>351</v>
      </c>
      <c r="AX44" s="103">
        <v>220</v>
      </c>
      <c r="AY44" s="103">
        <v>8</v>
      </c>
      <c r="AZ44" s="661">
        <v>4</v>
      </c>
      <c r="BA44" s="103">
        <f t="shared" si="6"/>
        <v>0.1278823112717955</v>
      </c>
      <c r="BB44" s="104">
        <f t="shared" si="4"/>
        <v>1</v>
      </c>
    </row>
    <row r="45" spans="2:54" ht="15.75" thickBot="1" x14ac:dyDescent="0.3">
      <c r="B45" s="681"/>
      <c r="C45" s="682" t="s">
        <v>313</v>
      </c>
      <c r="D45" s="683" t="s">
        <v>352</v>
      </c>
      <c r="E45" s="574">
        <v>4485</v>
      </c>
      <c r="F45" s="574">
        <v>4398</v>
      </c>
      <c r="G45" s="574">
        <v>4668</v>
      </c>
      <c r="H45" s="574">
        <v>4484</v>
      </c>
      <c r="I45" s="574">
        <v>3309</v>
      </c>
      <c r="J45" s="574">
        <v>3566</v>
      </c>
      <c r="K45" s="574">
        <v>5473</v>
      </c>
      <c r="L45" s="666">
        <f t="shared" si="11"/>
        <v>5862.6513462473267</v>
      </c>
      <c r="M45" s="666">
        <f t="shared" si="10"/>
        <v>6239.6580620614814</v>
      </c>
      <c r="N45" s="666">
        <f t="shared" si="10"/>
        <v>6602.2207382451197</v>
      </c>
      <c r="O45" s="666">
        <f t="shared" si="10"/>
        <v>6930.0194211905182</v>
      </c>
      <c r="P45" s="666">
        <f t="shared" si="10"/>
        <v>7239.3179576816747</v>
      </c>
      <c r="Q45" s="666">
        <f t="shared" si="10"/>
        <v>7529.7261919994426</v>
      </c>
      <c r="R45" s="666">
        <f t="shared" si="10"/>
        <v>7801.1783115337548</v>
      </c>
      <c r="S45" s="666">
        <f t="shared" si="10"/>
        <v>8053.8778618745873</v>
      </c>
      <c r="T45" s="666">
        <f t="shared" si="10"/>
        <v>8288.2460033112875</v>
      </c>
      <c r="U45" s="666">
        <f t="shared" si="10"/>
        <v>8504.8742733796626</v>
      </c>
      <c r="V45" s="666">
        <f t="shared" si="10"/>
        <v>8704.4825518584566</v>
      </c>
      <c r="W45" s="666">
        <f t="shared" si="10"/>
        <v>8887.8824887129322</v>
      </c>
      <c r="X45" s="666">
        <f t="shared" si="10"/>
        <v>9055.9463376564981</v>
      </c>
      <c r="Y45" s="666">
        <f t="shared" si="10"/>
        <v>9209.5809198959123</v>
      </c>
      <c r="Z45" s="666">
        <f t="shared" si="10"/>
        <v>9349.7063049665612</v>
      </c>
      <c r="AA45" s="666">
        <f t="shared" si="10"/>
        <v>9477.2387201389993</v>
      </c>
      <c r="AB45" s="666">
        <f t="shared" si="10"/>
        <v>9593.0771706154628</v>
      </c>
      <c r="AC45" s="666">
        <f t="shared" si="10"/>
        <v>9698.0932561581067</v>
      </c>
      <c r="AD45" s="666">
        <f t="shared" si="10"/>
        <v>9793.1236950574694</v>
      </c>
      <c r="AE45" s="666">
        <f t="shared" si="10"/>
        <v>9878.9651050571083</v>
      </c>
      <c r="AF45" s="666">
        <f t="shared" si="10"/>
        <v>9956.370636716365</v>
      </c>
      <c r="AG45" s="666">
        <f t="shared" si="10"/>
        <v>10026.04810319687</v>
      </c>
      <c r="AH45" s="666">
        <f t="shared" si="10"/>
        <v>10088.659298487253</v>
      </c>
      <c r="AI45" s="666">
        <f t="shared" si="10"/>
        <v>10144.820241612655</v>
      </c>
      <c r="AJ45" s="666">
        <f t="shared" si="10"/>
        <v>10165.167128193507</v>
      </c>
      <c r="AK45" s="666">
        <f t="shared" si="10"/>
        <v>10179.849858257507</v>
      </c>
      <c r="AL45" s="666">
        <f t="shared" si="10"/>
        <v>10189.398635512987</v>
      </c>
      <c r="AM45" s="666">
        <f t="shared" ref="M45:AT53" si="12">AL45*AM$6+AL45</f>
        <v>10194.298988189314</v>
      </c>
      <c r="AN45" s="666">
        <f t="shared" si="12"/>
        <v>10194.994549867037</v>
      </c>
      <c r="AO45" s="666">
        <f t="shared" si="12"/>
        <v>10191.88987969938</v>
      </c>
      <c r="AP45" s="666">
        <f t="shared" si="12"/>
        <v>10185.353261729959</v>
      </c>
      <c r="AQ45" s="666">
        <f t="shared" si="12"/>
        <v>10175.719438357835</v>
      </c>
      <c r="AR45" s="666">
        <f t="shared" si="12"/>
        <v>10163.292245444676</v>
      </c>
      <c r="AS45" s="666">
        <f t="shared" si="12"/>
        <v>10148.347126542147</v>
      </c>
      <c r="AT45" s="667">
        <f t="shared" si="12"/>
        <v>10131.13351163727</v>
      </c>
      <c r="AV45" s="681"/>
      <c r="AW45" s="683" t="s">
        <v>352</v>
      </c>
      <c r="AX45" s="103">
        <v>220</v>
      </c>
      <c r="AY45" s="103">
        <v>8</v>
      </c>
      <c r="AZ45" s="661">
        <v>4</v>
      </c>
      <c r="BA45" s="103">
        <f t="shared" si="6"/>
        <v>1.3280832819554775</v>
      </c>
      <c r="BB45" s="104">
        <f t="shared" si="4"/>
        <v>2</v>
      </c>
    </row>
    <row r="46" spans="2:54" x14ac:dyDescent="0.25">
      <c r="B46" s="663" t="s">
        <v>78</v>
      </c>
      <c r="C46" s="677" t="s">
        <v>353</v>
      </c>
      <c r="D46" s="678" t="s">
        <v>354</v>
      </c>
      <c r="E46" s="658">
        <v>4325</v>
      </c>
      <c r="F46" s="658">
        <v>4071</v>
      </c>
      <c r="G46" s="658">
        <v>4306</v>
      </c>
      <c r="H46" s="658">
        <v>4525</v>
      </c>
      <c r="I46" s="679">
        <v>4862</v>
      </c>
      <c r="J46" s="679">
        <v>5877</v>
      </c>
      <c r="K46" s="679">
        <v>7959</v>
      </c>
      <c r="L46" s="666">
        <f t="shared" si="11"/>
        <v>8525.6426210090394</v>
      </c>
      <c r="M46" s="666">
        <f t="shared" si="12"/>
        <v>9073.8970429284363</v>
      </c>
      <c r="N46" s="666">
        <f t="shared" si="12"/>
        <v>9601.146511180872</v>
      </c>
      <c r="O46" s="666">
        <f t="shared" si="12"/>
        <v>10077.84114256447</v>
      </c>
      <c r="P46" s="666">
        <f t="shared" si="12"/>
        <v>10527.632308640319</v>
      </c>
      <c r="Q46" s="666">
        <f t="shared" si="12"/>
        <v>10949.95263331328</v>
      </c>
      <c r="R46" s="666">
        <f t="shared" si="12"/>
        <v>11344.706409920916</v>
      </c>
      <c r="S46" s="666">
        <f t="shared" si="12"/>
        <v>11712.189640537157</v>
      </c>
      <c r="T46" s="666">
        <f t="shared" si="12"/>
        <v>12053.01478902879</v>
      </c>
      <c r="U46" s="666">
        <f t="shared" si="12"/>
        <v>12368.042086941123</v>
      </c>
      <c r="V46" s="666">
        <f t="shared" si="12"/>
        <v>12658.31840494089</v>
      </c>
      <c r="W46" s="666">
        <f t="shared" si="12"/>
        <v>12925.024068639916</v>
      </c>
      <c r="X46" s="666">
        <f t="shared" si="12"/>
        <v>13169.427535429948</v>
      </c>
      <c r="Y46" s="666">
        <f t="shared" si="12"/>
        <v>13392.847531783593</v>
      </c>
      <c r="Z46" s="666">
        <f t="shared" si="12"/>
        <v>13596.622050288488</v>
      </c>
      <c r="AA46" s="666">
        <f t="shared" si="12"/>
        <v>13782.083495996041</v>
      </c>
      <c r="AB46" s="666">
        <f t="shared" si="12"/>
        <v>13950.539229111733</v>
      </c>
      <c r="AC46" s="666">
        <f t="shared" si="12"/>
        <v>14103.256756031868</v>
      </c>
      <c r="AD46" s="666">
        <f t="shared" si="12"/>
        <v>14241.452857475324</v>
      </c>
      <c r="AE46" s="666">
        <f t="shared" si="12"/>
        <v>14366.285998748323</v>
      </c>
      <c r="AF46" s="666">
        <f t="shared" si="12"/>
        <v>14478.851433880065</v>
      </c>
      <c r="AG46" s="666">
        <f t="shared" si="12"/>
        <v>14580.178485902419</v>
      </c>
      <c r="AH46" s="666">
        <f t="shared" si="12"/>
        <v>14671.229555391943</v>
      </c>
      <c r="AI46" s="666">
        <f t="shared" si="12"/>
        <v>14752.900475606648</v>
      </c>
      <c r="AJ46" s="666">
        <f t="shared" si="12"/>
        <v>14782.489525542151</v>
      </c>
      <c r="AK46" s="666">
        <f t="shared" si="12"/>
        <v>14803.841589963742</v>
      </c>
      <c r="AL46" s="666">
        <f t="shared" si="12"/>
        <v>14817.727706933661</v>
      </c>
      <c r="AM46" s="666">
        <f t="shared" si="12"/>
        <v>14824.853946098814</v>
      </c>
      <c r="AN46" s="666">
        <f t="shared" si="12"/>
        <v>14825.865452657008</v>
      </c>
      <c r="AO46" s="666">
        <f t="shared" si="12"/>
        <v>14821.350548607239</v>
      </c>
      <c r="AP46" s="666">
        <f t="shared" si="12"/>
        <v>14811.844803601094</v>
      </c>
      <c r="AQ46" s="666">
        <f t="shared" si="12"/>
        <v>14797.835010029246</v>
      </c>
      <c r="AR46" s="666">
        <f t="shared" si="12"/>
        <v>14779.763015072946</v>
      </c>
      <c r="AS46" s="666">
        <f t="shared" si="12"/>
        <v>14758.029376968572</v>
      </c>
      <c r="AT46" s="667">
        <f t="shared" si="12"/>
        <v>14732.996824250153</v>
      </c>
      <c r="AV46" s="663" t="s">
        <v>78</v>
      </c>
      <c r="AW46" s="678" t="s">
        <v>354</v>
      </c>
      <c r="AX46" s="103">
        <v>220</v>
      </c>
      <c r="AY46" s="103">
        <v>8</v>
      </c>
      <c r="AZ46" s="661">
        <v>4</v>
      </c>
      <c r="BA46" s="103">
        <f t="shared" si="6"/>
        <v>1.9313383594159783</v>
      </c>
      <c r="BB46" s="104">
        <f t="shared" si="4"/>
        <v>2</v>
      </c>
    </row>
    <row r="47" spans="2:54" x14ac:dyDescent="0.25">
      <c r="B47" s="663"/>
      <c r="C47" s="664" t="s">
        <v>355</v>
      </c>
      <c r="D47" s="665" t="s">
        <v>356</v>
      </c>
      <c r="E47" s="548">
        <v>2323</v>
      </c>
      <c r="F47" s="548">
        <v>2562</v>
      </c>
      <c r="G47" s="548">
        <v>2583</v>
      </c>
      <c r="H47" s="548">
        <v>2745</v>
      </c>
      <c r="I47" s="548">
        <v>1845</v>
      </c>
      <c r="J47" s="548">
        <v>3819</v>
      </c>
      <c r="K47" s="548">
        <v>2785</v>
      </c>
      <c r="L47" s="666">
        <f t="shared" si="11"/>
        <v>2983.2786404711869</v>
      </c>
      <c r="M47" s="666">
        <f t="shared" si="12"/>
        <v>3175.12291299858</v>
      </c>
      <c r="N47" s="666">
        <f t="shared" si="12"/>
        <v>3359.6171671866732</v>
      </c>
      <c r="O47" s="666">
        <f t="shared" si="12"/>
        <v>3526.4213572109625</v>
      </c>
      <c r="P47" s="666">
        <f t="shared" si="12"/>
        <v>3683.8115315445771</v>
      </c>
      <c r="Q47" s="666">
        <f t="shared" si="12"/>
        <v>3831.5891548910022</v>
      </c>
      <c r="R47" s="666">
        <f t="shared" si="12"/>
        <v>3969.720737734609</v>
      </c>
      <c r="S47" s="666">
        <f t="shared" si="12"/>
        <v>4098.3098566272129</v>
      </c>
      <c r="T47" s="666">
        <f t="shared" si="12"/>
        <v>4217.5708239031519</v>
      </c>
      <c r="U47" s="666">
        <f t="shared" si="12"/>
        <v>4327.8046503494197</v>
      </c>
      <c r="V47" s="666">
        <f t="shared" si="12"/>
        <v>4429.3776552029631</v>
      </c>
      <c r="W47" s="666">
        <f t="shared" si="12"/>
        <v>4522.7028560324379</v>
      </c>
      <c r="X47" s="666">
        <f t="shared" si="12"/>
        <v>4608.2241093318771</v>
      </c>
      <c r="Y47" s="666">
        <f t="shared" si="12"/>
        <v>4686.4028616682135</v>
      </c>
      <c r="Z47" s="666">
        <f t="shared" si="12"/>
        <v>4757.7073011752036</v>
      </c>
      <c r="AA47" s="666">
        <f t="shared" si="12"/>
        <v>4822.60366080525</v>
      </c>
      <c r="AB47" s="666">
        <f t="shared" si="12"/>
        <v>4881.5494098600557</v>
      </c>
      <c r="AC47" s="666">
        <f t="shared" si="12"/>
        <v>4934.9880720629171</v>
      </c>
      <c r="AD47" s="666">
        <f t="shared" si="12"/>
        <v>4983.3454212927227</v>
      </c>
      <c r="AE47" s="666">
        <f t="shared" si="12"/>
        <v>5027.0268257964672</v>
      </c>
      <c r="AF47" s="666">
        <f t="shared" si="12"/>
        <v>5066.4155350365609</v>
      </c>
      <c r="AG47" s="666">
        <f t="shared" si="12"/>
        <v>5101.8717280108358</v>
      </c>
      <c r="AH47" s="666">
        <f t="shared" si="12"/>
        <v>5133.7321663232269</v>
      </c>
      <c r="AI47" s="666">
        <f t="shared" si="12"/>
        <v>5162.3103184526344</v>
      </c>
      <c r="AJ47" s="666">
        <f t="shared" si="12"/>
        <v>5172.6640694352172</v>
      </c>
      <c r="AK47" s="666">
        <f t="shared" si="12"/>
        <v>5180.1355481906048</v>
      </c>
      <c r="AL47" s="666">
        <f t="shared" si="12"/>
        <v>5184.9945550710199</v>
      </c>
      <c r="AM47" s="666">
        <f t="shared" si="12"/>
        <v>5187.4881567891944</v>
      </c>
      <c r="AN47" s="666">
        <f t="shared" si="12"/>
        <v>5187.8421014762871</v>
      </c>
      <c r="AO47" s="666">
        <f t="shared" si="12"/>
        <v>5186.2622537845409</v>
      </c>
      <c r="AP47" s="666">
        <f t="shared" si="12"/>
        <v>5182.9360193528146</v>
      </c>
      <c r="AQ47" s="666">
        <f t="shared" si="12"/>
        <v>5178.0337357622129</v>
      </c>
      <c r="AR47" s="666">
        <f t="shared" si="12"/>
        <v>5171.7100134411558</v>
      </c>
      <c r="AS47" s="666">
        <f t="shared" si="12"/>
        <v>5164.1050150593646</v>
      </c>
      <c r="AT47" s="667">
        <f t="shared" si="12"/>
        <v>5155.3456659802341</v>
      </c>
      <c r="AV47" s="663"/>
      <c r="AW47" s="665" t="s">
        <v>356</v>
      </c>
      <c r="AX47" s="103">
        <v>220</v>
      </c>
      <c r="AY47" s="103">
        <v>8</v>
      </c>
      <c r="AZ47" s="661">
        <v>4</v>
      </c>
      <c r="BA47" s="103">
        <f t="shared" si="6"/>
        <v>0.67581069618965961</v>
      </c>
      <c r="BB47" s="104">
        <f t="shared" si="4"/>
        <v>1</v>
      </c>
    </row>
    <row r="48" spans="2:54" x14ac:dyDescent="0.25">
      <c r="B48" s="663"/>
      <c r="C48" s="664" t="s">
        <v>357</v>
      </c>
      <c r="D48" s="665" t="s">
        <v>358</v>
      </c>
      <c r="E48" s="548">
        <v>3782</v>
      </c>
      <c r="F48" s="548">
        <v>3520</v>
      </c>
      <c r="G48" s="548">
        <v>3247</v>
      </c>
      <c r="H48" s="548">
        <v>2985</v>
      </c>
      <c r="I48" s="548">
        <v>2229</v>
      </c>
      <c r="J48" s="548">
        <v>1510</v>
      </c>
      <c r="K48" s="548">
        <v>2808</v>
      </c>
      <c r="L48" s="666">
        <f t="shared" si="11"/>
        <v>3007.9161301411464</v>
      </c>
      <c r="M48" s="666">
        <f t="shared" si="12"/>
        <v>3201.3447539317817</v>
      </c>
      <c r="N48" s="666">
        <f t="shared" si="12"/>
        <v>3387.362659052128</v>
      </c>
      <c r="O48" s="666">
        <f t="shared" si="12"/>
        <v>3555.5444061215012</v>
      </c>
      <c r="P48" s="666">
        <f t="shared" si="12"/>
        <v>3714.2343915896481</v>
      </c>
      <c r="Q48" s="666">
        <f t="shared" si="12"/>
        <v>3863.2324405507834</v>
      </c>
      <c r="R48" s="666">
        <f t="shared" si="12"/>
        <v>4002.5047869151808</v>
      </c>
      <c r="S48" s="666">
        <f t="shared" si="12"/>
        <v>4132.1558626244914</v>
      </c>
      <c r="T48" s="666">
        <f t="shared" si="12"/>
        <v>4252.4017499174306</v>
      </c>
      <c r="U48" s="666">
        <f t="shared" si="12"/>
        <v>4363.5459454869533</v>
      </c>
      <c r="V48" s="666">
        <f t="shared" si="12"/>
        <v>4465.9577938276179</v>
      </c>
      <c r="W48" s="666">
        <f t="shared" si="12"/>
        <v>4560.0537234251633</v>
      </c>
      <c r="X48" s="666">
        <f t="shared" si="12"/>
        <v>4646.2812563748312</v>
      </c>
      <c r="Y48" s="666">
        <f t="shared" si="12"/>
        <v>4725.1056501128678</v>
      </c>
      <c r="Z48" s="666">
        <f t="shared" si="12"/>
        <v>4796.9989593177606</v>
      </c>
      <c r="AA48" s="666">
        <f t="shared" si="12"/>
        <v>4862.4312673397244</v>
      </c>
      <c r="AB48" s="666">
        <f t="shared" si="12"/>
        <v>4921.8638215034207</v>
      </c>
      <c r="AC48" s="666">
        <f t="shared" si="12"/>
        <v>4975.7438083851566</v>
      </c>
      <c r="AD48" s="666">
        <f t="shared" si="12"/>
        <v>5024.5005181292481</v>
      </c>
      <c r="AE48" s="666">
        <f t="shared" si="12"/>
        <v>5068.542666727637</v>
      </c>
      <c r="AF48" s="666">
        <f t="shared" si="12"/>
        <v>5108.2566687190847</v>
      </c>
      <c r="AG48" s="666">
        <f t="shared" si="12"/>
        <v>5144.0056776497004</v>
      </c>
      <c r="AH48" s="666">
        <f t="shared" si="12"/>
        <v>5176.1292362784961</v>
      </c>
      <c r="AI48" s="666">
        <f t="shared" si="12"/>
        <v>5204.9434018725269</v>
      </c>
      <c r="AJ48" s="666">
        <f t="shared" si="12"/>
        <v>5215.3826595957198</v>
      </c>
      <c r="AK48" s="666">
        <f t="shared" si="12"/>
        <v>5222.915841766323</v>
      </c>
      <c r="AL48" s="666">
        <f t="shared" si="12"/>
        <v>5227.8149768902749</v>
      </c>
      <c r="AM48" s="666">
        <f t="shared" si="12"/>
        <v>5230.3291720876305</v>
      </c>
      <c r="AN48" s="666">
        <f t="shared" si="12"/>
        <v>5230.6860398367708</v>
      </c>
      <c r="AO48" s="666">
        <f t="shared" si="12"/>
        <v>5229.0931449288992</v>
      </c>
      <c r="AP48" s="666">
        <f t="shared" si="12"/>
        <v>5225.7394406975573</v>
      </c>
      <c r="AQ48" s="666">
        <f t="shared" si="12"/>
        <v>5220.796671461504</v>
      </c>
      <c r="AR48" s="666">
        <f t="shared" si="12"/>
        <v>5214.4207245036841</v>
      </c>
      <c r="AS48" s="666">
        <f t="shared" si="12"/>
        <v>5206.7529200311274</v>
      </c>
      <c r="AT48" s="667">
        <f t="shared" si="12"/>
        <v>5197.9212316238745</v>
      </c>
      <c r="AV48" s="663"/>
      <c r="AW48" s="665" t="s">
        <v>358</v>
      </c>
      <c r="AX48" s="103">
        <v>220</v>
      </c>
      <c r="AY48" s="103">
        <v>8</v>
      </c>
      <c r="AZ48" s="661">
        <v>4</v>
      </c>
      <c r="BA48" s="103">
        <f t="shared" si="6"/>
        <v>0.68139189763036367</v>
      </c>
      <c r="BB48" s="104">
        <f t="shared" si="4"/>
        <v>1</v>
      </c>
    </row>
    <row r="49" spans="2:54" x14ac:dyDescent="0.25">
      <c r="B49" s="663"/>
      <c r="C49" s="664" t="s">
        <v>359</v>
      </c>
      <c r="D49" s="665" t="s">
        <v>360</v>
      </c>
      <c r="E49" s="548">
        <v>2044</v>
      </c>
      <c r="F49" s="548">
        <v>2120</v>
      </c>
      <c r="G49" s="548">
        <v>1778</v>
      </c>
      <c r="H49" s="548">
        <v>1860</v>
      </c>
      <c r="I49" s="548">
        <v>1031</v>
      </c>
      <c r="J49" s="548">
        <v>2309</v>
      </c>
      <c r="K49" s="548">
        <v>3268</v>
      </c>
      <c r="L49" s="666">
        <f t="shared" si="11"/>
        <v>3500.6659235403372</v>
      </c>
      <c r="M49" s="666">
        <f t="shared" si="12"/>
        <v>3725.7815725958203</v>
      </c>
      <c r="N49" s="666">
        <f t="shared" si="12"/>
        <v>3942.2724963612377</v>
      </c>
      <c r="O49" s="666">
        <f t="shared" si="12"/>
        <v>4138.0053843322894</v>
      </c>
      <c r="P49" s="666">
        <f t="shared" si="12"/>
        <v>4322.6915924910872</v>
      </c>
      <c r="Q49" s="666">
        <f t="shared" si="12"/>
        <v>4496.0981537464259</v>
      </c>
      <c r="R49" s="666">
        <f t="shared" si="12"/>
        <v>4658.1857705266439</v>
      </c>
      <c r="S49" s="666">
        <f t="shared" si="12"/>
        <v>4809.0759825701007</v>
      </c>
      <c r="T49" s="666">
        <f t="shared" si="12"/>
        <v>4949.020270203051</v>
      </c>
      <c r="U49" s="666">
        <f t="shared" si="12"/>
        <v>5078.3718482376662</v>
      </c>
      <c r="V49" s="666">
        <f t="shared" si="12"/>
        <v>5197.5605663207471</v>
      </c>
      <c r="W49" s="666">
        <f t="shared" si="12"/>
        <v>5307.0710712797136</v>
      </c>
      <c r="X49" s="666">
        <f t="shared" si="12"/>
        <v>5407.4241972339569</v>
      </c>
      <c r="Y49" s="666">
        <f t="shared" si="12"/>
        <v>5499.1614190060027</v>
      </c>
      <c r="Z49" s="666">
        <f t="shared" si="12"/>
        <v>5582.8321221689621</v>
      </c>
      <c r="AA49" s="666">
        <f t="shared" si="12"/>
        <v>5658.9833980292815</v>
      </c>
      <c r="AB49" s="666">
        <f t="shared" si="12"/>
        <v>5728.152054370792</v>
      </c>
      <c r="AC49" s="666">
        <f t="shared" si="12"/>
        <v>5790.8585348300203</v>
      </c>
      <c r="AD49" s="666">
        <f t="shared" si="12"/>
        <v>5847.6024548598243</v>
      </c>
      <c r="AE49" s="666">
        <f t="shared" si="12"/>
        <v>5898.8594853511122</v>
      </c>
      <c r="AF49" s="666">
        <f t="shared" si="12"/>
        <v>5945.0793423696496</v>
      </c>
      <c r="AG49" s="666">
        <f t="shared" si="12"/>
        <v>5986.6846704270756</v>
      </c>
      <c r="AH49" s="666">
        <f t="shared" si="12"/>
        <v>6024.0706353839505</v>
      </c>
      <c r="AI49" s="666">
        <f t="shared" si="12"/>
        <v>6057.6050702704506</v>
      </c>
      <c r="AJ49" s="666">
        <f t="shared" si="12"/>
        <v>6069.7544628058467</v>
      </c>
      <c r="AK49" s="666">
        <f t="shared" si="12"/>
        <v>6078.5217132807502</v>
      </c>
      <c r="AL49" s="666">
        <f t="shared" si="12"/>
        <v>6084.2234132754356</v>
      </c>
      <c r="AM49" s="666">
        <f t="shared" si="12"/>
        <v>6087.1494780564035</v>
      </c>
      <c r="AN49" s="666">
        <f t="shared" si="12"/>
        <v>6087.5648070464995</v>
      </c>
      <c r="AO49" s="666">
        <f t="shared" si="12"/>
        <v>6085.7109678161132</v>
      </c>
      <c r="AP49" s="666">
        <f t="shared" si="12"/>
        <v>6081.8078675924571</v>
      </c>
      <c r="AQ49" s="666">
        <f t="shared" si="12"/>
        <v>6076.0553854473637</v>
      </c>
      <c r="AR49" s="666">
        <f t="shared" si="12"/>
        <v>6068.6349457542883</v>
      </c>
      <c r="AS49" s="666">
        <f t="shared" si="12"/>
        <v>6059.7110194664265</v>
      </c>
      <c r="AT49" s="667">
        <f t="shared" si="12"/>
        <v>6049.4325444967326</v>
      </c>
      <c r="AV49" s="663"/>
      <c r="AW49" s="665" t="s">
        <v>360</v>
      </c>
      <c r="AX49" s="103">
        <v>220</v>
      </c>
      <c r="AY49" s="103">
        <v>8</v>
      </c>
      <c r="AZ49" s="661">
        <v>4</v>
      </c>
      <c r="BA49" s="103">
        <f t="shared" si="6"/>
        <v>0.79301592644445484</v>
      </c>
      <c r="BB49" s="104">
        <f t="shared" si="4"/>
        <v>1</v>
      </c>
    </row>
    <row r="50" spans="2:54" ht="15.75" thickBot="1" x14ac:dyDescent="0.3">
      <c r="B50" s="681"/>
      <c r="C50" s="682" t="s">
        <v>313</v>
      </c>
      <c r="D50" s="683" t="s">
        <v>361</v>
      </c>
      <c r="E50" s="574">
        <v>4367</v>
      </c>
      <c r="F50" s="574">
        <v>4403</v>
      </c>
      <c r="G50" s="574">
        <v>4035</v>
      </c>
      <c r="H50" s="574">
        <v>4250</v>
      </c>
      <c r="I50" s="574">
        <v>3672</v>
      </c>
      <c r="J50" s="574">
        <v>3542</v>
      </c>
      <c r="K50" s="574">
        <v>4670</v>
      </c>
      <c r="L50" s="666">
        <f t="shared" si="11"/>
        <v>5002.4815982048267</v>
      </c>
      <c r="M50" s="666">
        <f t="shared" si="12"/>
        <v>5324.1737894805628</v>
      </c>
      <c r="N50" s="666">
        <f t="shared" si="12"/>
        <v>5633.5411744207404</v>
      </c>
      <c r="O50" s="666">
        <f t="shared" si="12"/>
        <v>5913.2451483573404</v>
      </c>
      <c r="P50" s="666">
        <f t="shared" si="12"/>
        <v>6177.1633221950351</v>
      </c>
      <c r="Q50" s="666">
        <f t="shared" si="12"/>
        <v>6424.9627839644445</v>
      </c>
      <c r="R50" s="666">
        <f t="shared" si="12"/>
        <v>6656.5873770989665</v>
      </c>
      <c r="S50" s="666">
        <f t="shared" si="12"/>
        <v>6872.2107829260613</v>
      </c>
      <c r="T50" s="666">
        <f t="shared" si="12"/>
        <v>7072.1923689866117</v>
      </c>
      <c r="U50" s="666">
        <f t="shared" si="12"/>
        <v>7257.0368822735309</v>
      </c>
      <c r="V50" s="666">
        <f t="shared" si="12"/>
        <v>7427.3585816150198</v>
      </c>
      <c r="W50" s="666">
        <f t="shared" si="12"/>
        <v>7583.8500314798839</v>
      </c>
      <c r="X50" s="666">
        <f t="shared" si="12"/>
        <v>7727.2555082872022</v>
      </c>
      <c r="Y50" s="666">
        <f t="shared" si="12"/>
        <v>7858.348784197683</v>
      </c>
      <c r="Z50" s="666">
        <f t="shared" si="12"/>
        <v>7977.9149359024022</v>
      </c>
      <c r="AA50" s="666">
        <f t="shared" si="12"/>
        <v>8086.7357615657111</v>
      </c>
      <c r="AB50" s="666">
        <f t="shared" si="12"/>
        <v>8185.5783641100352</v>
      </c>
      <c r="AC50" s="666">
        <f t="shared" si="12"/>
        <v>8275.1864619510998</v>
      </c>
      <c r="AD50" s="666">
        <f t="shared" si="12"/>
        <v>8356.2740098517079</v>
      </c>
      <c r="AE50" s="666">
        <f t="shared" si="12"/>
        <v>8429.520745590482</v>
      </c>
      <c r="AF50" s="666">
        <f t="shared" si="12"/>
        <v>8495.5693172785377</v>
      </c>
      <c r="AG50" s="666">
        <f t="shared" si="12"/>
        <v>8555.0236875441988</v>
      </c>
      <c r="AH50" s="666">
        <f t="shared" si="12"/>
        <v>8608.4485517879584</v>
      </c>
      <c r="AI50" s="666">
        <f t="shared" si="12"/>
        <v>8656.3695465615074</v>
      </c>
      <c r="AJ50" s="666">
        <f t="shared" si="12"/>
        <v>8673.7311325897517</v>
      </c>
      <c r="AK50" s="666">
        <f t="shared" si="12"/>
        <v>8686.2596086355898</v>
      </c>
      <c r="AL50" s="666">
        <f t="shared" si="12"/>
        <v>8694.4073867797688</v>
      </c>
      <c r="AM50" s="666">
        <f t="shared" si="12"/>
        <v>8698.5887584220945</v>
      </c>
      <c r="AN50" s="666">
        <f t="shared" si="12"/>
        <v>8699.1822671074533</v>
      </c>
      <c r="AO50" s="666">
        <f t="shared" si="12"/>
        <v>8696.533114963664</v>
      </c>
      <c r="AP50" s="666">
        <f t="shared" si="12"/>
        <v>8690.9555513025643</v>
      </c>
      <c r="AQ50" s="666">
        <f t="shared" si="12"/>
        <v>8682.7352050303525</v>
      </c>
      <c r="AR50" s="666">
        <f t="shared" si="12"/>
        <v>8672.1313331311285</v>
      </c>
      <c r="AS50" s="666">
        <f t="shared" si="12"/>
        <v>8659.3789660061848</v>
      </c>
      <c r="AT50" s="667">
        <f t="shared" si="12"/>
        <v>8644.6909372092232</v>
      </c>
      <c r="AV50" s="681"/>
      <c r="AW50" s="683" t="s">
        <v>361</v>
      </c>
      <c r="AX50" s="103">
        <v>220</v>
      </c>
      <c r="AY50" s="103">
        <v>8</v>
      </c>
      <c r="AZ50" s="661">
        <v>4</v>
      </c>
      <c r="BA50" s="103">
        <f t="shared" si="6"/>
        <v>1.1332265533952275</v>
      </c>
      <c r="BB50" s="104">
        <f t="shared" si="4"/>
        <v>2</v>
      </c>
    </row>
    <row r="51" spans="2:54" ht="15.75" thickBot="1" x14ac:dyDescent="0.3">
      <c r="B51" s="672" t="s">
        <v>79</v>
      </c>
      <c r="C51" s="673" t="s">
        <v>362</v>
      </c>
      <c r="D51" s="674" t="s">
        <v>363</v>
      </c>
      <c r="E51" s="675">
        <v>6241</v>
      </c>
      <c r="F51" s="675">
        <v>5568</v>
      </c>
      <c r="G51" s="675">
        <v>5349</v>
      </c>
      <c r="H51" s="675">
        <v>6026</v>
      </c>
      <c r="I51" s="676">
        <v>5912</v>
      </c>
      <c r="J51" s="676">
        <v>4703</v>
      </c>
      <c r="K51" s="676">
        <v>6104</v>
      </c>
      <c r="L51" s="666">
        <f t="shared" si="11"/>
        <v>6538.5755193666519</v>
      </c>
      <c r="M51" s="666">
        <f t="shared" si="12"/>
        <v>6959.0485676636736</v>
      </c>
      <c r="N51" s="666">
        <f t="shared" si="12"/>
        <v>7363.4122759452248</v>
      </c>
      <c r="O51" s="666">
        <f t="shared" si="12"/>
        <v>7729.0039369535771</v>
      </c>
      <c r="P51" s="666">
        <f t="shared" si="12"/>
        <v>8073.9625093529967</v>
      </c>
      <c r="Q51" s="666">
        <f t="shared" si="12"/>
        <v>8397.8528551004219</v>
      </c>
      <c r="R51" s="666">
        <f t="shared" si="12"/>
        <v>8700.6015738355654</v>
      </c>
      <c r="S51" s="666">
        <f t="shared" si="12"/>
        <v>8982.4356785825858</v>
      </c>
      <c r="T51" s="666">
        <f t="shared" si="12"/>
        <v>9243.8248865726491</v>
      </c>
      <c r="U51" s="666">
        <f t="shared" si="12"/>
        <v>9485.4289356311838</v>
      </c>
      <c r="V51" s="666">
        <f t="shared" si="12"/>
        <v>9708.0507028218581</v>
      </c>
      <c r="W51" s="666">
        <f t="shared" si="12"/>
        <v>9912.5954158786299</v>
      </c>
      <c r="X51" s="666">
        <f t="shared" si="12"/>
        <v>10100.035893487167</v>
      </c>
      <c r="Y51" s="666">
        <f t="shared" si="12"/>
        <v>10271.383507225406</v>
      </c>
      <c r="Z51" s="666">
        <f t="shared" si="12"/>
        <v>10427.664404442879</v>
      </c>
      <c r="AA51" s="666">
        <f t="shared" si="12"/>
        <v>10569.900447237063</v>
      </c>
      <c r="AB51" s="666">
        <f t="shared" si="12"/>
        <v>10699.094290048746</v>
      </c>
      <c r="AC51" s="666">
        <f t="shared" si="12"/>
        <v>10816.218022216168</v>
      </c>
      <c r="AD51" s="666">
        <f t="shared" si="12"/>
        <v>10922.204830007455</v>
      </c>
      <c r="AE51" s="666">
        <f t="shared" si="12"/>
        <v>11017.943175821047</v>
      </c>
      <c r="AF51" s="666">
        <f t="shared" si="12"/>
        <v>11104.273043397898</v>
      </c>
      <c r="AG51" s="666">
        <f t="shared" si="12"/>
        <v>11181.983851984962</v>
      </c>
      <c r="AH51" s="666">
        <f t="shared" si="12"/>
        <v>11251.81369595582</v>
      </c>
      <c r="AI51" s="666">
        <f t="shared" si="12"/>
        <v>11314.449617175893</v>
      </c>
      <c r="AJ51" s="666">
        <f t="shared" si="12"/>
        <v>11337.142362596964</v>
      </c>
      <c r="AK51" s="666">
        <f t="shared" si="12"/>
        <v>11353.517912443602</v>
      </c>
      <c r="AL51" s="666">
        <f t="shared" si="12"/>
        <v>11364.167599336979</v>
      </c>
      <c r="AM51" s="666">
        <f t="shared" si="12"/>
        <v>11369.632929637783</v>
      </c>
      <c r="AN51" s="666">
        <f t="shared" si="12"/>
        <v>11370.408684887338</v>
      </c>
      <c r="AO51" s="666">
        <f t="shared" si="12"/>
        <v>11366.946067181621</v>
      </c>
      <c r="AP51" s="666">
        <f t="shared" si="12"/>
        <v>11359.655821231439</v>
      </c>
      <c r="AQ51" s="666">
        <f t="shared" si="12"/>
        <v>11348.911282977568</v>
      </c>
      <c r="AR51" s="666">
        <f t="shared" si="12"/>
        <v>11335.051318508004</v>
      </c>
      <c r="AS51" s="666">
        <f t="shared" si="12"/>
        <v>11318.383128158828</v>
      </c>
      <c r="AT51" s="667">
        <f t="shared" si="12"/>
        <v>11299.184899512864</v>
      </c>
      <c r="AV51" s="672" t="s">
        <v>79</v>
      </c>
      <c r="AW51" s="674" t="s">
        <v>363</v>
      </c>
      <c r="AX51" s="103">
        <v>220</v>
      </c>
      <c r="AY51" s="103">
        <v>8</v>
      </c>
      <c r="AZ51" s="661">
        <v>4</v>
      </c>
      <c r="BA51" s="103">
        <f t="shared" si="6"/>
        <v>1.4812023301765453</v>
      </c>
      <c r="BB51" s="104">
        <f t="shared" si="4"/>
        <v>2</v>
      </c>
    </row>
    <row r="52" spans="2:54" x14ac:dyDescent="0.25">
      <c r="B52" s="663" t="s">
        <v>80</v>
      </c>
      <c r="C52" s="677" t="s">
        <v>364</v>
      </c>
      <c r="D52" s="678" t="s">
        <v>365</v>
      </c>
      <c r="E52" s="658">
        <v>9562</v>
      </c>
      <c r="F52" s="658">
        <v>10034</v>
      </c>
      <c r="G52" s="658">
        <v>12210</v>
      </c>
      <c r="H52" s="658">
        <v>7473</v>
      </c>
      <c r="I52" s="679">
        <v>7217</v>
      </c>
      <c r="J52" s="679">
        <v>9817</v>
      </c>
      <c r="K52" s="679">
        <v>5542</v>
      </c>
      <c r="L52" s="666">
        <f t="shared" si="11"/>
        <v>5936.5638152572055</v>
      </c>
      <c r="M52" s="666">
        <f t="shared" si="12"/>
        <v>6318.3235848610875</v>
      </c>
      <c r="N52" s="666">
        <f t="shared" si="12"/>
        <v>6685.4572138414869</v>
      </c>
      <c r="O52" s="666">
        <f t="shared" si="12"/>
        <v>7017.3885679221376</v>
      </c>
      <c r="P52" s="666">
        <f t="shared" si="12"/>
        <v>7330.5865378168919</v>
      </c>
      <c r="Q52" s="666">
        <f t="shared" si="12"/>
        <v>7624.6560489787907</v>
      </c>
      <c r="R52" s="666">
        <f t="shared" si="12"/>
        <v>7899.5304590754758</v>
      </c>
      <c r="S52" s="666">
        <f t="shared" si="12"/>
        <v>8155.4158798664303</v>
      </c>
      <c r="T52" s="666">
        <f t="shared" si="12"/>
        <v>8392.7387813541336</v>
      </c>
      <c r="U52" s="666">
        <f t="shared" si="12"/>
        <v>8612.0981587922724</v>
      </c>
      <c r="V52" s="666">
        <f t="shared" si="12"/>
        <v>8814.2229677324303</v>
      </c>
      <c r="W52" s="666">
        <f t="shared" si="12"/>
        <v>8999.9350908911183</v>
      </c>
      <c r="X52" s="666">
        <f t="shared" si="12"/>
        <v>9170.1177787853703</v>
      </c>
      <c r="Y52" s="666">
        <f t="shared" si="12"/>
        <v>9325.6892852298861</v>
      </c>
      <c r="Z52" s="666">
        <f t="shared" si="12"/>
        <v>9467.5812793942441</v>
      </c>
      <c r="AA52" s="666">
        <f t="shared" si="12"/>
        <v>9596.721539742437</v>
      </c>
      <c r="AB52" s="666">
        <f t="shared" si="12"/>
        <v>9714.0204055455724</v>
      </c>
      <c r="AC52" s="666">
        <f t="shared" si="12"/>
        <v>9820.3604651248388</v>
      </c>
      <c r="AD52" s="666">
        <f t="shared" si="12"/>
        <v>9916.5889855670594</v>
      </c>
      <c r="AE52" s="666">
        <f t="shared" si="12"/>
        <v>10003.512627850632</v>
      </c>
      <c r="AF52" s="666">
        <f t="shared" si="12"/>
        <v>10081.894037763954</v>
      </c>
      <c r="AG52" s="666">
        <f t="shared" si="12"/>
        <v>10152.44995211348</v>
      </c>
      <c r="AH52" s="666">
        <f t="shared" si="12"/>
        <v>10215.850508353076</v>
      </c>
      <c r="AI52" s="666">
        <f t="shared" si="12"/>
        <v>10272.719491872349</v>
      </c>
      <c r="AJ52" s="666">
        <f t="shared" si="12"/>
        <v>10293.322898675031</v>
      </c>
      <c r="AK52" s="666">
        <f t="shared" si="12"/>
        <v>10308.190738984675</v>
      </c>
      <c r="AL52" s="666">
        <f t="shared" si="12"/>
        <v>10317.859900970765</v>
      </c>
      <c r="AM52" s="666">
        <f t="shared" si="12"/>
        <v>10322.822034084633</v>
      </c>
      <c r="AN52" s="666">
        <f t="shared" si="12"/>
        <v>10323.526364948499</v>
      </c>
      <c r="AO52" s="666">
        <f t="shared" si="12"/>
        <v>10320.382553132464</v>
      </c>
      <c r="AP52" s="666">
        <f t="shared" si="12"/>
        <v>10313.763525764194</v>
      </c>
      <c r="AQ52" s="666">
        <f t="shared" si="12"/>
        <v>10304.008245455716</v>
      </c>
      <c r="AR52" s="666">
        <f t="shared" si="12"/>
        <v>10291.42437863227</v>
      </c>
      <c r="AS52" s="666">
        <f t="shared" si="12"/>
        <v>10276.290841457445</v>
      </c>
      <c r="AT52" s="667">
        <f t="shared" si="12"/>
        <v>10258.860208568203</v>
      </c>
      <c r="AV52" s="663" t="s">
        <v>80</v>
      </c>
      <c r="AW52" s="678" t="s">
        <v>365</v>
      </c>
      <c r="AX52" s="103">
        <v>220</v>
      </c>
      <c r="AY52" s="103">
        <v>8</v>
      </c>
      <c r="AZ52" s="661">
        <v>4</v>
      </c>
      <c r="BA52" s="103">
        <f t="shared" si="6"/>
        <v>1.3448268862775914</v>
      </c>
      <c r="BB52" s="104">
        <f t="shared" si="4"/>
        <v>2</v>
      </c>
    </row>
    <row r="53" spans="2:54" x14ac:dyDescent="0.25">
      <c r="B53" s="663"/>
      <c r="C53" s="664" t="s">
        <v>366</v>
      </c>
      <c r="D53" s="665" t="s">
        <v>367</v>
      </c>
      <c r="E53" s="548">
        <v>4457</v>
      </c>
      <c r="F53" s="548">
        <v>4643</v>
      </c>
      <c r="G53" s="548">
        <v>4716</v>
      </c>
      <c r="H53" s="548">
        <v>4591</v>
      </c>
      <c r="I53" s="548">
        <v>5655</v>
      </c>
      <c r="J53" s="548">
        <v>6229</v>
      </c>
      <c r="K53" s="548">
        <v>6022</v>
      </c>
      <c r="L53" s="666">
        <f t="shared" si="11"/>
        <v>6450.7375127172309</v>
      </c>
      <c r="M53" s="666">
        <f t="shared" si="12"/>
        <v>6865.5620043366062</v>
      </c>
      <c r="N53" s="666">
        <f t="shared" si="12"/>
        <v>7264.4935658162094</v>
      </c>
      <c r="O53" s="666">
        <f t="shared" si="12"/>
        <v>7625.1739364899149</v>
      </c>
      <c r="P53" s="666">
        <f t="shared" si="12"/>
        <v>7965.4983996270876</v>
      </c>
      <c r="Q53" s="666">
        <f t="shared" si="12"/>
        <v>8285.0376627481546</v>
      </c>
      <c r="R53" s="666">
        <f t="shared" si="12"/>
        <v>8583.7193115396094</v>
      </c>
      <c r="S53" s="666">
        <f t="shared" si="12"/>
        <v>8861.7673093748908</v>
      </c>
      <c r="T53" s="666">
        <f t="shared" si="12"/>
        <v>9119.6450633913009</v>
      </c>
      <c r="U53" s="666">
        <f t="shared" si="12"/>
        <v>9358.0034486191016</v>
      </c>
      <c r="V53" s="666">
        <f t="shared" ref="M53:AT60" si="13">U53*V$6+U53</f>
        <v>9577.6345564209114</v>
      </c>
      <c r="W53" s="666">
        <f t="shared" si="13"/>
        <v>9779.4314538697781</v>
      </c>
      <c r="X53" s="666">
        <f t="shared" si="13"/>
        <v>9964.3538909861963</v>
      </c>
      <c r="Y53" s="666">
        <f t="shared" si="13"/>
        <v>10133.399652770548</v>
      </c>
      <c r="Z53" s="666">
        <f t="shared" si="13"/>
        <v>10287.581101499845</v>
      </c>
      <c r="AA53" s="666">
        <f t="shared" si="13"/>
        <v>10427.906371766321</v>
      </c>
      <c r="AB53" s="666">
        <f t="shared" si="13"/>
        <v>10555.36464853761</v>
      </c>
      <c r="AC53" s="666">
        <f t="shared" si="13"/>
        <v>10670.914962284696</v>
      </c>
      <c r="AD53" s="666">
        <f t="shared" si="13"/>
        <v>10775.477963025052</v>
      </c>
      <c r="AE53" s="666">
        <f t="shared" si="13"/>
        <v>10869.930177718607</v>
      </c>
      <c r="AF53" s="666">
        <f t="shared" si="13"/>
        <v>10955.100305921063</v>
      </c>
      <c r="AG53" s="666">
        <f t="shared" si="13"/>
        <v>11031.767161968131</v>
      </c>
      <c r="AH53" s="666">
        <f t="shared" si="13"/>
        <v>11100.658924810939</v>
      </c>
      <c r="AI53" s="666">
        <f t="shared" si="13"/>
        <v>11162.453406722354</v>
      </c>
      <c r="AJ53" s="666">
        <f t="shared" si="13"/>
        <v>11184.841302024728</v>
      </c>
      <c r="AK53" s="666">
        <f t="shared" si="13"/>
        <v>11200.996865782339</v>
      </c>
      <c r="AL53" s="666">
        <f t="shared" si="13"/>
        <v>11211.503486763977</v>
      </c>
      <c r="AM53" s="666">
        <f t="shared" si="13"/>
        <v>11216.895396834658</v>
      </c>
      <c r="AN53" s="666">
        <f t="shared" si="13"/>
        <v>11217.660730732565</v>
      </c>
      <c r="AO53" s="666">
        <f t="shared" si="13"/>
        <v>11214.244629188688</v>
      </c>
      <c r="AP53" s="666">
        <f t="shared" si="13"/>
        <v>11207.052319045832</v>
      </c>
      <c r="AQ53" s="666">
        <f t="shared" si="13"/>
        <v>11196.452120919224</v>
      </c>
      <c r="AR53" s="666">
        <f t="shared" si="13"/>
        <v>11182.778348632903</v>
      </c>
      <c r="AS53" s="666">
        <f t="shared" si="13"/>
        <v>11166.334075650802</v>
      </c>
      <c r="AT53" s="667">
        <f t="shared" si="13"/>
        <v>11147.393752435533</v>
      </c>
      <c r="AV53" s="663"/>
      <c r="AW53" s="665" t="s">
        <v>367</v>
      </c>
      <c r="AX53" s="103">
        <v>220</v>
      </c>
      <c r="AY53" s="103">
        <v>8</v>
      </c>
      <c r="AZ53" s="661">
        <v>4</v>
      </c>
      <c r="BA53" s="103">
        <f t="shared" si="6"/>
        <v>1.4613041337357735</v>
      </c>
      <c r="BB53" s="104">
        <f t="shared" si="4"/>
        <v>2</v>
      </c>
    </row>
    <row r="54" spans="2:54" x14ac:dyDescent="0.25">
      <c r="B54" s="663"/>
      <c r="C54" s="664" t="s">
        <v>368</v>
      </c>
      <c r="D54" s="665" t="s">
        <v>369</v>
      </c>
      <c r="E54" s="548"/>
      <c r="F54" s="548"/>
      <c r="G54" s="548">
        <v>1151</v>
      </c>
      <c r="H54" s="548">
        <v>5729</v>
      </c>
      <c r="I54" s="548">
        <v>5540</v>
      </c>
      <c r="J54" s="548">
        <v>6425</v>
      </c>
      <c r="K54" s="548">
        <v>5521</v>
      </c>
      <c r="L54" s="666">
        <f t="shared" si="11"/>
        <v>5914.0687159933295</v>
      </c>
      <c r="M54" s="666">
        <f t="shared" si="13"/>
        <v>6294.3819040090339</v>
      </c>
      <c r="N54" s="666">
        <f t="shared" si="13"/>
        <v>6660.1243734425925</v>
      </c>
      <c r="O54" s="666">
        <f t="shared" si="13"/>
        <v>6990.7979580472966</v>
      </c>
      <c r="P54" s="666">
        <f t="shared" si="13"/>
        <v>7302.8091438626952</v>
      </c>
      <c r="Q54" s="666">
        <f t="shared" si="13"/>
        <v>7595.7643533763803</v>
      </c>
      <c r="R54" s="666">
        <f t="shared" si="13"/>
        <v>7869.5971967801688</v>
      </c>
      <c r="S54" s="666">
        <f t="shared" si="13"/>
        <v>8124.5130048254341</v>
      </c>
      <c r="T54" s="666">
        <f t="shared" si="13"/>
        <v>8360.9366315150055</v>
      </c>
      <c r="U54" s="666">
        <f t="shared" si="13"/>
        <v>8579.4648023623467</v>
      </c>
      <c r="V54" s="666">
        <f t="shared" si="13"/>
        <v>8780.8237107273071</v>
      </c>
      <c r="W54" s="666">
        <f t="shared" si="13"/>
        <v>8965.8321250108002</v>
      </c>
      <c r="X54" s="666">
        <f t="shared" si="13"/>
        <v>9135.3699488765833</v>
      </c>
      <c r="Y54" s="666">
        <f t="shared" si="13"/>
        <v>9290.3519566499817</v>
      </c>
      <c r="Z54" s="666">
        <f t="shared" si="13"/>
        <v>9431.7062871771232</v>
      </c>
      <c r="AA54" s="666">
        <f t="shared" si="13"/>
        <v>9560.3572033413911</v>
      </c>
      <c r="AB54" s="666">
        <f t="shared" si="13"/>
        <v>9677.2115949146701</v>
      </c>
      <c r="AC54" s="666">
        <f t="shared" si="13"/>
        <v>9783.148705874095</v>
      </c>
      <c r="AD54" s="666">
        <f t="shared" si="13"/>
        <v>9879.0125928032721</v>
      </c>
      <c r="AE54" s="666">
        <f t="shared" si="13"/>
        <v>9965.6068600439085</v>
      </c>
      <c r="AF54" s="666">
        <f t="shared" si="13"/>
        <v>10043.69126353208</v>
      </c>
      <c r="AG54" s="666">
        <f t="shared" si="13"/>
        <v>10113.979824182341</v>
      </c>
      <c r="AH54" s="666">
        <f t="shared" si="13"/>
        <v>10177.140140133046</v>
      </c>
      <c r="AI54" s="666">
        <f t="shared" si="13"/>
        <v>10233.793633097663</v>
      </c>
      <c r="AJ54" s="666">
        <f t="shared" si="13"/>
        <v>10254.318968528483</v>
      </c>
      <c r="AK54" s="666">
        <f t="shared" si="13"/>
        <v>10269.130470937278</v>
      </c>
      <c r="AL54" s="666">
        <f t="shared" si="13"/>
        <v>10278.762994092314</v>
      </c>
      <c r="AM54" s="666">
        <f t="shared" si="13"/>
        <v>10283.706324464321</v>
      </c>
      <c r="AN54" s="666">
        <f t="shared" si="13"/>
        <v>10284.407986445449</v>
      </c>
      <c r="AO54" s="666">
        <f t="shared" si="13"/>
        <v>10281.276087305007</v>
      </c>
      <c r="AP54" s="666">
        <f t="shared" si="13"/>
        <v>10274.682141058125</v>
      </c>
      <c r="AQ54" s="666">
        <f t="shared" si="13"/>
        <v>10264.963825904189</v>
      </c>
      <c r="AR54" s="666">
        <f t="shared" si="13"/>
        <v>10252.427642444743</v>
      </c>
      <c r="AS54" s="666">
        <f t="shared" si="13"/>
        <v>10237.351449961487</v>
      </c>
      <c r="AT54" s="667">
        <f t="shared" si="13"/>
        <v>10219.986866024008</v>
      </c>
      <c r="AV54" s="663"/>
      <c r="AW54" s="665" t="s">
        <v>369</v>
      </c>
      <c r="AX54" s="103">
        <v>220</v>
      </c>
      <c r="AY54" s="103">
        <v>8</v>
      </c>
      <c r="AZ54" s="661">
        <v>4</v>
      </c>
      <c r="BA54" s="103">
        <f t="shared" si="6"/>
        <v>1.339731006701296</v>
      </c>
      <c r="BB54" s="104">
        <f t="shared" si="4"/>
        <v>2</v>
      </c>
    </row>
    <row r="55" spans="2:54" ht="15.75" thickBot="1" x14ac:dyDescent="0.3">
      <c r="B55" s="681"/>
      <c r="C55" s="682" t="s">
        <v>370</v>
      </c>
      <c r="D55" s="683" t="s">
        <v>367</v>
      </c>
      <c r="E55" s="685"/>
      <c r="F55" s="685"/>
      <c r="G55" s="685"/>
      <c r="H55" s="685"/>
      <c r="I55" s="574"/>
      <c r="J55" s="574"/>
      <c r="K55" s="574">
        <v>6980</v>
      </c>
      <c r="L55" s="666">
        <f t="shared" ref="L55:L70" si="14">K55*L$6+K55</f>
        <v>7476.9425172311976</v>
      </c>
      <c r="M55" s="666">
        <f t="shared" si="13"/>
        <v>7957.7586832064944</v>
      </c>
      <c r="N55" s="666">
        <f t="shared" si="13"/>
        <v>8420.1536182990931</v>
      </c>
      <c r="O55" s="666">
        <f t="shared" si="13"/>
        <v>8838.2122345897715</v>
      </c>
      <c r="P55" s="666">
        <f t="shared" si="13"/>
        <v>9232.6766571566041</v>
      </c>
      <c r="Q55" s="666">
        <f t="shared" si="13"/>
        <v>9603.0493002295116</v>
      </c>
      <c r="R55" s="666">
        <f t="shared" si="13"/>
        <v>9949.2462295826081</v>
      </c>
      <c r="S55" s="666">
        <f t="shared" si="13"/>
        <v>10271.527037435524</v>
      </c>
      <c r="T55" s="666">
        <f t="shared" si="13"/>
        <v>10570.428851290479</v>
      </c>
      <c r="U55" s="666">
        <f t="shared" si="13"/>
        <v>10846.706089565147</v>
      </c>
      <c r="V55" s="666">
        <f t="shared" si="13"/>
        <v>11101.276852178336</v>
      </c>
      <c r="W55" s="666">
        <f t="shared" si="13"/>
        <v>11335.176278314684</v>
      </c>
      <c r="X55" s="666">
        <f t="shared" si="13"/>
        <v>11549.516798253675</v>
      </c>
      <c r="Y55" s="666">
        <f t="shared" si="13"/>
        <v>11745.454927987113</v>
      </c>
      <c r="Z55" s="666">
        <f t="shared" si="13"/>
        <v>11924.164079785602</v>
      </c>
      <c r="AA55" s="666">
        <f t="shared" si="13"/>
        <v>12086.812765680654</v>
      </c>
      <c r="AB55" s="666">
        <f t="shared" si="13"/>
        <v>12234.547533509216</v>
      </c>
      <c r="AC55" s="666">
        <f t="shared" si="13"/>
        <v>12368.479979532905</v>
      </c>
      <c r="AD55" s="666">
        <f t="shared" si="13"/>
        <v>12489.67721386829</v>
      </c>
      <c r="AE55" s="666">
        <f t="shared" si="13"/>
        <v>12599.155204330098</v>
      </c>
      <c r="AF55" s="666">
        <f t="shared" si="13"/>
        <v>12697.874482784624</v>
      </c>
      <c r="AG55" s="666">
        <f t="shared" si="13"/>
        <v>12786.737759969701</v>
      </c>
      <c r="AH55" s="666">
        <f t="shared" si="13"/>
        <v>12866.589055991422</v>
      </c>
      <c r="AI55" s="666">
        <f t="shared" si="13"/>
        <v>12938.214011777154</v>
      </c>
      <c r="AJ55" s="666">
        <f t="shared" si="13"/>
        <v>12964.163448710162</v>
      </c>
      <c r="AK55" s="666">
        <f t="shared" si="13"/>
        <v>12982.889093849339</v>
      </c>
      <c r="AL55" s="666">
        <f t="shared" si="13"/>
        <v>12995.067143409589</v>
      </c>
      <c r="AM55" s="666">
        <f t="shared" si="13"/>
        <v>13001.316816656576</v>
      </c>
      <c r="AN55" s="666">
        <f t="shared" si="13"/>
        <v>13002.203902443256</v>
      </c>
      <c r="AO55" s="666">
        <f t="shared" si="13"/>
        <v>12998.24435598423</v>
      </c>
      <c r="AP55" s="666">
        <f t="shared" si="13"/>
        <v>12989.907868970424</v>
      </c>
      <c r="AQ55" s="666">
        <f t="shared" si="13"/>
        <v>12977.621355698468</v>
      </c>
      <c r="AR55" s="666">
        <f t="shared" si="13"/>
        <v>12961.772313759157</v>
      </c>
      <c r="AS55" s="666">
        <f t="shared" si="13"/>
        <v>12942.712030561705</v>
      </c>
      <c r="AT55" s="667">
        <f t="shared" si="13"/>
        <v>12920.758617070742</v>
      </c>
      <c r="AV55" s="681"/>
      <c r="AW55" s="683" t="s">
        <v>367</v>
      </c>
      <c r="AX55" s="103">
        <v>220</v>
      </c>
      <c r="AY55" s="103">
        <v>8</v>
      </c>
      <c r="AZ55" s="661">
        <v>4</v>
      </c>
      <c r="BA55" s="103">
        <f t="shared" si="6"/>
        <v>1.6937733067877274</v>
      </c>
      <c r="BB55" s="104">
        <f t="shared" si="4"/>
        <v>2</v>
      </c>
    </row>
    <row r="56" spans="2:54" ht="15.75" thickBot="1" x14ac:dyDescent="0.3">
      <c r="B56" s="672" t="s">
        <v>371</v>
      </c>
      <c r="C56" s="673" t="s">
        <v>372</v>
      </c>
      <c r="D56" s="674" t="s">
        <v>373</v>
      </c>
      <c r="E56" s="684"/>
      <c r="F56" s="684"/>
      <c r="G56" s="684"/>
      <c r="H56" s="684"/>
      <c r="I56" s="676"/>
      <c r="J56" s="676"/>
      <c r="K56" s="676">
        <v>865</v>
      </c>
      <c r="L56" s="666">
        <f t="shared" si="14"/>
        <v>926.58385063108676</v>
      </c>
      <c r="M56" s="666">
        <f t="shared" si="13"/>
        <v>986.16923509650678</v>
      </c>
      <c r="N56" s="666">
        <f t="shared" si="13"/>
        <v>1043.4717592877817</v>
      </c>
      <c r="O56" s="666">
        <f t="shared" si="13"/>
        <v>1095.27988293985</v>
      </c>
      <c r="P56" s="666">
        <f t="shared" si="13"/>
        <v>1144.1640843037912</v>
      </c>
      <c r="Q56" s="666">
        <f t="shared" si="13"/>
        <v>1190.0626998135426</v>
      </c>
      <c r="R56" s="666">
        <f t="shared" si="13"/>
        <v>1232.965327878074</v>
      </c>
      <c r="S56" s="666">
        <f t="shared" si="13"/>
        <v>1272.904138593371</v>
      </c>
      <c r="T56" s="666">
        <f t="shared" si="13"/>
        <v>1309.9456957544794</v>
      </c>
      <c r="U56" s="666">
        <f t="shared" si="13"/>
        <v>1344.1834910420994</v>
      </c>
      <c r="V56" s="666">
        <f t="shared" si="13"/>
        <v>1375.7313004490347</v>
      </c>
      <c r="W56" s="666">
        <f t="shared" si="13"/>
        <v>1404.7174041177943</v>
      </c>
      <c r="X56" s="666">
        <f t="shared" si="13"/>
        <v>1431.2796605285719</v>
      </c>
      <c r="Y56" s="666">
        <f t="shared" si="13"/>
        <v>1455.5613915055667</v>
      </c>
      <c r="Z56" s="666">
        <f t="shared" si="13"/>
        <v>1477.7080127528004</v>
      </c>
      <c r="AA56" s="666">
        <f t="shared" si="13"/>
        <v>1497.8643327097088</v>
      </c>
      <c r="AB56" s="666">
        <f t="shared" si="13"/>
        <v>1516.1724378919016</v>
      </c>
      <c r="AC56" s="666">
        <f t="shared" si="13"/>
        <v>1532.7700834234906</v>
      </c>
      <c r="AD56" s="666">
        <f t="shared" si="13"/>
        <v>1547.7895114607552</v>
      </c>
      <c r="AE56" s="666">
        <f t="shared" si="13"/>
        <v>1561.3566263245752</v>
      </c>
      <c r="AF56" s="666">
        <f t="shared" si="13"/>
        <v>1573.5904624081231</v>
      </c>
      <c r="AG56" s="666">
        <f t="shared" si="13"/>
        <v>1584.6028885922337</v>
      </c>
      <c r="AH56" s="666">
        <f t="shared" si="13"/>
        <v>1594.4985004917737</v>
      </c>
      <c r="AI56" s="666">
        <f t="shared" si="13"/>
        <v>1603.374659052613</v>
      </c>
      <c r="AJ56" s="666">
        <f t="shared" si="13"/>
        <v>1606.5904560364313</v>
      </c>
      <c r="AK56" s="666">
        <f t="shared" si="13"/>
        <v>1608.9110409999539</v>
      </c>
      <c r="AL56" s="666">
        <f t="shared" si="13"/>
        <v>1610.42021189818</v>
      </c>
      <c r="AM56" s="666">
        <f t="shared" si="13"/>
        <v>1611.1947057891032</v>
      </c>
      <c r="AN56" s="666">
        <f t="shared" si="13"/>
        <v>1611.3046383400313</v>
      </c>
      <c r="AO56" s="666">
        <f t="shared" si="13"/>
        <v>1610.8139495596506</v>
      </c>
      <c r="AP56" s="666">
        <f t="shared" si="13"/>
        <v>1609.7808462262778</v>
      </c>
      <c r="AQ56" s="666">
        <f t="shared" si="13"/>
        <v>1608.2582339081916</v>
      </c>
      <c r="AR56" s="666">
        <f t="shared" si="13"/>
        <v>1606.2941334386353</v>
      </c>
      <c r="AS56" s="666">
        <f t="shared" si="13"/>
        <v>1603.9320782859425</v>
      </c>
      <c r="AT56" s="667">
        <f t="shared" si="13"/>
        <v>1601.2114905109163</v>
      </c>
      <c r="AV56" s="672" t="s">
        <v>371</v>
      </c>
      <c r="AW56" s="674" t="s">
        <v>373</v>
      </c>
      <c r="AX56" s="103">
        <v>220</v>
      </c>
      <c r="AY56" s="103">
        <v>8</v>
      </c>
      <c r="AZ56" s="661">
        <v>4</v>
      </c>
      <c r="BA56" s="103">
        <f t="shared" si="6"/>
        <v>0.20990170635693187</v>
      </c>
      <c r="BB56" s="104">
        <f t="shared" si="4"/>
        <v>1</v>
      </c>
    </row>
    <row r="57" spans="2:54" ht="15.75" thickBot="1" x14ac:dyDescent="0.3">
      <c r="B57" s="672" t="s">
        <v>81</v>
      </c>
      <c r="C57" s="673" t="s">
        <v>374</v>
      </c>
      <c r="D57" s="674" t="s">
        <v>375</v>
      </c>
      <c r="E57" s="675">
        <v>8029</v>
      </c>
      <c r="F57" s="675">
        <v>8138</v>
      </c>
      <c r="G57" s="675">
        <v>8195</v>
      </c>
      <c r="H57" s="675">
        <v>8726</v>
      </c>
      <c r="I57" s="676">
        <v>9508</v>
      </c>
      <c r="J57" s="676">
        <v>12499</v>
      </c>
      <c r="K57" s="676">
        <v>9724</v>
      </c>
      <c r="L57" s="666">
        <f t="shared" si="14"/>
        <v>10416.302154377674</v>
      </c>
      <c r="M57" s="666">
        <f t="shared" si="13"/>
        <v>11086.13831454154</v>
      </c>
      <c r="N57" s="666">
        <f t="shared" si="13"/>
        <v>11730.31143042126</v>
      </c>
      <c r="O57" s="666">
        <f t="shared" si="13"/>
        <v>12312.718591568904</v>
      </c>
      <c r="P57" s="666">
        <f t="shared" si="13"/>
        <v>12862.256133838227</v>
      </c>
      <c r="Q57" s="666">
        <f t="shared" si="13"/>
        <v>13378.23085894438</v>
      </c>
      <c r="R57" s="666">
        <f t="shared" si="13"/>
        <v>13860.525836169239</v>
      </c>
      <c r="S57" s="666">
        <f t="shared" si="13"/>
        <v>14309.50270945889</v>
      </c>
      <c r="T57" s="666">
        <f t="shared" si="13"/>
        <v>14725.909763602956</v>
      </c>
      <c r="U57" s="666">
        <f t="shared" si="13"/>
        <v>15110.797996408524</v>
      </c>
      <c r="V57" s="666">
        <f t="shared" si="13"/>
        <v>15465.446434180825</v>
      </c>
      <c r="W57" s="666">
        <f t="shared" si="13"/>
        <v>15791.297153342695</v>
      </c>
      <c r="X57" s="666">
        <f t="shared" si="13"/>
        <v>16089.899906335066</v>
      </c>
      <c r="Y57" s="666">
        <f t="shared" si="13"/>
        <v>16362.865862427896</v>
      </c>
      <c r="Z57" s="666">
        <f t="shared" si="13"/>
        <v>16611.829729489284</v>
      </c>
      <c r="AA57" s="666">
        <f t="shared" si="13"/>
        <v>16838.419388750528</v>
      </c>
      <c r="AB57" s="666">
        <f t="shared" si="13"/>
        <v>17044.232122613699</v>
      </c>
      <c r="AC57" s="666">
        <f t="shared" si="13"/>
        <v>17230.81652163008</v>
      </c>
      <c r="AD57" s="666">
        <f t="shared" si="13"/>
        <v>17399.659201669805</v>
      </c>
      <c r="AE57" s="666">
        <f t="shared" si="13"/>
        <v>17552.175531075336</v>
      </c>
      <c r="AF57" s="666">
        <f t="shared" si="13"/>
        <v>17689.70364908276</v>
      </c>
      <c r="AG57" s="666">
        <f t="shared" si="13"/>
        <v>17813.501142972113</v>
      </c>
      <c r="AH57" s="666">
        <f t="shared" si="13"/>
        <v>17924.7438367422</v>
      </c>
      <c r="AI57" s="666">
        <f t="shared" si="13"/>
        <v>18024.52622500301</v>
      </c>
      <c r="AJ57" s="666">
        <f t="shared" si="13"/>
        <v>18060.676987859249</v>
      </c>
      <c r="AK57" s="666">
        <f t="shared" si="13"/>
        <v>18086.7641187093</v>
      </c>
      <c r="AL57" s="666">
        <f t="shared" si="13"/>
        <v>18103.729642194096</v>
      </c>
      <c r="AM57" s="666">
        <f t="shared" si="13"/>
        <v>18112.436207044197</v>
      </c>
      <c r="AN57" s="666">
        <f t="shared" si="13"/>
        <v>18113.672026842145</v>
      </c>
      <c r="AO57" s="666">
        <f t="shared" si="13"/>
        <v>18108.155890772294</v>
      </c>
      <c r="AP57" s="666">
        <f t="shared" si="13"/>
        <v>18096.542137230423</v>
      </c>
      <c r="AQ57" s="666">
        <f t="shared" si="13"/>
        <v>18079.425510431498</v>
      </c>
      <c r="AR57" s="666">
        <f t="shared" si="13"/>
        <v>18057.345842262752</v>
      </c>
      <c r="AS57" s="666">
        <f t="shared" si="13"/>
        <v>18030.792519367045</v>
      </c>
      <c r="AT57" s="667">
        <f t="shared" si="13"/>
        <v>18000.208709512302</v>
      </c>
      <c r="AV57" s="672" t="s">
        <v>81</v>
      </c>
      <c r="AW57" s="674" t="s">
        <v>375</v>
      </c>
      <c r="AX57" s="103">
        <v>220</v>
      </c>
      <c r="AY57" s="103">
        <v>8</v>
      </c>
      <c r="AZ57" s="661">
        <v>4</v>
      </c>
      <c r="BA57" s="103">
        <f t="shared" si="6"/>
        <v>2.3596349047570007</v>
      </c>
      <c r="BB57" s="104">
        <f t="shared" si="4"/>
        <v>3</v>
      </c>
    </row>
    <row r="58" spans="2:54" ht="15.75" thickBot="1" x14ac:dyDescent="0.3">
      <c r="B58" s="672" t="s">
        <v>82</v>
      </c>
      <c r="C58" s="673" t="s">
        <v>376</v>
      </c>
      <c r="D58" s="674" t="s">
        <v>377</v>
      </c>
      <c r="E58" s="658">
        <f>13346+4045</f>
        <v>17391</v>
      </c>
      <c r="F58" s="658">
        <v>17640</v>
      </c>
      <c r="G58" s="658">
        <v>19611</v>
      </c>
      <c r="H58" s="658">
        <v>18292</v>
      </c>
      <c r="I58" s="676">
        <v>16191</v>
      </c>
      <c r="J58" s="676">
        <v>20304</v>
      </c>
      <c r="K58" s="676">
        <v>21266</v>
      </c>
      <c r="L58" s="666">
        <f t="shared" si="14"/>
        <v>22780.037187885191</v>
      </c>
      <c r="M58" s="666">
        <f t="shared" si="13"/>
        <v>24244.942142846605</v>
      </c>
      <c r="N58" s="666">
        <f t="shared" si="13"/>
        <v>25653.723043946778</v>
      </c>
      <c r="O58" s="666">
        <f t="shared" si="13"/>
        <v>26927.424266588263</v>
      </c>
      <c r="P58" s="666">
        <f t="shared" si="13"/>
        <v>28129.24094428257</v>
      </c>
      <c r="Q58" s="666">
        <f t="shared" si="13"/>
        <v>29257.657080040226</v>
      </c>
      <c r="R58" s="666">
        <f t="shared" si="13"/>
        <v>30312.41695104638</v>
      </c>
      <c r="S58" s="666">
        <f t="shared" si="13"/>
        <v>31294.311458181066</v>
      </c>
      <c r="T58" s="666">
        <f t="shared" si="13"/>
        <v>32204.977070421679</v>
      </c>
      <c r="U58" s="666">
        <f t="shared" si="13"/>
        <v>33046.712278036161</v>
      </c>
      <c r="V58" s="666">
        <f t="shared" si="13"/>
        <v>33822.31426051927</v>
      </c>
      <c r="W58" s="666">
        <f t="shared" si="13"/>
        <v>34534.936781467062</v>
      </c>
      <c r="X58" s="666">
        <f t="shared" si="13"/>
        <v>35187.96908763075</v>
      </c>
      <c r="Y58" s="666">
        <f t="shared" si="13"/>
        <v>35784.93474191604</v>
      </c>
      <c r="Z58" s="666">
        <f t="shared" si="13"/>
        <v>36329.408785203523</v>
      </c>
      <c r="AA58" s="666">
        <f t="shared" si="13"/>
        <v>36824.951328791518</v>
      </c>
      <c r="AB58" s="666">
        <f t="shared" si="13"/>
        <v>37275.055565559742</v>
      </c>
      <c r="AC58" s="666">
        <f t="shared" si="13"/>
        <v>37683.108201253119</v>
      </c>
      <c r="AD58" s="666">
        <f t="shared" si="13"/>
        <v>38052.360405461754</v>
      </c>
      <c r="AE58" s="666">
        <f t="shared" si="13"/>
        <v>38385.907532275625</v>
      </c>
      <c r="AF58" s="666">
        <f t="shared" si="13"/>
        <v>38686.676038810576</v>
      </c>
      <c r="AG58" s="666">
        <f t="shared" si="13"/>
        <v>38957.416218268721</v>
      </c>
      <c r="AH58" s="666">
        <f t="shared" si="13"/>
        <v>39200.699550818565</v>
      </c>
      <c r="AI58" s="666">
        <f t="shared" si="13"/>
        <v>39418.919652500423</v>
      </c>
      <c r="AJ58" s="666">
        <f t="shared" si="13"/>
        <v>39497.979928405482</v>
      </c>
      <c r="AK58" s="666">
        <f t="shared" si="13"/>
        <v>39555.031442664753</v>
      </c>
      <c r="AL58" s="666">
        <f t="shared" si="13"/>
        <v>39592.134365579986</v>
      </c>
      <c r="AM58" s="666">
        <f t="shared" si="13"/>
        <v>39611.175275504116</v>
      </c>
      <c r="AN58" s="666">
        <f t="shared" si="13"/>
        <v>39613.877964091444</v>
      </c>
      <c r="AO58" s="666">
        <f t="shared" si="13"/>
        <v>39601.814394607543</v>
      </c>
      <c r="AP58" s="666">
        <f t="shared" si="13"/>
        <v>39576.415579015047</v>
      </c>
      <c r="AQ58" s="666">
        <f t="shared" si="13"/>
        <v>39538.982199181031</v>
      </c>
      <c r="AR58" s="666">
        <f t="shared" si="13"/>
        <v>39490.694845902894</v>
      </c>
      <c r="AS58" s="666">
        <f t="shared" si="13"/>
        <v>39432.623788241428</v>
      </c>
      <c r="AT58" s="667">
        <f t="shared" si="13"/>
        <v>39365.738216422113</v>
      </c>
      <c r="AV58" s="672" t="s">
        <v>82</v>
      </c>
      <c r="AW58" s="674" t="s">
        <v>377</v>
      </c>
      <c r="AX58" s="103">
        <v>220</v>
      </c>
      <c r="AY58" s="103">
        <v>8</v>
      </c>
      <c r="AZ58" s="661">
        <v>4</v>
      </c>
      <c r="BA58" s="103">
        <f t="shared" si="6"/>
        <v>5.1604273842618644</v>
      </c>
      <c r="BB58" s="104">
        <f t="shared" si="4"/>
        <v>6</v>
      </c>
    </row>
    <row r="59" spans="2:54" x14ac:dyDescent="0.25">
      <c r="B59" s="655" t="s">
        <v>83</v>
      </c>
      <c r="C59" s="686" t="s">
        <v>378</v>
      </c>
      <c r="D59" s="687" t="s">
        <v>379</v>
      </c>
      <c r="E59" s="658">
        <v>5343</v>
      </c>
      <c r="F59" s="658">
        <v>5099</v>
      </c>
      <c r="G59" s="658">
        <v>4689</v>
      </c>
      <c r="H59" s="658">
        <v>3477</v>
      </c>
      <c r="I59" s="688">
        <v>2385</v>
      </c>
      <c r="J59" s="688">
        <v>5528</v>
      </c>
      <c r="K59" s="688">
        <v>4740</v>
      </c>
      <c r="L59" s="666">
        <f t="shared" si="14"/>
        <v>5077.465262417747</v>
      </c>
      <c r="M59" s="666">
        <f t="shared" si="13"/>
        <v>5403.9793923207426</v>
      </c>
      <c r="N59" s="666">
        <f t="shared" si="13"/>
        <v>5717.9839757503878</v>
      </c>
      <c r="O59" s="666">
        <f t="shared" si="13"/>
        <v>6001.8805146068089</v>
      </c>
      <c r="P59" s="666">
        <f t="shared" si="13"/>
        <v>6269.7546353756898</v>
      </c>
      <c r="Q59" s="666">
        <f t="shared" si="13"/>
        <v>6521.2684359724781</v>
      </c>
      <c r="R59" s="666">
        <f t="shared" si="13"/>
        <v>6756.3649180833199</v>
      </c>
      <c r="S59" s="666">
        <f t="shared" si="13"/>
        <v>6975.2203663960454</v>
      </c>
      <c r="T59" s="666">
        <f t="shared" si="13"/>
        <v>7178.1995351170326</v>
      </c>
      <c r="U59" s="666">
        <f t="shared" si="13"/>
        <v>7365.8147370399447</v>
      </c>
      <c r="V59" s="666">
        <f t="shared" si="13"/>
        <v>7538.6894382987584</v>
      </c>
      <c r="W59" s="666">
        <f t="shared" si="13"/>
        <v>7697.5265844142732</v>
      </c>
      <c r="X59" s="666">
        <f t="shared" si="13"/>
        <v>7843.0816079831575</v>
      </c>
      <c r="Y59" s="666">
        <f t="shared" si="13"/>
        <v>7976.1398794640318</v>
      </c>
      <c r="Z59" s="666">
        <f t="shared" si="13"/>
        <v>8097.4982432928045</v>
      </c>
      <c r="AA59" s="666">
        <f t="shared" si="13"/>
        <v>8207.950216235864</v>
      </c>
      <c r="AB59" s="666">
        <f t="shared" si="13"/>
        <v>8308.274399546377</v>
      </c>
      <c r="AC59" s="666">
        <f t="shared" si="13"/>
        <v>8399.2256594535811</v>
      </c>
      <c r="AD59" s="666">
        <f t="shared" si="13"/>
        <v>8481.5286523976665</v>
      </c>
      <c r="AE59" s="666">
        <f t="shared" si="13"/>
        <v>8555.8733049462298</v>
      </c>
      <c r="AF59" s="666">
        <f t="shared" si="13"/>
        <v>8622.9118980514522</v>
      </c>
      <c r="AG59" s="666">
        <f t="shared" si="13"/>
        <v>8683.2574473146706</v>
      </c>
      <c r="AH59" s="666">
        <f t="shared" si="13"/>
        <v>8737.4831125213987</v>
      </c>
      <c r="AI59" s="666">
        <f t="shared" si="13"/>
        <v>8786.1224091438016</v>
      </c>
      <c r="AJ59" s="666">
        <f t="shared" si="13"/>
        <v>8803.7442330782505</v>
      </c>
      <c r="AK59" s="666">
        <f t="shared" si="13"/>
        <v>8816.4605021269181</v>
      </c>
      <c r="AL59" s="666">
        <f t="shared" si="13"/>
        <v>8824.7304097079486</v>
      </c>
      <c r="AM59" s="666">
        <f t="shared" si="13"/>
        <v>8828.9744571564752</v>
      </c>
      <c r="AN59" s="666">
        <f t="shared" si="13"/>
        <v>8829.5768621176303</v>
      </c>
      <c r="AO59" s="666">
        <f t="shared" si="13"/>
        <v>8826.8880010551966</v>
      </c>
      <c r="AP59" s="666">
        <f t="shared" si="13"/>
        <v>8821.2268336561356</v>
      </c>
      <c r="AQ59" s="666">
        <f t="shared" si="13"/>
        <v>8812.8832702021136</v>
      </c>
      <c r="AR59" s="666">
        <f t="shared" si="13"/>
        <v>8802.1204537562207</v>
      </c>
      <c r="AS59" s="666">
        <f t="shared" si="13"/>
        <v>8789.1769376593838</v>
      </c>
      <c r="AT59" s="667">
        <f t="shared" si="13"/>
        <v>8774.2687456898766</v>
      </c>
      <c r="AV59" s="655" t="s">
        <v>83</v>
      </c>
      <c r="AW59" s="687" t="s">
        <v>379</v>
      </c>
      <c r="AX59" s="103">
        <v>220</v>
      </c>
      <c r="AY59" s="103">
        <v>8</v>
      </c>
      <c r="AZ59" s="661">
        <v>4</v>
      </c>
      <c r="BA59" s="103">
        <f t="shared" si="6"/>
        <v>1.1502128186495462</v>
      </c>
      <c r="BB59" s="104">
        <f t="shared" si="4"/>
        <v>2</v>
      </c>
    </row>
    <row r="60" spans="2:54" ht="15.75" thickBot="1" x14ac:dyDescent="0.3">
      <c r="B60" s="681"/>
      <c r="C60" s="689" t="s">
        <v>380</v>
      </c>
      <c r="D60" s="690" t="s">
        <v>379</v>
      </c>
      <c r="E60" s="574">
        <v>9734</v>
      </c>
      <c r="F60" s="574">
        <v>6989</v>
      </c>
      <c r="G60" s="574">
        <v>7904</v>
      </c>
      <c r="H60" s="574">
        <v>10484</v>
      </c>
      <c r="I60" s="691">
        <v>10318</v>
      </c>
      <c r="J60" s="691">
        <v>8317</v>
      </c>
      <c r="K60" s="691">
        <v>9768</v>
      </c>
      <c r="L60" s="666">
        <f t="shared" si="14"/>
        <v>10463.434743311509</v>
      </c>
      <c r="M60" s="666">
        <f t="shared" si="13"/>
        <v>11136.301836326797</v>
      </c>
      <c r="N60" s="666">
        <f t="shared" si="13"/>
        <v>11783.389762685609</v>
      </c>
      <c r="O60" s="666">
        <f t="shared" si="13"/>
        <v>12368.432250354283</v>
      </c>
      <c r="P60" s="666">
        <f t="shared" si="13"/>
        <v>12920.456387837496</v>
      </c>
      <c r="Q60" s="666">
        <f t="shared" si="13"/>
        <v>13438.765840206572</v>
      </c>
      <c r="R60" s="666">
        <f t="shared" si="13"/>
        <v>13923.243147645117</v>
      </c>
      <c r="S60" s="666">
        <f t="shared" si="13"/>
        <v>14374.251590497164</v>
      </c>
      <c r="T60" s="666">
        <f t="shared" si="13"/>
        <v>14792.542839456362</v>
      </c>
      <c r="U60" s="666">
        <f t="shared" si="13"/>
        <v>15179.172647975984</v>
      </c>
      <c r="V60" s="666">
        <f t="shared" si="13"/>
        <v>15535.425829810601</v>
      </c>
      <c r="W60" s="666">
        <f t="shared" si="13"/>
        <v>15862.750986615738</v>
      </c>
      <c r="X60" s="666">
        <f t="shared" si="13"/>
        <v>16162.704883286806</v>
      </c>
      <c r="Y60" s="666">
        <f t="shared" si="13"/>
        <v>16436.905979452455</v>
      </c>
      <c r="Z60" s="666">
        <f t="shared" si="13"/>
        <v>16686.996379848963</v>
      </c>
      <c r="AA60" s="666">
        <f t="shared" si="13"/>
        <v>16914.61133168605</v>
      </c>
      <c r="AB60" s="666">
        <f t="shared" si="13"/>
        <v>17121.355344887968</v>
      </c>
      <c r="AC60" s="666">
        <f t="shared" si="13"/>
        <v>17308.784017203066</v>
      </c>
      <c r="AD60" s="666">
        <f t="shared" si="13"/>
        <v>17478.39069127012</v>
      </c>
      <c r="AE60" s="666">
        <f t="shared" si="13"/>
        <v>17631.597139813235</v>
      </c>
      <c r="AF60" s="666">
        <f t="shared" si="13"/>
        <v>17769.747556997161</v>
      </c>
      <c r="AG60" s="666">
        <f t="shared" si="13"/>
        <v>17894.105220542122</v>
      </c>
      <c r="AH60" s="666">
        <f t="shared" si="13"/>
        <v>18005.851274917506</v>
      </c>
      <c r="AI60" s="666">
        <f t="shared" si="13"/>
        <v>18106.085167197594</v>
      </c>
      <c r="AJ60" s="666">
        <f t="shared" si="13"/>
        <v>18142.399508166309</v>
      </c>
      <c r="AK60" s="666">
        <f t="shared" si="13"/>
        <v>18168.604680332424</v>
      </c>
      <c r="AL60" s="666">
        <f t="shared" si="13"/>
        <v>18185.646970891812</v>
      </c>
      <c r="AM60" s="666">
        <f t="shared" ref="M60:AT68" si="15">AL60*AM$6+AL60</f>
        <v>18194.392931962953</v>
      </c>
      <c r="AN60" s="666">
        <f t="shared" si="15"/>
        <v>18195.634343705689</v>
      </c>
      <c r="AO60" s="666">
        <f t="shared" si="15"/>
        <v>18190.09324774412</v>
      </c>
      <c r="AP60" s="666">
        <f t="shared" si="15"/>
        <v>18178.426943281247</v>
      </c>
      <c r="AQ60" s="666">
        <f t="shared" si="15"/>
        <v>18161.232865682327</v>
      </c>
      <c r="AR60" s="666">
        <f t="shared" si="15"/>
        <v>18139.053289512816</v>
      </c>
      <c r="AS60" s="666">
        <f t="shared" si="15"/>
        <v>18112.379815834778</v>
      </c>
      <c r="AT60" s="667">
        <f t="shared" si="15"/>
        <v>18081.657617700148</v>
      </c>
      <c r="AV60" s="681"/>
      <c r="AW60" s="690" t="s">
        <v>379</v>
      </c>
      <c r="AX60" s="103">
        <v>220</v>
      </c>
      <c r="AY60" s="103">
        <v>8</v>
      </c>
      <c r="AZ60" s="661">
        <v>4</v>
      </c>
      <c r="BA60" s="103">
        <f t="shared" si="6"/>
        <v>2.3703119857740003</v>
      </c>
      <c r="BB60" s="104">
        <f t="shared" si="4"/>
        <v>3</v>
      </c>
    </row>
    <row r="61" spans="2:54" ht="15.75" thickBot="1" x14ac:dyDescent="0.3">
      <c r="B61" s="672" t="s">
        <v>240</v>
      </c>
      <c r="C61" s="673" t="s">
        <v>381</v>
      </c>
      <c r="D61" s="674" t="s">
        <v>382</v>
      </c>
      <c r="E61" s="675">
        <v>6739</v>
      </c>
      <c r="F61" s="675">
        <v>7094</v>
      </c>
      <c r="G61" s="675">
        <v>5966</v>
      </c>
      <c r="H61" s="675">
        <v>5442</v>
      </c>
      <c r="I61" s="676">
        <v>4675</v>
      </c>
      <c r="J61" s="676">
        <v>5180</v>
      </c>
      <c r="K61" s="676">
        <v>6112</v>
      </c>
      <c r="L61" s="666">
        <f t="shared" si="14"/>
        <v>6547.1450809909857</v>
      </c>
      <c r="M61" s="666">
        <f t="shared" si="15"/>
        <v>6968.169207988266</v>
      </c>
      <c r="N61" s="666">
        <f t="shared" si="15"/>
        <v>7373.0628818114701</v>
      </c>
      <c r="O61" s="666">
        <f t="shared" si="15"/>
        <v>7739.1336930963735</v>
      </c>
      <c r="P61" s="666">
        <f t="shared" si="15"/>
        <v>8084.5443737164996</v>
      </c>
      <c r="Q61" s="666">
        <f t="shared" si="15"/>
        <v>8408.8592153299105</v>
      </c>
      <c r="R61" s="666">
        <f t="shared" si="15"/>
        <v>8712.0047213766338</v>
      </c>
      <c r="S61" s="666">
        <f t="shared" si="15"/>
        <v>8994.2082024077263</v>
      </c>
      <c r="T61" s="666">
        <f t="shared" si="15"/>
        <v>9255.9399912732697</v>
      </c>
      <c r="U61" s="666">
        <f t="shared" si="15"/>
        <v>9497.8606904616317</v>
      </c>
      <c r="V61" s="666">
        <f t="shared" si="15"/>
        <v>9720.774229300001</v>
      </c>
      <c r="W61" s="666">
        <f t="shared" si="15"/>
        <v>9925.587021928277</v>
      </c>
      <c r="X61" s="666">
        <f t="shared" si="15"/>
        <v>10113.273162023852</v>
      </c>
      <c r="Y61" s="666">
        <f t="shared" si="15"/>
        <v>10284.845346684422</v>
      </c>
      <c r="Z61" s="666">
        <f t="shared" si="15"/>
        <v>10441.331068144646</v>
      </c>
      <c r="AA61" s="666">
        <f t="shared" si="15"/>
        <v>10583.753527770801</v>
      </c>
      <c r="AB61" s="666">
        <f t="shared" si="15"/>
        <v>10713.116694098619</v>
      </c>
      <c r="AC61" s="666">
        <f t="shared" si="15"/>
        <v>10830.39393050217</v>
      </c>
      <c r="AD61" s="666">
        <f t="shared" si="15"/>
        <v>10936.519646298426</v>
      </c>
      <c r="AE61" s="666">
        <f t="shared" si="15"/>
        <v>11032.383468318851</v>
      </c>
      <c r="AF61" s="666">
        <f t="shared" si="15"/>
        <v>11118.826481200522</v>
      </c>
      <c r="AG61" s="666">
        <f t="shared" si="15"/>
        <v>11196.639138815879</v>
      </c>
      <c r="AH61" s="666">
        <f t="shared" si="15"/>
        <v>11266.560502896789</v>
      </c>
      <c r="AI61" s="666">
        <f t="shared" si="15"/>
        <v>11329.27851575673</v>
      </c>
      <c r="AJ61" s="666">
        <f t="shared" si="15"/>
        <v>11352.001002652796</v>
      </c>
      <c r="AK61" s="666">
        <f t="shared" si="15"/>
        <v>11368.3980145569</v>
      </c>
      <c r="AL61" s="666">
        <f t="shared" si="15"/>
        <v>11379.061659100204</v>
      </c>
      <c r="AM61" s="666">
        <f t="shared" si="15"/>
        <v>11384.534152350287</v>
      </c>
      <c r="AN61" s="666">
        <f t="shared" si="15"/>
        <v>11385.310924317077</v>
      </c>
      <c r="AO61" s="666">
        <f t="shared" si="15"/>
        <v>11381.843768449231</v>
      </c>
      <c r="AP61" s="666">
        <f t="shared" si="15"/>
        <v>11374.543967786138</v>
      </c>
      <c r="AQ61" s="666">
        <f t="shared" si="15"/>
        <v>11363.785347568632</v>
      </c>
      <c r="AR61" s="666">
        <f t="shared" si="15"/>
        <v>11349.90721800802</v>
      </c>
      <c r="AS61" s="666">
        <f t="shared" si="15"/>
        <v>11333.217182062057</v>
      </c>
      <c r="AT61" s="667">
        <f t="shared" si="15"/>
        <v>11313.993791910658</v>
      </c>
      <c r="AV61" s="672" t="s">
        <v>240</v>
      </c>
      <c r="AW61" s="674" t="s">
        <v>382</v>
      </c>
      <c r="AX61" s="103">
        <v>220</v>
      </c>
      <c r="AY61" s="103">
        <v>8</v>
      </c>
      <c r="AZ61" s="661">
        <v>4</v>
      </c>
      <c r="BA61" s="103">
        <f t="shared" si="6"/>
        <v>1.4831436176341826</v>
      </c>
      <c r="BB61" s="104">
        <f t="shared" si="4"/>
        <v>2</v>
      </c>
    </row>
    <row r="62" spans="2:54" x14ac:dyDescent="0.25">
      <c r="B62" s="663" t="s">
        <v>85</v>
      </c>
      <c r="C62" s="677" t="s">
        <v>383</v>
      </c>
      <c r="D62" s="678" t="s">
        <v>384</v>
      </c>
      <c r="E62" s="658">
        <v>7842</v>
      </c>
      <c r="F62" s="658">
        <v>10196</v>
      </c>
      <c r="G62" s="658">
        <v>11054</v>
      </c>
      <c r="H62" s="658">
        <v>8264</v>
      </c>
      <c r="I62" s="679">
        <v>5245</v>
      </c>
      <c r="J62" s="679">
        <v>5581</v>
      </c>
      <c r="K62" s="679">
        <v>7243</v>
      </c>
      <c r="L62" s="666">
        <f t="shared" si="14"/>
        <v>7758.6668556311688</v>
      </c>
      <c r="M62" s="666">
        <f t="shared" si="15"/>
        <v>8257.5997338774541</v>
      </c>
      <c r="N62" s="666">
        <f t="shared" si="15"/>
        <v>8737.4172861519091</v>
      </c>
      <c r="O62" s="666">
        <f t="shared" si="15"/>
        <v>9171.2279677841998</v>
      </c>
      <c r="P62" s="666">
        <f t="shared" si="15"/>
        <v>9580.5554481067738</v>
      </c>
      <c r="Q62" s="666">
        <f t="shared" si="15"/>
        <v>9964.8833927739761</v>
      </c>
      <c r="R62" s="666">
        <f t="shared" si="15"/>
        <v>10324.124704995249</v>
      </c>
      <c r="S62" s="666">
        <f t="shared" si="15"/>
        <v>10658.548758187037</v>
      </c>
      <c r="T62" s="666">
        <f t="shared" si="15"/>
        <v>10968.712918323346</v>
      </c>
      <c r="U62" s="666">
        <f t="shared" si="15"/>
        <v>11255.400029616099</v>
      </c>
      <c r="V62" s="666">
        <f t="shared" si="15"/>
        <v>11519.562785147236</v>
      </c>
      <c r="W62" s="666">
        <f t="shared" si="15"/>
        <v>11762.275327196745</v>
      </c>
      <c r="X62" s="666">
        <f t="shared" si="15"/>
        <v>11984.692001397047</v>
      </c>
      <c r="Y62" s="666">
        <f t="shared" si="15"/>
        <v>12188.012900202104</v>
      </c>
      <c r="Z62" s="666">
        <f t="shared" si="15"/>
        <v>12373.455648980966</v>
      </c>
      <c r="AA62" s="666">
        <f t="shared" si="15"/>
        <v>12542.232788227078</v>
      </c>
      <c r="AB62" s="666">
        <f t="shared" si="15"/>
        <v>12695.534066648608</v>
      </c>
      <c r="AC62" s="666">
        <f t="shared" si="15"/>
        <v>12834.512964435082</v>
      </c>
      <c r="AD62" s="666">
        <f t="shared" si="15"/>
        <v>12960.276799433819</v>
      </c>
      <c r="AE62" s="666">
        <f t="shared" si="15"/>
        <v>13073.879820195263</v>
      </c>
      <c r="AF62" s="666">
        <f t="shared" si="15"/>
        <v>13176.318750545712</v>
      </c>
      <c r="AG62" s="666">
        <f t="shared" si="15"/>
        <v>13268.530314535899</v>
      </c>
      <c r="AH62" s="666">
        <f t="shared" si="15"/>
        <v>13351.39033417563</v>
      </c>
      <c r="AI62" s="666">
        <f t="shared" si="15"/>
        <v>13425.714052622056</v>
      </c>
      <c r="AJ62" s="666">
        <f t="shared" si="15"/>
        <v>13452.641240545519</v>
      </c>
      <c r="AK62" s="666">
        <f t="shared" si="15"/>
        <v>13472.072450823895</v>
      </c>
      <c r="AL62" s="666">
        <f t="shared" si="15"/>
        <v>13484.709358125456</v>
      </c>
      <c r="AM62" s="666">
        <f t="shared" si="15"/>
        <v>13491.194513330031</v>
      </c>
      <c r="AN62" s="666">
        <f t="shared" si="15"/>
        <v>13492.11502369578</v>
      </c>
      <c r="AO62" s="666">
        <f t="shared" si="15"/>
        <v>13488.006285156707</v>
      </c>
      <c r="AP62" s="666">
        <f t="shared" si="15"/>
        <v>13479.355686955991</v>
      </c>
      <c r="AQ62" s="666">
        <f t="shared" si="15"/>
        <v>13466.606229129518</v>
      </c>
      <c r="AR62" s="666">
        <f t="shared" si="15"/>
        <v>13450.160009822008</v>
      </c>
      <c r="AS62" s="666">
        <f t="shared" si="15"/>
        <v>13430.381552630153</v>
      </c>
      <c r="AT62" s="667">
        <f t="shared" si="15"/>
        <v>13407.600954648056</v>
      </c>
      <c r="AV62" s="663" t="s">
        <v>85</v>
      </c>
      <c r="AW62" s="678" t="s">
        <v>384</v>
      </c>
      <c r="AX62" s="103">
        <v>220</v>
      </c>
      <c r="AY62" s="103">
        <v>8</v>
      </c>
      <c r="AZ62" s="661">
        <v>4</v>
      </c>
      <c r="BA62" s="103">
        <f t="shared" si="6"/>
        <v>1.7575931319575235</v>
      </c>
      <c r="BB62" s="104">
        <f t="shared" si="4"/>
        <v>2</v>
      </c>
    </row>
    <row r="63" spans="2:54" ht="15.75" thickBot="1" x14ac:dyDescent="0.3">
      <c r="B63" s="663"/>
      <c r="C63" s="664" t="s">
        <v>385</v>
      </c>
      <c r="D63" s="665" t="s">
        <v>386</v>
      </c>
      <c r="E63" s="574"/>
      <c r="F63" s="574"/>
      <c r="G63" s="574">
        <v>984</v>
      </c>
      <c r="H63" s="574">
        <v>5395</v>
      </c>
      <c r="I63" s="548">
        <v>4396</v>
      </c>
      <c r="J63" s="548">
        <v>6092</v>
      </c>
      <c r="K63" s="548">
        <v>7077</v>
      </c>
      <c r="L63" s="666">
        <f t="shared" si="14"/>
        <v>7580.8484519262438</v>
      </c>
      <c r="M63" s="666">
        <f t="shared" si="15"/>
        <v>8068.3464471421721</v>
      </c>
      <c r="N63" s="666">
        <f t="shared" si="15"/>
        <v>8537.1672144273198</v>
      </c>
      <c r="O63" s="666">
        <f t="shared" si="15"/>
        <v>8961.0355278211791</v>
      </c>
      <c r="P63" s="666">
        <f t="shared" si="15"/>
        <v>9360.9817625640844</v>
      </c>
      <c r="Q63" s="666">
        <f t="shared" si="15"/>
        <v>9736.5014180120743</v>
      </c>
      <c r="R63" s="666">
        <f t="shared" si="15"/>
        <v>10087.509393518072</v>
      </c>
      <c r="S63" s="666">
        <f t="shared" si="15"/>
        <v>10414.268888815363</v>
      </c>
      <c r="T63" s="666">
        <f t="shared" si="15"/>
        <v>10717.324495785495</v>
      </c>
      <c r="U63" s="666">
        <f t="shared" si="15"/>
        <v>10997.441116884323</v>
      </c>
      <c r="V63" s="666">
        <f t="shared" si="15"/>
        <v>11255.549610725806</v>
      </c>
      <c r="W63" s="666">
        <f t="shared" si="15"/>
        <v>11492.699501666628</v>
      </c>
      <c r="X63" s="666">
        <f t="shared" si="15"/>
        <v>11710.018679260931</v>
      </c>
      <c r="Y63" s="666">
        <f t="shared" si="15"/>
        <v>11908.679731427628</v>
      </c>
      <c r="Z63" s="666">
        <f t="shared" si="15"/>
        <v>12089.872377169448</v>
      </c>
      <c r="AA63" s="666">
        <f t="shared" si="15"/>
        <v>12254.781367152154</v>
      </c>
      <c r="AB63" s="666">
        <f t="shared" si="15"/>
        <v>12404.569182613865</v>
      </c>
      <c r="AC63" s="666">
        <f t="shared" si="15"/>
        <v>12540.362867500633</v>
      </c>
      <c r="AD63" s="666">
        <f t="shared" si="15"/>
        <v>12663.244361396266</v>
      </c>
      <c r="AE63" s="666">
        <f t="shared" si="15"/>
        <v>12774.243750865924</v>
      </c>
      <c r="AF63" s="666">
        <f t="shared" si="15"/>
        <v>12874.334916141379</v>
      </c>
      <c r="AG63" s="666">
        <f t="shared" si="15"/>
        <v>12964.433112794501</v>
      </c>
      <c r="AH63" s="666">
        <f t="shared" si="15"/>
        <v>13045.394090150621</v>
      </c>
      <c r="AI63" s="666">
        <f t="shared" si="15"/>
        <v>13118.014407069764</v>
      </c>
      <c r="AJ63" s="666">
        <f t="shared" si="15"/>
        <v>13144.324459387084</v>
      </c>
      <c r="AK63" s="666">
        <f t="shared" si="15"/>
        <v>13163.310331973036</v>
      </c>
      <c r="AL63" s="666">
        <f t="shared" si="15"/>
        <v>13175.657618038638</v>
      </c>
      <c r="AM63" s="666">
        <f t="shared" si="15"/>
        <v>13181.994142045647</v>
      </c>
      <c r="AN63" s="666">
        <f t="shared" si="15"/>
        <v>13182.89355552879</v>
      </c>
      <c r="AO63" s="666">
        <f t="shared" si="15"/>
        <v>13178.878983853929</v>
      </c>
      <c r="AP63" s="666">
        <f t="shared" si="15"/>
        <v>13170.426645946091</v>
      </c>
      <c r="AQ63" s="666">
        <f t="shared" si="15"/>
        <v>13157.969388865054</v>
      </c>
      <c r="AR63" s="666">
        <f t="shared" si="15"/>
        <v>13141.900095196788</v>
      </c>
      <c r="AS63" s="666">
        <f t="shared" si="15"/>
        <v>13122.574934138283</v>
      </c>
      <c r="AT63" s="667">
        <f t="shared" si="15"/>
        <v>13100.316437393936</v>
      </c>
      <c r="AV63" s="663"/>
      <c r="AW63" s="665" t="s">
        <v>386</v>
      </c>
      <c r="AX63" s="103">
        <v>220</v>
      </c>
      <c r="AY63" s="103">
        <v>8</v>
      </c>
      <c r="AZ63" s="661">
        <v>4</v>
      </c>
      <c r="BA63" s="103">
        <f t="shared" si="6"/>
        <v>1.7173114172115693</v>
      </c>
      <c r="BB63" s="104">
        <f t="shared" si="4"/>
        <v>2</v>
      </c>
    </row>
    <row r="64" spans="2:54" ht="15.75" thickBot="1" x14ac:dyDescent="0.3">
      <c r="B64" s="672" t="s">
        <v>86</v>
      </c>
      <c r="C64" s="673" t="s">
        <v>387</v>
      </c>
      <c r="D64" s="674" t="s">
        <v>388</v>
      </c>
      <c r="E64" s="675">
        <v>4937</v>
      </c>
      <c r="F64" s="675">
        <v>5026</v>
      </c>
      <c r="G64" s="675">
        <v>5216</v>
      </c>
      <c r="H64" s="675">
        <v>5988</v>
      </c>
      <c r="I64" s="676">
        <v>4800</v>
      </c>
      <c r="J64" s="676">
        <v>4713</v>
      </c>
      <c r="K64" s="676">
        <v>7635</v>
      </c>
      <c r="L64" s="666">
        <f t="shared" si="14"/>
        <v>8178.5753752235232</v>
      </c>
      <c r="M64" s="666">
        <f t="shared" si="15"/>
        <v>8704.5111097824629</v>
      </c>
      <c r="N64" s="666">
        <f t="shared" si="15"/>
        <v>9210.296973597935</v>
      </c>
      <c r="O64" s="666">
        <f t="shared" si="15"/>
        <v>9667.5860187812195</v>
      </c>
      <c r="P64" s="666">
        <f t="shared" si="15"/>
        <v>10099.066801918436</v>
      </c>
      <c r="Q64" s="666">
        <f t="shared" si="15"/>
        <v>10504.195044018958</v>
      </c>
      <c r="R64" s="666">
        <f t="shared" si="15"/>
        <v>10882.878934507624</v>
      </c>
      <c r="S64" s="666">
        <f t="shared" si="15"/>
        <v>11235.402425618944</v>
      </c>
      <c r="T64" s="666">
        <f t="shared" si="15"/>
        <v>11562.353048653698</v>
      </c>
      <c r="U64" s="666">
        <f t="shared" si="15"/>
        <v>11864.556016308008</v>
      </c>
      <c r="V64" s="666">
        <f t="shared" si="15"/>
        <v>12143.015582576159</v>
      </c>
      <c r="W64" s="666">
        <f t="shared" si="15"/>
        <v>12398.864023629314</v>
      </c>
      <c r="X64" s="666">
        <f t="shared" si="15"/>
        <v>12633.318159694385</v>
      </c>
      <c r="Y64" s="666">
        <f t="shared" si="15"/>
        <v>12847.643033693641</v>
      </c>
      <c r="Z64" s="666">
        <f t="shared" si="15"/>
        <v>13043.122170367202</v>
      </c>
      <c r="AA64" s="666">
        <f t="shared" si="15"/>
        <v>13221.033734379913</v>
      </c>
      <c r="AB64" s="666">
        <f t="shared" si="15"/>
        <v>13382.6318650921</v>
      </c>
      <c r="AC64" s="666">
        <f t="shared" si="15"/>
        <v>13529.132470448958</v>
      </c>
      <c r="AD64" s="666">
        <f t="shared" si="15"/>
        <v>13661.702797691172</v>
      </c>
      <c r="AE64" s="666">
        <f t="shared" si="15"/>
        <v>13781.454152587434</v>
      </c>
      <c r="AF64" s="666">
        <f t="shared" si="15"/>
        <v>13889.437202874009</v>
      </c>
      <c r="AG64" s="666">
        <f t="shared" si="15"/>
        <v>13986.639369250523</v>
      </c>
      <c r="AH64" s="666">
        <f t="shared" si="15"/>
        <v>14073.983874282878</v>
      </c>
      <c r="AI64" s="666">
        <f t="shared" si="15"/>
        <v>14152.330083082887</v>
      </c>
      <c r="AJ64" s="666">
        <f t="shared" si="15"/>
        <v>14180.714603281098</v>
      </c>
      <c r="AK64" s="666">
        <f t="shared" si="15"/>
        <v>14201.197454375311</v>
      </c>
      <c r="AL64" s="666">
        <f t="shared" si="15"/>
        <v>14214.518286523236</v>
      </c>
      <c r="AM64" s="666">
        <f t="shared" si="15"/>
        <v>14221.35442624254</v>
      </c>
      <c r="AN64" s="666">
        <f t="shared" si="15"/>
        <v>14222.324755752756</v>
      </c>
      <c r="AO64" s="666">
        <f t="shared" si="15"/>
        <v>14217.993647269279</v>
      </c>
      <c r="AP64" s="666">
        <f t="shared" si="15"/>
        <v>14208.874868135981</v>
      </c>
      <c r="AQ64" s="666">
        <f t="shared" si="15"/>
        <v>14195.43539409137</v>
      </c>
      <c r="AR64" s="666">
        <f t="shared" si="15"/>
        <v>14178.09908532251</v>
      </c>
      <c r="AS64" s="666">
        <f t="shared" si="15"/>
        <v>14157.250193888049</v>
      </c>
      <c r="AT64" s="667">
        <f t="shared" si="15"/>
        <v>14133.236682139697</v>
      </c>
      <c r="AV64" s="672" t="s">
        <v>86</v>
      </c>
      <c r="AW64" s="674" t="s">
        <v>388</v>
      </c>
      <c r="AX64" s="103">
        <v>220</v>
      </c>
      <c r="AY64" s="103">
        <v>8</v>
      </c>
      <c r="AZ64" s="661">
        <v>4</v>
      </c>
      <c r="BA64" s="103">
        <f t="shared" si="6"/>
        <v>1.8527162173817049</v>
      </c>
      <c r="BB64" s="104">
        <f t="shared" si="4"/>
        <v>2</v>
      </c>
    </row>
    <row r="65" spans="2:54" x14ac:dyDescent="0.25">
      <c r="B65" s="663" t="s">
        <v>87</v>
      </c>
      <c r="C65" s="677" t="s">
        <v>389</v>
      </c>
      <c r="D65" s="678" t="s">
        <v>390</v>
      </c>
      <c r="E65" s="658">
        <v>11851</v>
      </c>
      <c r="F65" s="658">
        <v>12826</v>
      </c>
      <c r="G65" s="658">
        <v>13868</v>
      </c>
      <c r="H65" s="658">
        <v>13648</v>
      </c>
      <c r="I65" s="679">
        <v>9999</v>
      </c>
      <c r="J65" s="679">
        <v>12271</v>
      </c>
      <c r="K65" s="679">
        <v>7820</v>
      </c>
      <c r="L65" s="666">
        <f t="shared" si="14"/>
        <v>8376.7464877862403</v>
      </c>
      <c r="M65" s="666">
        <f t="shared" si="15"/>
        <v>8915.4259172886505</v>
      </c>
      <c r="N65" s="666">
        <f t="shared" si="15"/>
        <v>9433.4672342548583</v>
      </c>
      <c r="O65" s="666">
        <f t="shared" si="15"/>
        <v>9901.8366295833839</v>
      </c>
      <c r="P65" s="666">
        <f t="shared" si="15"/>
        <v>10343.772415324449</v>
      </c>
      <c r="Q65" s="666">
        <f t="shared" si="15"/>
        <v>10758.7171243259</v>
      </c>
      <c r="R65" s="666">
        <f t="shared" si="15"/>
        <v>11146.576721394842</v>
      </c>
      <c r="S65" s="666">
        <f t="shared" si="15"/>
        <v>11507.64203907533</v>
      </c>
      <c r="T65" s="666">
        <f t="shared" si="15"/>
        <v>11842.514844855525</v>
      </c>
      <c r="U65" s="666">
        <f t="shared" si="15"/>
        <v>12152.0403467621</v>
      </c>
      <c r="V65" s="666">
        <f t="shared" si="15"/>
        <v>12437.24713238318</v>
      </c>
      <c r="W65" s="666">
        <f t="shared" si="15"/>
        <v>12699.294913527341</v>
      </c>
      <c r="X65" s="666">
        <f t="shared" si="15"/>
        <v>12939.429994605121</v>
      </c>
      <c r="Y65" s="666">
        <f t="shared" si="15"/>
        <v>13158.948071183271</v>
      </c>
      <c r="Z65" s="666">
        <f t="shared" si="15"/>
        <v>13359.163768470402</v>
      </c>
      <c r="AA65" s="666">
        <f t="shared" si="15"/>
        <v>13541.386221722452</v>
      </c>
      <c r="AB65" s="666">
        <f t="shared" si="15"/>
        <v>13706.899958745282</v>
      </c>
      <c r="AC65" s="666">
        <f t="shared" si="15"/>
        <v>13856.950349562652</v>
      </c>
      <c r="AD65" s="666">
        <f t="shared" si="15"/>
        <v>13992.732924419774</v>
      </c>
      <c r="AE65" s="666">
        <f t="shared" si="15"/>
        <v>14115.385916599049</v>
      </c>
      <c r="AF65" s="666">
        <f t="shared" si="15"/>
        <v>14225.985452059564</v>
      </c>
      <c r="AG65" s="666">
        <f t="shared" si="15"/>
        <v>14325.542877215337</v>
      </c>
      <c r="AH65" s="666">
        <f t="shared" si="15"/>
        <v>14415.003784792681</v>
      </c>
      <c r="AI65" s="666">
        <f t="shared" si="15"/>
        <v>14495.248362764662</v>
      </c>
      <c r="AJ65" s="666">
        <f t="shared" si="15"/>
        <v>14524.320654572128</v>
      </c>
      <c r="AK65" s="666">
        <f t="shared" si="15"/>
        <v>14545.299815745246</v>
      </c>
      <c r="AL65" s="666">
        <f t="shared" si="15"/>
        <v>14558.943418547706</v>
      </c>
      <c r="AM65" s="666">
        <f t="shared" si="15"/>
        <v>14565.945201469116</v>
      </c>
      <c r="AN65" s="666">
        <f t="shared" si="15"/>
        <v>14566.939042565369</v>
      </c>
      <c r="AO65" s="666">
        <f t="shared" si="15"/>
        <v>14562.502989082621</v>
      </c>
      <c r="AP65" s="666">
        <f t="shared" si="15"/>
        <v>14553.163257213284</v>
      </c>
      <c r="AQ65" s="666">
        <f t="shared" si="15"/>
        <v>14539.398137759603</v>
      </c>
      <c r="AR65" s="666">
        <f t="shared" si="15"/>
        <v>14521.64176126026</v>
      </c>
      <c r="AS65" s="666">
        <f t="shared" si="15"/>
        <v>14500.287690400077</v>
      </c>
      <c r="AT65" s="667">
        <f t="shared" si="15"/>
        <v>14475.692318838568</v>
      </c>
      <c r="AV65" s="663" t="s">
        <v>87</v>
      </c>
      <c r="AW65" s="678" t="s">
        <v>390</v>
      </c>
      <c r="AX65" s="103">
        <v>220</v>
      </c>
      <c r="AY65" s="103">
        <v>8</v>
      </c>
      <c r="AZ65" s="661">
        <v>4</v>
      </c>
      <c r="BA65" s="103">
        <f t="shared" si="6"/>
        <v>1.8976084898395458</v>
      </c>
      <c r="BB65" s="104">
        <f t="shared" si="4"/>
        <v>2</v>
      </c>
    </row>
    <row r="66" spans="2:54" x14ac:dyDescent="0.25">
      <c r="B66" s="663"/>
      <c r="C66" s="664" t="s">
        <v>391</v>
      </c>
      <c r="D66" s="665" t="s">
        <v>392</v>
      </c>
      <c r="E66" s="548"/>
      <c r="F66" s="548"/>
      <c r="G66" s="548"/>
      <c r="H66" s="548">
        <v>402</v>
      </c>
      <c r="I66" s="548">
        <v>3039</v>
      </c>
      <c r="J66" s="548">
        <v>3570</v>
      </c>
      <c r="K66" s="548">
        <v>4928</v>
      </c>
      <c r="L66" s="666">
        <f t="shared" si="14"/>
        <v>5278.8499605895904</v>
      </c>
      <c r="M66" s="666">
        <f t="shared" si="15"/>
        <v>5618.3144399486537</v>
      </c>
      <c r="N66" s="666">
        <f t="shared" si="15"/>
        <v>5944.7732136071536</v>
      </c>
      <c r="O66" s="666">
        <f t="shared" si="15"/>
        <v>6239.9297839625206</v>
      </c>
      <c r="P66" s="666">
        <f t="shared" si="15"/>
        <v>6518.4284479180151</v>
      </c>
      <c r="Q66" s="666">
        <f t="shared" si="15"/>
        <v>6779.9179013654775</v>
      </c>
      <c r="R66" s="666">
        <f t="shared" si="15"/>
        <v>7024.3388852984372</v>
      </c>
      <c r="S66" s="666">
        <f t="shared" si="15"/>
        <v>7251.8746762868568</v>
      </c>
      <c r="T66" s="666">
        <f t="shared" si="15"/>
        <v>7462.904495581588</v>
      </c>
      <c r="U66" s="666">
        <f t="shared" si="15"/>
        <v>7657.9609755554502</v>
      </c>
      <c r="V66" s="666">
        <f t="shared" si="15"/>
        <v>7837.692310535077</v>
      </c>
      <c r="W66" s="666">
        <f t="shared" si="15"/>
        <v>8002.8293265809116</v>
      </c>
      <c r="X66" s="666">
        <f t="shared" si="15"/>
        <v>8154.157418595144</v>
      </c>
      <c r="Y66" s="666">
        <f t="shared" si="15"/>
        <v>8292.493106750786</v>
      </c>
      <c r="Z66" s="666">
        <f t="shared" si="15"/>
        <v>8418.6648402841602</v>
      </c>
      <c r="AA66" s="666">
        <f t="shared" si="15"/>
        <v>8533.4976087785471</v>
      </c>
      <c r="AB66" s="666">
        <f t="shared" si="15"/>
        <v>8637.8008947182534</v>
      </c>
      <c r="AC66" s="666">
        <f t="shared" si="15"/>
        <v>8732.3595041745193</v>
      </c>
      <c r="AD66" s="666">
        <f t="shared" si="15"/>
        <v>8817.9268352353756</v>
      </c>
      <c r="AE66" s="666">
        <f t="shared" si="15"/>
        <v>8895.2201786445148</v>
      </c>
      <c r="AF66" s="666">
        <f t="shared" si="15"/>
        <v>8964.9176864129822</v>
      </c>
      <c r="AG66" s="666">
        <f t="shared" si="15"/>
        <v>9027.6566878410704</v>
      </c>
      <c r="AH66" s="666">
        <f t="shared" si="15"/>
        <v>9084.0330756340554</v>
      </c>
      <c r="AI66" s="666">
        <f t="shared" si="15"/>
        <v>9134.6015257933796</v>
      </c>
      <c r="AJ66" s="666">
        <f t="shared" si="15"/>
        <v>9152.9222743902083</v>
      </c>
      <c r="AK66" s="666">
        <f t="shared" si="15"/>
        <v>9166.1429017893297</v>
      </c>
      <c r="AL66" s="666">
        <f t="shared" si="15"/>
        <v>9174.7408141436154</v>
      </c>
      <c r="AM66" s="666">
        <f t="shared" si="15"/>
        <v>9179.1531909002279</v>
      </c>
      <c r="AN66" s="666">
        <f t="shared" si="15"/>
        <v>9179.7794887163836</v>
      </c>
      <c r="AO66" s="666">
        <f t="shared" si="15"/>
        <v>9176.9839808438792</v>
      </c>
      <c r="AP66" s="666">
        <f t="shared" si="15"/>
        <v>9171.0982776914389</v>
      </c>
      <c r="AQ66" s="666">
        <f t="shared" si="15"/>
        <v>9162.4237880919827</v>
      </c>
      <c r="AR66" s="666">
        <f t="shared" si="15"/>
        <v>9151.2340920064635</v>
      </c>
      <c r="AS66" s="666">
        <f t="shared" si="15"/>
        <v>9137.777204385111</v>
      </c>
      <c r="AT66" s="667">
        <f t="shared" si="15"/>
        <v>9122.2777170379104</v>
      </c>
      <c r="AV66" s="663"/>
      <c r="AW66" s="665" t="s">
        <v>392</v>
      </c>
      <c r="AX66" s="103">
        <v>220</v>
      </c>
      <c r="AY66" s="103">
        <v>8</v>
      </c>
      <c r="AZ66" s="661">
        <v>4</v>
      </c>
      <c r="BA66" s="103">
        <f t="shared" si="6"/>
        <v>1.195833073904</v>
      </c>
      <c r="BB66" s="104">
        <f t="shared" si="4"/>
        <v>2</v>
      </c>
    </row>
    <row r="67" spans="2:54" ht="15.75" thickBot="1" x14ac:dyDescent="0.3">
      <c r="B67" s="681"/>
      <c r="C67" s="682" t="s">
        <v>393</v>
      </c>
      <c r="D67" s="683" t="s">
        <v>394</v>
      </c>
      <c r="E67" s="670"/>
      <c r="F67" s="670"/>
      <c r="G67" s="670"/>
      <c r="H67" s="670"/>
      <c r="I67" s="574"/>
      <c r="J67" s="574">
        <v>174</v>
      </c>
      <c r="K67" s="574">
        <v>2306</v>
      </c>
      <c r="L67" s="666">
        <f t="shared" si="14"/>
        <v>2470.1761382142035</v>
      </c>
      <c r="M67" s="666">
        <f t="shared" si="15"/>
        <v>2629.0245735636354</v>
      </c>
      <c r="N67" s="666">
        <f t="shared" si="15"/>
        <v>2781.7871409452305</v>
      </c>
      <c r="O67" s="666">
        <f t="shared" si="15"/>
        <v>2919.9022081610333</v>
      </c>
      <c r="P67" s="666">
        <f t="shared" si="15"/>
        <v>3050.2224027798179</v>
      </c>
      <c r="Q67" s="666">
        <f t="shared" si="15"/>
        <v>3172.5833361503228</v>
      </c>
      <c r="R67" s="666">
        <f t="shared" si="15"/>
        <v>3286.9572787131078</v>
      </c>
      <c r="S67" s="666">
        <f t="shared" si="15"/>
        <v>3393.4299925968935</v>
      </c>
      <c r="T67" s="666">
        <f t="shared" si="15"/>
        <v>3492.1789299535594</v>
      </c>
      <c r="U67" s="666">
        <f t="shared" si="15"/>
        <v>3583.4533298763936</v>
      </c>
      <c r="V67" s="666">
        <f t="shared" si="15"/>
        <v>3667.5565073242469</v>
      </c>
      <c r="W67" s="666">
        <f t="shared" si="15"/>
        <v>3744.8304438099804</v>
      </c>
      <c r="X67" s="666">
        <f t="shared" si="15"/>
        <v>3815.6426556981337</v>
      </c>
      <c r="Y67" s="666">
        <f t="shared" si="15"/>
        <v>3880.375224059926</v>
      </c>
      <c r="Z67" s="666">
        <f t="shared" si="15"/>
        <v>3939.4158120323204</v>
      </c>
      <c r="AA67" s="666">
        <f t="shared" si="15"/>
        <v>3993.1504638480783</v>
      </c>
      <c r="AB67" s="666">
        <f t="shared" si="15"/>
        <v>4041.9579673742478</v>
      </c>
      <c r="AC67" s="666">
        <f t="shared" si="15"/>
        <v>4086.2055634388075</v>
      </c>
      <c r="AD67" s="666">
        <f t="shared" si="15"/>
        <v>4126.2457958710993</v>
      </c>
      <c r="AE67" s="666">
        <f t="shared" si="15"/>
        <v>4162.4143124907168</v>
      </c>
      <c r="AF67" s="666">
        <f t="shared" si="15"/>
        <v>4195.028446604776</v>
      </c>
      <c r="AG67" s="666">
        <f t="shared" si="15"/>
        <v>4224.3864290100464</v>
      </c>
      <c r="AH67" s="666">
        <f t="shared" si="15"/>
        <v>4250.7671007329818</v>
      </c>
      <c r="AI67" s="666">
        <f t="shared" si="15"/>
        <v>4274.4300159252307</v>
      </c>
      <c r="AJ67" s="666">
        <f t="shared" si="15"/>
        <v>4283.0029960924967</v>
      </c>
      <c r="AK67" s="666">
        <f t="shared" si="15"/>
        <v>4289.1894341571015</v>
      </c>
      <c r="AL67" s="666">
        <f t="shared" si="15"/>
        <v>4293.2127267482101</v>
      </c>
      <c r="AM67" s="666">
        <f t="shared" si="15"/>
        <v>4295.2774468782318</v>
      </c>
      <c r="AN67" s="666">
        <f t="shared" si="15"/>
        <v>4295.5705156209378</v>
      </c>
      <c r="AO67" s="666">
        <f t="shared" si="15"/>
        <v>4294.262390386767</v>
      </c>
      <c r="AP67" s="666">
        <f t="shared" si="15"/>
        <v>4291.5082443905148</v>
      </c>
      <c r="AQ67" s="666">
        <f t="shared" si="15"/>
        <v>4287.4491183725877</v>
      </c>
      <c r="AR67" s="666">
        <f t="shared" si="15"/>
        <v>4282.2130308780243</v>
      </c>
      <c r="AS67" s="666">
        <f t="shared" si="15"/>
        <v>4275.916037603909</v>
      </c>
      <c r="AT67" s="667">
        <f t="shared" si="15"/>
        <v>4268.6632336626253</v>
      </c>
      <c r="AV67" s="681"/>
      <c r="AW67" s="683" t="s">
        <v>394</v>
      </c>
      <c r="AX67" s="103">
        <v>220</v>
      </c>
      <c r="AY67" s="103">
        <v>8</v>
      </c>
      <c r="AZ67" s="661">
        <v>4</v>
      </c>
      <c r="BA67" s="103">
        <f t="shared" si="6"/>
        <v>0.55957610966368188</v>
      </c>
      <c r="BB67" s="104">
        <f t="shared" si="4"/>
        <v>1</v>
      </c>
    </row>
    <row r="68" spans="2:54" x14ac:dyDescent="0.25">
      <c r="B68" s="663" t="s">
        <v>88</v>
      </c>
      <c r="C68" s="677" t="s">
        <v>395</v>
      </c>
      <c r="D68" s="678" t="s">
        <v>396</v>
      </c>
      <c r="E68" s="679">
        <v>6015</v>
      </c>
      <c r="F68" s="679">
        <v>6235</v>
      </c>
      <c r="G68" s="679">
        <v>6257</v>
      </c>
      <c r="H68" s="679">
        <v>5988</v>
      </c>
      <c r="I68" s="679">
        <v>4678</v>
      </c>
      <c r="J68" s="679">
        <v>4407</v>
      </c>
      <c r="K68" s="679">
        <v>5806</v>
      </c>
      <c r="L68" s="666">
        <f t="shared" si="14"/>
        <v>6219.3593488602191</v>
      </c>
      <c r="M68" s="666">
        <f t="shared" si="15"/>
        <v>6619.3047155726226</v>
      </c>
      <c r="N68" s="666">
        <f t="shared" si="15"/>
        <v>7003.9272074275841</v>
      </c>
      <c r="O68" s="666">
        <f t="shared" si="15"/>
        <v>7351.670520634415</v>
      </c>
      <c r="P68" s="666">
        <f t="shared" si="15"/>
        <v>7679.7880618125</v>
      </c>
      <c r="Q68" s="666">
        <f t="shared" si="15"/>
        <v>7987.8659365519416</v>
      </c>
      <c r="R68" s="666">
        <f t="shared" si="15"/>
        <v>8275.8343279307501</v>
      </c>
      <c r="S68" s="666">
        <f t="shared" si="15"/>
        <v>8543.9091660960839</v>
      </c>
      <c r="T68" s="666">
        <f t="shared" si="15"/>
        <v>8792.5372364745763</v>
      </c>
      <c r="U68" s="666">
        <f t="shared" si="15"/>
        <v>9022.3460681970282</v>
      </c>
      <c r="V68" s="666">
        <f t="shared" ref="M68:AT75" si="16">U68*V$6+U68</f>
        <v>9234.0993415110934</v>
      </c>
      <c r="W68" s="666">
        <f t="shared" si="16"/>
        <v>9428.6580905293795</v>
      </c>
      <c r="X68" s="666">
        <f t="shared" si="16"/>
        <v>9606.9476404958223</v>
      </c>
      <c r="Y68" s="666">
        <f t="shared" si="16"/>
        <v>9769.929987377247</v>
      </c>
      <c r="Z68" s="666">
        <f t="shared" si="16"/>
        <v>9918.5811815523211</v>
      </c>
      <c r="AA68" s="666">
        <f t="shared" si="16"/>
        <v>10053.87319735557</v>
      </c>
      <c r="AB68" s="666">
        <f t="shared" si="16"/>
        <v>10176.75973919119</v>
      </c>
      <c r="AC68" s="666">
        <f t="shared" si="16"/>
        <v>10288.165438562757</v>
      </c>
      <c r="AD68" s="666">
        <f t="shared" si="16"/>
        <v>10388.977923168952</v>
      </c>
      <c r="AE68" s="666">
        <f t="shared" si="16"/>
        <v>10480.042280278014</v>
      </c>
      <c r="AF68" s="666">
        <f t="shared" si="16"/>
        <v>10562.15748525036</v>
      </c>
      <c r="AG68" s="666">
        <f t="shared" si="16"/>
        <v>10636.074417533535</v>
      </c>
      <c r="AH68" s="666">
        <f t="shared" si="16"/>
        <v>10702.495137404898</v>
      </c>
      <c r="AI68" s="666">
        <f t="shared" si="16"/>
        <v>10762.073145039849</v>
      </c>
      <c r="AJ68" s="666">
        <f t="shared" si="16"/>
        <v>10783.658020517361</v>
      </c>
      <c r="AK68" s="666">
        <f t="shared" si="16"/>
        <v>10799.234108723387</v>
      </c>
      <c r="AL68" s="666">
        <f t="shared" si="16"/>
        <v>10809.363873157028</v>
      </c>
      <c r="AM68" s="666">
        <f t="shared" si="16"/>
        <v>10814.562383597144</v>
      </c>
      <c r="AN68" s="666">
        <f t="shared" si="16"/>
        <v>10815.300266129732</v>
      </c>
      <c r="AO68" s="666">
        <f t="shared" si="16"/>
        <v>10812.006694963386</v>
      </c>
      <c r="AP68" s="666">
        <f t="shared" si="16"/>
        <v>10805.072362069093</v>
      </c>
      <c r="AQ68" s="666">
        <f t="shared" si="16"/>
        <v>10794.852376960644</v>
      </c>
      <c r="AR68" s="666">
        <f t="shared" si="16"/>
        <v>10781.669062132614</v>
      </c>
      <c r="AS68" s="666">
        <f t="shared" si="16"/>
        <v>10765.814620263789</v>
      </c>
      <c r="AT68" s="667">
        <f t="shared" si="16"/>
        <v>10747.553657695233</v>
      </c>
      <c r="AV68" s="663" t="s">
        <v>88</v>
      </c>
      <c r="AW68" s="678" t="s">
        <v>396</v>
      </c>
      <c r="AX68" s="103">
        <v>220</v>
      </c>
      <c r="AY68" s="103">
        <v>8</v>
      </c>
      <c r="AZ68" s="661">
        <v>4</v>
      </c>
      <c r="BA68" s="103">
        <f t="shared" si="6"/>
        <v>1.408889372379591</v>
      </c>
      <c r="BB68" s="104">
        <f t="shared" si="4"/>
        <v>2</v>
      </c>
    </row>
    <row r="69" spans="2:54" x14ac:dyDescent="0.25">
      <c r="B69" s="663"/>
      <c r="C69" s="664" t="s">
        <v>397</v>
      </c>
      <c r="D69" s="665" t="s">
        <v>396</v>
      </c>
      <c r="E69" s="548">
        <v>3165</v>
      </c>
      <c r="F69" s="548">
        <v>3417</v>
      </c>
      <c r="G69" s="548">
        <v>3450</v>
      </c>
      <c r="H69" s="548">
        <v>3685</v>
      </c>
      <c r="I69" s="548">
        <v>2838</v>
      </c>
      <c r="J69" s="548">
        <v>3607</v>
      </c>
      <c r="K69" s="548">
        <v>4280</v>
      </c>
      <c r="L69" s="666">
        <f t="shared" si="14"/>
        <v>4584.7154690185562</v>
      </c>
      <c r="M69" s="666">
        <f t="shared" si="16"/>
        <v>4879.542573656704</v>
      </c>
      <c r="N69" s="666">
        <f t="shared" si="16"/>
        <v>5163.0741384412777</v>
      </c>
      <c r="O69" s="666">
        <f t="shared" si="16"/>
        <v>5419.4195363960207</v>
      </c>
      <c r="P69" s="666">
        <f t="shared" si="16"/>
        <v>5661.2974344742506</v>
      </c>
      <c r="Q69" s="666">
        <f t="shared" si="16"/>
        <v>5888.4027227768356</v>
      </c>
      <c r="R69" s="666">
        <f t="shared" si="16"/>
        <v>6100.6839344718574</v>
      </c>
      <c r="S69" s="666">
        <f t="shared" si="16"/>
        <v>6298.3002464504361</v>
      </c>
      <c r="T69" s="666">
        <f t="shared" si="16"/>
        <v>6481.5810148314113</v>
      </c>
      <c r="U69" s="666">
        <f t="shared" si="16"/>
        <v>6650.98883428923</v>
      </c>
      <c r="V69" s="666">
        <f t="shared" si="16"/>
        <v>6807.0866658056266</v>
      </c>
      <c r="W69" s="666">
        <f t="shared" si="16"/>
        <v>6950.5092365597202</v>
      </c>
      <c r="X69" s="666">
        <f t="shared" si="16"/>
        <v>7081.9386671240291</v>
      </c>
      <c r="Y69" s="666">
        <f t="shared" si="16"/>
        <v>7202.0841105708942</v>
      </c>
      <c r="Z69" s="666">
        <f t="shared" si="16"/>
        <v>7311.6650804416004</v>
      </c>
      <c r="AA69" s="666">
        <f t="shared" si="16"/>
        <v>7411.3980855463033</v>
      </c>
      <c r="AB69" s="666">
        <f t="shared" si="16"/>
        <v>7501.986166679003</v>
      </c>
      <c r="AC69" s="666">
        <f t="shared" si="16"/>
        <v>7584.1109330087147</v>
      </c>
      <c r="AD69" s="666">
        <f t="shared" si="16"/>
        <v>7658.4267156670876</v>
      </c>
      <c r="AE69" s="666">
        <f t="shared" si="16"/>
        <v>7725.5564863227519</v>
      </c>
      <c r="AF69" s="666">
        <f t="shared" si="16"/>
        <v>7786.0892244008846</v>
      </c>
      <c r="AG69" s="666">
        <f t="shared" si="16"/>
        <v>7840.5784545372926</v>
      </c>
      <c r="AH69" s="666">
        <f t="shared" si="16"/>
        <v>7889.5417134159406</v>
      </c>
      <c r="AI69" s="666">
        <f t="shared" si="16"/>
        <v>7933.4607407458734</v>
      </c>
      <c r="AJ69" s="666">
        <f t="shared" si="16"/>
        <v>7949.3724298681182</v>
      </c>
      <c r="AK69" s="666">
        <f t="shared" si="16"/>
        <v>7960.8546306124845</v>
      </c>
      <c r="AL69" s="666">
        <f t="shared" si="16"/>
        <v>7968.3219733227816</v>
      </c>
      <c r="AM69" s="666">
        <f t="shared" si="16"/>
        <v>7972.1541511876958</v>
      </c>
      <c r="AN69" s="666">
        <f t="shared" si="16"/>
        <v>7972.6980949078952</v>
      </c>
      <c r="AO69" s="666">
        <f t="shared" si="16"/>
        <v>7970.2701781679771</v>
      </c>
      <c r="AP69" s="666">
        <f t="shared" si="16"/>
        <v>7965.1584067612303</v>
      </c>
      <c r="AQ69" s="666">
        <f t="shared" si="16"/>
        <v>7957.6245562162485</v>
      </c>
      <c r="AR69" s="666">
        <f t="shared" si="16"/>
        <v>7947.9062325056111</v>
      </c>
      <c r="AS69" s="666">
        <f t="shared" si="16"/>
        <v>7936.2188382240793</v>
      </c>
      <c r="AT69" s="667">
        <f t="shared" si="16"/>
        <v>7922.757432817014</v>
      </c>
      <c r="AV69" s="663"/>
      <c r="AW69" s="665" t="s">
        <v>396</v>
      </c>
      <c r="AX69" s="103">
        <v>220</v>
      </c>
      <c r="AY69" s="103">
        <v>8</v>
      </c>
      <c r="AZ69" s="661">
        <v>4</v>
      </c>
      <c r="BA69" s="103">
        <f t="shared" si="6"/>
        <v>1.0385887898354547</v>
      </c>
      <c r="BB69" s="104">
        <f t="shared" si="4"/>
        <v>2</v>
      </c>
    </row>
    <row r="70" spans="2:54" ht="15.75" thickBot="1" x14ac:dyDescent="0.3">
      <c r="B70" s="681"/>
      <c r="C70" s="682" t="s">
        <v>398</v>
      </c>
      <c r="D70" s="683" t="s">
        <v>396</v>
      </c>
      <c r="E70" s="574">
        <v>1350</v>
      </c>
      <c r="F70" s="574">
        <v>2034</v>
      </c>
      <c r="G70" s="574">
        <v>2177</v>
      </c>
      <c r="H70" s="574">
        <v>2305</v>
      </c>
      <c r="I70" s="574">
        <v>1823</v>
      </c>
      <c r="J70" s="574">
        <v>2182</v>
      </c>
      <c r="K70" s="574">
        <v>3450</v>
      </c>
      <c r="L70" s="666">
        <f t="shared" si="14"/>
        <v>3695.6234504939298</v>
      </c>
      <c r="M70" s="666">
        <f t="shared" si="16"/>
        <v>3933.2761399802871</v>
      </c>
      <c r="N70" s="666">
        <f t="shared" si="16"/>
        <v>4161.82377981832</v>
      </c>
      <c r="O70" s="666">
        <f t="shared" si="16"/>
        <v>4368.4573365809047</v>
      </c>
      <c r="P70" s="666">
        <f t="shared" si="16"/>
        <v>4563.4290067607863</v>
      </c>
      <c r="Q70" s="666">
        <f t="shared" si="16"/>
        <v>4746.4928489673093</v>
      </c>
      <c r="R70" s="666">
        <f t="shared" si="16"/>
        <v>4917.6073770859603</v>
      </c>
      <c r="S70" s="666">
        <f t="shared" si="16"/>
        <v>5076.9008995920576</v>
      </c>
      <c r="T70" s="666">
        <f t="shared" si="16"/>
        <v>5224.6389021421428</v>
      </c>
      <c r="U70" s="666">
        <f t="shared" si="16"/>
        <v>5361.194270630338</v>
      </c>
      <c r="V70" s="666">
        <f t="shared" si="16"/>
        <v>5487.0207936984616</v>
      </c>
      <c r="W70" s="666">
        <f t="shared" si="16"/>
        <v>5602.6301089091212</v>
      </c>
      <c r="X70" s="666">
        <f t="shared" si="16"/>
        <v>5708.5720564434359</v>
      </c>
      <c r="Y70" s="666">
        <f t="shared" si="16"/>
        <v>5805.4182666985025</v>
      </c>
      <c r="Z70" s="666">
        <f t="shared" si="16"/>
        <v>5893.7487213840013</v>
      </c>
      <c r="AA70" s="666">
        <f t="shared" si="16"/>
        <v>5974.1409801716709</v>
      </c>
      <c r="AB70" s="666">
        <f t="shared" si="16"/>
        <v>6047.1617465052723</v>
      </c>
      <c r="AC70" s="666">
        <f t="shared" si="16"/>
        <v>6113.3604483364652</v>
      </c>
      <c r="AD70" s="666">
        <f t="shared" si="16"/>
        <v>6173.2645254793124</v>
      </c>
      <c r="AE70" s="666">
        <f t="shared" si="16"/>
        <v>6227.376139676051</v>
      </c>
      <c r="AF70" s="666">
        <f t="shared" si="16"/>
        <v>6276.1700523792188</v>
      </c>
      <c r="AG70" s="666">
        <f t="shared" si="16"/>
        <v>6320.0924458302952</v>
      </c>
      <c r="AH70" s="666">
        <f t="shared" si="16"/>
        <v>6359.5604932908882</v>
      </c>
      <c r="AI70" s="666">
        <f t="shared" si="16"/>
        <v>6394.9625129844089</v>
      </c>
      <c r="AJ70" s="666">
        <f t="shared" si="16"/>
        <v>6407.7885240759388</v>
      </c>
      <c r="AK70" s="666">
        <f t="shared" si="16"/>
        <v>6417.0440363581965</v>
      </c>
      <c r="AL70" s="666">
        <f t="shared" si="16"/>
        <v>6423.0632728886931</v>
      </c>
      <c r="AM70" s="666">
        <f t="shared" si="16"/>
        <v>6426.1522947657859</v>
      </c>
      <c r="AN70" s="666">
        <f t="shared" si="16"/>
        <v>6426.5907540729559</v>
      </c>
      <c r="AO70" s="666">
        <f t="shared" si="16"/>
        <v>6424.6336716540964</v>
      </c>
      <c r="AP70" s="666">
        <f t="shared" si="16"/>
        <v>6420.5132017117421</v>
      </c>
      <c r="AQ70" s="666">
        <f t="shared" si="16"/>
        <v>6414.4403548939417</v>
      </c>
      <c r="AR70" s="666">
        <f t="shared" si="16"/>
        <v>6406.6066593795258</v>
      </c>
      <c r="AS70" s="666">
        <f t="shared" si="16"/>
        <v>6397.1857457647393</v>
      </c>
      <c r="AT70" s="667">
        <f t="shared" si="16"/>
        <v>6386.3348465464269</v>
      </c>
      <c r="AV70" s="681"/>
      <c r="AW70" s="683" t="s">
        <v>396</v>
      </c>
      <c r="AX70" s="103">
        <v>220</v>
      </c>
      <c r="AY70" s="103">
        <v>8</v>
      </c>
      <c r="AZ70" s="661">
        <v>4</v>
      </c>
      <c r="BA70" s="103">
        <f t="shared" si="6"/>
        <v>0.83718021610568205</v>
      </c>
      <c r="BB70" s="104">
        <f t="shared" si="4"/>
        <v>1</v>
      </c>
    </row>
    <row r="71" spans="2:54" ht="15.75" thickBot="1" x14ac:dyDescent="0.3">
      <c r="B71" s="672" t="s">
        <v>89</v>
      </c>
      <c r="C71" s="673" t="s">
        <v>399</v>
      </c>
      <c r="D71" s="674" t="s">
        <v>400</v>
      </c>
      <c r="E71" s="676">
        <v>2801</v>
      </c>
      <c r="F71" s="676">
        <v>4955</v>
      </c>
      <c r="G71" s="676">
        <v>5503</v>
      </c>
      <c r="H71" s="676">
        <v>6823</v>
      </c>
      <c r="I71" s="676">
        <v>4165</v>
      </c>
      <c r="J71" s="676"/>
      <c r="K71" s="676">
        <v>167</v>
      </c>
      <c r="L71" s="666">
        <f t="shared" ref="L71:AA86" si="17">K71*L$6+K71</f>
        <v>178.88959890796704</v>
      </c>
      <c r="M71" s="666">
        <f t="shared" si="16"/>
        <v>190.3933667758574</v>
      </c>
      <c r="N71" s="666">
        <f t="shared" si="16"/>
        <v>201.45639745787233</v>
      </c>
      <c r="O71" s="666">
        <f t="shared" si="16"/>
        <v>211.4586594808728</v>
      </c>
      <c r="P71" s="666">
        <f t="shared" si="16"/>
        <v>220.89641858813081</v>
      </c>
      <c r="Q71" s="666">
        <f t="shared" si="16"/>
        <v>229.75776979059148</v>
      </c>
      <c r="R71" s="666">
        <f t="shared" si="16"/>
        <v>238.04070491981315</v>
      </c>
      <c r="S71" s="666">
        <f t="shared" si="16"/>
        <v>245.75143484981845</v>
      </c>
      <c r="T71" s="666">
        <f t="shared" si="16"/>
        <v>252.90281062543127</v>
      </c>
      <c r="U71" s="666">
        <f t="shared" si="16"/>
        <v>259.51288208558447</v>
      </c>
      <c r="V71" s="666">
        <f t="shared" si="16"/>
        <v>265.60361523120088</v>
      </c>
      <c r="W71" s="666">
        <f t="shared" si="16"/>
        <v>271.19977628632557</v>
      </c>
      <c r="X71" s="666">
        <f t="shared" si="16"/>
        <v>276.32798070320399</v>
      </c>
      <c r="Y71" s="666">
        <f t="shared" si="16"/>
        <v>281.01589870685501</v>
      </c>
      <c r="Z71" s="666">
        <f t="shared" si="16"/>
        <v>285.29160477424006</v>
      </c>
      <c r="AA71" s="666">
        <f t="shared" si="16"/>
        <v>289.18305614164319</v>
      </c>
      <c r="AB71" s="666">
        <f t="shared" si="16"/>
        <v>292.71768454097986</v>
      </c>
      <c r="AC71" s="666">
        <f t="shared" si="16"/>
        <v>295.92208547019993</v>
      </c>
      <c r="AD71" s="666">
        <f t="shared" si="16"/>
        <v>298.82179007392619</v>
      </c>
      <c r="AE71" s="666">
        <f t="shared" si="16"/>
        <v>301.44110589156543</v>
      </c>
      <c r="AF71" s="666">
        <f t="shared" si="16"/>
        <v>303.80301412966082</v>
      </c>
      <c r="AG71" s="666">
        <f t="shared" si="16"/>
        <v>305.92911259526369</v>
      </c>
      <c r="AH71" s="666">
        <f t="shared" si="16"/>
        <v>307.83959489263151</v>
      </c>
      <c r="AI71" s="666">
        <f t="shared" si="16"/>
        <v>309.55325787489755</v>
      </c>
      <c r="AJ71" s="666">
        <f t="shared" si="16"/>
        <v>310.17411116541507</v>
      </c>
      <c r="AK71" s="666">
        <f t="shared" si="16"/>
        <v>310.62213161502001</v>
      </c>
      <c r="AL71" s="666">
        <f t="shared" si="16"/>
        <v>310.91349755722086</v>
      </c>
      <c r="AM71" s="666">
        <f t="shared" si="16"/>
        <v>311.06302412344536</v>
      </c>
      <c r="AN71" s="666">
        <f t="shared" si="16"/>
        <v>311.0842480957055</v>
      </c>
      <c r="AO71" s="666">
        <f t="shared" si="16"/>
        <v>310.98951396122737</v>
      </c>
      <c r="AP71" s="666">
        <f t="shared" si="16"/>
        <v>310.79005932923513</v>
      </c>
      <c r="AQ71" s="666">
        <f t="shared" si="16"/>
        <v>310.4960983383445</v>
      </c>
      <c r="AR71" s="666">
        <f t="shared" si="16"/>
        <v>310.11690206271913</v>
      </c>
      <c r="AS71" s="666">
        <f t="shared" si="16"/>
        <v>309.66087522977148</v>
      </c>
      <c r="AT71" s="667">
        <f t="shared" si="16"/>
        <v>309.1356288038416</v>
      </c>
      <c r="AV71" s="672" t="s">
        <v>89</v>
      </c>
      <c r="AW71" s="674" t="s">
        <v>400</v>
      </c>
      <c r="AX71" s="103">
        <v>220</v>
      </c>
      <c r="AY71" s="103">
        <v>8</v>
      </c>
      <c r="AZ71" s="661">
        <v>4</v>
      </c>
      <c r="BA71" s="103">
        <f t="shared" si="6"/>
        <v>4.05243756781591E-2</v>
      </c>
      <c r="BB71" s="104">
        <f t="shared" si="4"/>
        <v>1</v>
      </c>
    </row>
    <row r="72" spans="2:54" ht="15.75" thickBot="1" x14ac:dyDescent="0.3">
      <c r="B72" s="672" t="s">
        <v>90</v>
      </c>
      <c r="C72" s="673" t="s">
        <v>401</v>
      </c>
      <c r="D72" s="674" t="s">
        <v>402</v>
      </c>
      <c r="E72" s="676">
        <v>1395</v>
      </c>
      <c r="F72" s="676">
        <v>1630</v>
      </c>
      <c r="G72" s="676">
        <v>1829</v>
      </c>
      <c r="H72" s="676">
        <v>2084</v>
      </c>
      <c r="I72" s="676">
        <v>1037</v>
      </c>
      <c r="J72" s="676">
        <v>1228</v>
      </c>
      <c r="K72" s="676">
        <v>1307</v>
      </c>
      <c r="L72" s="666">
        <f t="shared" si="17"/>
        <v>1400.0521303755265</v>
      </c>
      <c r="M72" s="666">
        <f t="shared" si="16"/>
        <v>1490.0846130302132</v>
      </c>
      <c r="N72" s="666">
        <f t="shared" si="16"/>
        <v>1576.6677333978389</v>
      </c>
      <c r="O72" s="666">
        <f t="shared" si="16"/>
        <v>1654.9489098293457</v>
      </c>
      <c r="P72" s="666">
        <f t="shared" si="16"/>
        <v>1728.8120903873471</v>
      </c>
      <c r="Q72" s="666">
        <f t="shared" si="16"/>
        <v>1798.1641024928326</v>
      </c>
      <c r="R72" s="666">
        <f t="shared" si="16"/>
        <v>1862.9892295221302</v>
      </c>
      <c r="S72" s="666">
        <f t="shared" si="16"/>
        <v>1923.3360799324114</v>
      </c>
      <c r="T72" s="666">
        <f t="shared" si="16"/>
        <v>1979.3052304637047</v>
      </c>
      <c r="U72" s="666">
        <f t="shared" si="16"/>
        <v>2031.037945424305</v>
      </c>
      <c r="V72" s="666">
        <f t="shared" si="16"/>
        <v>2078.7061383663449</v>
      </c>
      <c r="W72" s="666">
        <f t="shared" si="16"/>
        <v>2122.5036383606439</v>
      </c>
      <c r="X72" s="666">
        <f t="shared" si="16"/>
        <v>2162.6387471801654</v>
      </c>
      <c r="Y72" s="666">
        <f t="shared" si="16"/>
        <v>2199.3280216159255</v>
      </c>
      <c r="Z72" s="666">
        <f t="shared" si="16"/>
        <v>2232.7911822750407</v>
      </c>
      <c r="AA72" s="666">
        <f t="shared" si="16"/>
        <v>2263.2470321983692</v>
      </c>
      <c r="AB72" s="666">
        <f t="shared" si="16"/>
        <v>2290.91026164707</v>
      </c>
      <c r="AC72" s="666">
        <f t="shared" si="16"/>
        <v>2315.989016224858</v>
      </c>
      <c r="AD72" s="666">
        <f t="shared" si="16"/>
        <v>2338.6831115366554</v>
      </c>
      <c r="AE72" s="666">
        <f t="shared" si="16"/>
        <v>2359.1827868279997</v>
      </c>
      <c r="AF72" s="666">
        <f t="shared" si="16"/>
        <v>2377.6679010027942</v>
      </c>
      <c r="AG72" s="666">
        <f t="shared" si="16"/>
        <v>2394.3074860000575</v>
      </c>
      <c r="AH72" s="666">
        <f t="shared" si="16"/>
        <v>2409.259583980056</v>
      </c>
      <c r="AI72" s="666">
        <f t="shared" si="16"/>
        <v>2422.6713056436593</v>
      </c>
      <c r="AJ72" s="666">
        <f t="shared" si="16"/>
        <v>2427.5303191209432</v>
      </c>
      <c r="AK72" s="666">
        <f t="shared" si="16"/>
        <v>2431.036682759468</v>
      </c>
      <c r="AL72" s="666">
        <f t="shared" si="16"/>
        <v>2433.317013816094</v>
      </c>
      <c r="AM72" s="666">
        <f t="shared" si="16"/>
        <v>2434.4872606547492</v>
      </c>
      <c r="AN72" s="666">
        <f t="shared" si="16"/>
        <v>2434.653366832857</v>
      </c>
      <c r="AO72" s="666">
        <f t="shared" si="16"/>
        <v>2433.9119445947558</v>
      </c>
      <c r="AP72" s="666">
        <f t="shared" si="16"/>
        <v>2432.350943373116</v>
      </c>
      <c r="AQ72" s="666">
        <f t="shared" si="16"/>
        <v>2430.0503025641697</v>
      </c>
      <c r="AR72" s="666">
        <f t="shared" si="16"/>
        <v>2427.0825808142158</v>
      </c>
      <c r="AS72" s="666">
        <f t="shared" si="16"/>
        <v>2423.5135564389907</v>
      </c>
      <c r="AT72" s="667">
        <f t="shared" si="16"/>
        <v>2419.4027954887488</v>
      </c>
      <c r="AV72" s="672" t="s">
        <v>90</v>
      </c>
      <c r="AW72" s="674" t="s">
        <v>402</v>
      </c>
      <c r="AX72" s="103">
        <v>220</v>
      </c>
      <c r="AY72" s="103">
        <v>8</v>
      </c>
      <c r="AZ72" s="661">
        <v>4</v>
      </c>
      <c r="BA72" s="103">
        <f t="shared" si="6"/>
        <v>0.31715783839134098</v>
      </c>
      <c r="BB72" s="104">
        <f t="shared" si="4"/>
        <v>1</v>
      </c>
    </row>
    <row r="73" spans="2:54" ht="15.75" thickBot="1" x14ac:dyDescent="0.3">
      <c r="B73" s="672" t="s">
        <v>91</v>
      </c>
      <c r="C73" s="673" t="s">
        <v>403</v>
      </c>
      <c r="D73" s="674" t="s">
        <v>404</v>
      </c>
      <c r="E73" s="676">
        <v>1878</v>
      </c>
      <c r="F73" s="676">
        <v>2267</v>
      </c>
      <c r="G73" s="676">
        <v>2467</v>
      </c>
      <c r="H73" s="676">
        <v>2561</v>
      </c>
      <c r="I73" s="676">
        <v>2517</v>
      </c>
      <c r="J73" s="676">
        <v>2462</v>
      </c>
      <c r="K73" s="676">
        <v>3825</v>
      </c>
      <c r="L73" s="666">
        <f t="shared" si="17"/>
        <v>4097.3216516345747</v>
      </c>
      <c r="M73" s="666">
        <f t="shared" si="16"/>
        <v>4360.8061551955361</v>
      </c>
      <c r="N73" s="666">
        <f t="shared" si="16"/>
        <v>4614.1959297985723</v>
      </c>
      <c r="O73" s="666">
        <f t="shared" si="16"/>
        <v>4843.2896557744816</v>
      </c>
      <c r="P73" s="666">
        <f t="shared" si="16"/>
        <v>5059.4538988000022</v>
      </c>
      <c r="Q73" s="666">
        <f t="shared" si="16"/>
        <v>5262.4159847246256</v>
      </c>
      <c r="R73" s="666">
        <f t="shared" si="16"/>
        <v>5452.129918073565</v>
      </c>
      <c r="S73" s="666">
        <f t="shared" si="16"/>
        <v>5628.7379538955429</v>
      </c>
      <c r="T73" s="666">
        <f t="shared" si="16"/>
        <v>5792.5344349836814</v>
      </c>
      <c r="U73" s="666">
        <f t="shared" si="16"/>
        <v>5943.9327783075496</v>
      </c>
      <c r="V73" s="666">
        <f t="shared" si="16"/>
        <v>6083.4360973613393</v>
      </c>
      <c r="W73" s="666">
        <f t="shared" si="16"/>
        <v>6211.6116424862012</v>
      </c>
      <c r="X73" s="666">
        <f t="shared" si="16"/>
        <v>6329.0690191003323</v>
      </c>
      <c r="Y73" s="666">
        <f t="shared" si="16"/>
        <v>6436.441991339645</v>
      </c>
      <c r="Z73" s="666">
        <f t="shared" si="16"/>
        <v>6534.3735824040032</v>
      </c>
      <c r="AA73" s="666">
        <f t="shared" si="16"/>
        <v>6623.504130190332</v>
      </c>
      <c r="AB73" s="666">
        <f t="shared" si="16"/>
        <v>6704.4619363428037</v>
      </c>
      <c r="AC73" s="666">
        <f t="shared" si="16"/>
        <v>6777.8561492426052</v>
      </c>
      <c r="AD73" s="666">
        <f t="shared" si="16"/>
        <v>6844.271539118371</v>
      </c>
      <c r="AE73" s="666">
        <f t="shared" si="16"/>
        <v>6904.264850510408</v>
      </c>
      <c r="AF73" s="666">
        <f t="shared" si="16"/>
        <v>6958.3624493769639</v>
      </c>
      <c r="AG73" s="666">
        <f t="shared" si="16"/>
        <v>7007.059016029245</v>
      </c>
      <c r="AH73" s="666">
        <f t="shared" si="16"/>
        <v>7050.8170686485983</v>
      </c>
      <c r="AI73" s="666">
        <f t="shared" si="16"/>
        <v>7090.0671339609798</v>
      </c>
      <c r="AJ73" s="666">
        <f t="shared" si="16"/>
        <v>7104.2872766928931</v>
      </c>
      <c r="AK73" s="666">
        <f t="shared" si="16"/>
        <v>7114.5488229188741</v>
      </c>
      <c r="AL73" s="666">
        <f t="shared" si="16"/>
        <v>7121.2223242896425</v>
      </c>
      <c r="AM73" s="666">
        <f t="shared" si="16"/>
        <v>7124.6471094142453</v>
      </c>
      <c r="AN73" s="666">
        <f t="shared" si="16"/>
        <v>7125.1332273417602</v>
      </c>
      <c r="AO73" s="666">
        <f t="shared" si="16"/>
        <v>7122.9634185730247</v>
      </c>
      <c r="AP73" s="666">
        <f t="shared" si="16"/>
        <v>7118.3950714630237</v>
      </c>
      <c r="AQ73" s="666">
        <f t="shared" si="16"/>
        <v>7111.6621325998094</v>
      </c>
      <c r="AR73" s="666">
        <f t="shared" si="16"/>
        <v>7102.9769484425224</v>
      </c>
      <c r="AS73" s="666">
        <f t="shared" si="16"/>
        <v>7092.5320224783027</v>
      </c>
      <c r="AT73" s="667">
        <f t="shared" si="16"/>
        <v>7080.5016776927823</v>
      </c>
      <c r="AV73" s="672" t="s">
        <v>91</v>
      </c>
      <c r="AW73" s="674" t="s">
        <v>404</v>
      </c>
      <c r="AX73" s="103">
        <v>220</v>
      </c>
      <c r="AY73" s="103">
        <v>8</v>
      </c>
      <c r="AZ73" s="661">
        <v>4</v>
      </c>
      <c r="BA73" s="103">
        <f t="shared" si="6"/>
        <v>0.92817806568238681</v>
      </c>
      <c r="BB73" s="104">
        <f t="shared" si="4"/>
        <v>1</v>
      </c>
    </row>
    <row r="74" spans="2:54" ht="15.75" thickBot="1" x14ac:dyDescent="0.3">
      <c r="B74" s="672" t="s">
        <v>241</v>
      </c>
      <c r="C74" s="673" t="s">
        <v>405</v>
      </c>
      <c r="D74" s="674" t="s">
        <v>406</v>
      </c>
      <c r="E74" s="676">
        <v>2419</v>
      </c>
      <c r="F74" s="676">
        <v>2914</v>
      </c>
      <c r="G74" s="676">
        <v>2970</v>
      </c>
      <c r="H74" s="676">
        <v>3127</v>
      </c>
      <c r="I74" s="676">
        <v>2951</v>
      </c>
      <c r="J74" s="676">
        <v>3060</v>
      </c>
      <c r="K74" s="676">
        <v>3534</v>
      </c>
      <c r="L74" s="666">
        <f t="shared" si="17"/>
        <v>3785.6038475494342</v>
      </c>
      <c r="M74" s="666">
        <f t="shared" si="16"/>
        <v>4029.0428633885031</v>
      </c>
      <c r="N74" s="666">
        <f t="shared" si="16"/>
        <v>4263.1551414138967</v>
      </c>
      <c r="O74" s="666">
        <f t="shared" si="16"/>
        <v>4474.8197760802659</v>
      </c>
      <c r="P74" s="666">
        <f t="shared" si="16"/>
        <v>4674.5385825775702</v>
      </c>
      <c r="Q74" s="666">
        <f t="shared" si="16"/>
        <v>4862.0596313769474</v>
      </c>
      <c r="R74" s="666">
        <f t="shared" si="16"/>
        <v>5037.3404262671829</v>
      </c>
      <c r="S74" s="666">
        <f t="shared" si="16"/>
        <v>5200.5123997560377</v>
      </c>
      <c r="T74" s="666">
        <f t="shared" si="16"/>
        <v>5351.847501498647</v>
      </c>
      <c r="U74" s="666">
        <f t="shared" si="16"/>
        <v>5491.7276963500335</v>
      </c>
      <c r="V74" s="666">
        <f t="shared" si="16"/>
        <v>5620.6178217189463</v>
      </c>
      <c r="W74" s="666">
        <f t="shared" si="16"/>
        <v>5739.0419724303874</v>
      </c>
      <c r="X74" s="666">
        <f t="shared" si="16"/>
        <v>5847.5633760785813</v>
      </c>
      <c r="Y74" s="666">
        <f t="shared" si="16"/>
        <v>5946.767581018119</v>
      </c>
      <c r="Z74" s="666">
        <f t="shared" si="16"/>
        <v>6037.2486902524824</v>
      </c>
      <c r="AA74" s="666">
        <f t="shared" si="16"/>
        <v>6119.5983257758517</v>
      </c>
      <c r="AB74" s="666">
        <f t="shared" si="16"/>
        <v>6194.3969890288799</v>
      </c>
      <c r="AC74" s="666">
        <f t="shared" si="16"/>
        <v>6262.2074853394415</v>
      </c>
      <c r="AD74" s="666">
        <f t="shared" si="16"/>
        <v>6323.5700965344622</v>
      </c>
      <c r="AE74" s="666">
        <f t="shared" si="16"/>
        <v>6378.9992109029481</v>
      </c>
      <c r="AF74" s="666">
        <f t="shared" si="16"/>
        <v>6428.9811493067145</v>
      </c>
      <c r="AG74" s="666">
        <f t="shared" si="16"/>
        <v>6473.9729575548608</v>
      </c>
      <c r="AH74" s="666">
        <f t="shared" si="16"/>
        <v>6514.4019661710163</v>
      </c>
      <c r="AI74" s="666">
        <f t="shared" si="16"/>
        <v>6550.6659480831613</v>
      </c>
      <c r="AJ74" s="666">
        <f t="shared" si="16"/>
        <v>6563.8042446621366</v>
      </c>
      <c r="AK74" s="666">
        <f t="shared" si="16"/>
        <v>6573.2851085477887</v>
      </c>
      <c r="AL74" s="666">
        <f t="shared" si="16"/>
        <v>6579.4509004025067</v>
      </c>
      <c r="AM74" s="666">
        <f t="shared" si="16"/>
        <v>6582.6151332470417</v>
      </c>
      <c r="AN74" s="666">
        <f t="shared" si="16"/>
        <v>6583.0642680851688</v>
      </c>
      <c r="AO74" s="666">
        <f t="shared" si="16"/>
        <v>6581.059534963937</v>
      </c>
      <c r="AP74" s="666">
        <f t="shared" si="16"/>
        <v>6576.8387405360299</v>
      </c>
      <c r="AQ74" s="666">
        <f t="shared" si="16"/>
        <v>6570.6180331000569</v>
      </c>
      <c r="AR74" s="666">
        <f t="shared" si="16"/>
        <v>6562.5936041296382</v>
      </c>
      <c r="AS74" s="666">
        <f t="shared" si="16"/>
        <v>6552.9433117485787</v>
      </c>
      <c r="AT74" s="667">
        <f t="shared" si="16"/>
        <v>6541.8282167232119</v>
      </c>
      <c r="AV74" s="672" t="s">
        <v>241</v>
      </c>
      <c r="AW74" s="674" t="s">
        <v>406</v>
      </c>
      <c r="AX74" s="103">
        <v>220</v>
      </c>
      <c r="AY74" s="103">
        <v>8</v>
      </c>
      <c r="AZ74" s="661">
        <v>4</v>
      </c>
      <c r="BA74" s="103">
        <f t="shared" si="6"/>
        <v>0.85756373441086398</v>
      </c>
      <c r="BB74" s="104">
        <f t="shared" si="4"/>
        <v>1</v>
      </c>
    </row>
    <row r="75" spans="2:54" ht="15.75" thickBot="1" x14ac:dyDescent="0.3">
      <c r="B75" s="672" t="s">
        <v>92</v>
      </c>
      <c r="C75" s="673" t="s">
        <v>407</v>
      </c>
      <c r="D75" s="674" t="s">
        <v>408</v>
      </c>
      <c r="E75" s="676">
        <v>5828</v>
      </c>
      <c r="F75" s="676">
        <v>7684</v>
      </c>
      <c r="G75" s="676">
        <v>11344</v>
      </c>
      <c r="H75" s="676">
        <v>12855</v>
      </c>
      <c r="I75" s="676">
        <v>11502</v>
      </c>
      <c r="J75" s="676">
        <v>12512</v>
      </c>
      <c r="K75" s="676">
        <v>13570</v>
      </c>
      <c r="L75" s="666">
        <f t="shared" si="17"/>
        <v>14536.118905276124</v>
      </c>
      <c r="M75" s="666">
        <f t="shared" si="16"/>
        <v>15470.886150589129</v>
      </c>
      <c r="N75" s="666">
        <f t="shared" si="16"/>
        <v>16369.840200618724</v>
      </c>
      <c r="O75" s="666">
        <f t="shared" si="16"/>
        <v>17182.598857218225</v>
      </c>
      <c r="P75" s="666">
        <f t="shared" si="16"/>
        <v>17949.487426592426</v>
      </c>
      <c r="Q75" s="666">
        <f t="shared" si="16"/>
        <v>18669.538539271416</v>
      </c>
      <c r="R75" s="666">
        <f t="shared" si="16"/>
        <v>19342.58901653811</v>
      </c>
      <c r="S75" s="666">
        <f t="shared" si="16"/>
        <v>19969.143538395427</v>
      </c>
      <c r="T75" s="666">
        <f t="shared" si="16"/>
        <v>20550.246348425764</v>
      </c>
      <c r="U75" s="666">
        <f t="shared" si="16"/>
        <v>21087.364131145998</v>
      </c>
      <c r="V75" s="666">
        <f t="shared" si="16"/>
        <v>21582.281788547283</v>
      </c>
      <c r="W75" s="666">
        <f t="shared" si="16"/>
        <v>22037.011761709211</v>
      </c>
      <c r="X75" s="666">
        <f t="shared" si="16"/>
        <v>22453.716755344183</v>
      </c>
      <c r="Y75" s="666">
        <f t="shared" si="16"/>
        <v>22834.645182347445</v>
      </c>
      <c r="Z75" s="666">
        <f t="shared" si="16"/>
        <v>23182.078304110408</v>
      </c>
      <c r="AA75" s="666">
        <f t="shared" si="16"/>
        <v>23498.287855341907</v>
      </c>
      <c r="AB75" s="666">
        <f t="shared" si="16"/>
        <v>23785.502869587406</v>
      </c>
      <c r="AC75" s="666">
        <f t="shared" si="16"/>
        <v>24045.884430123431</v>
      </c>
      <c r="AD75" s="666">
        <f t="shared" si="16"/>
        <v>24281.507133551964</v>
      </c>
      <c r="AE75" s="666">
        <f t="shared" si="16"/>
        <v>24494.34614939247</v>
      </c>
      <c r="AF75" s="666">
        <f t="shared" si="16"/>
        <v>24686.268872691599</v>
      </c>
      <c r="AG75" s="666">
        <f t="shared" si="16"/>
        <v>24859.030286932502</v>
      </c>
      <c r="AH75" s="666">
        <f t="shared" si="16"/>
        <v>25014.271273610833</v>
      </c>
      <c r="AI75" s="666">
        <f t="shared" si="16"/>
        <v>25153.519217738682</v>
      </c>
      <c r="AJ75" s="666">
        <f t="shared" si="16"/>
        <v>25203.968194698697</v>
      </c>
      <c r="AK75" s="666">
        <f t="shared" si="16"/>
        <v>25240.373209675578</v>
      </c>
      <c r="AL75" s="666">
        <f t="shared" si="16"/>
        <v>25264.048873362197</v>
      </c>
      <c r="AM75" s="666">
        <f t="shared" ref="M75:AT83" si="18">AL75*AM$6+AL75</f>
        <v>25276.199026078761</v>
      </c>
      <c r="AN75" s="666">
        <f t="shared" si="18"/>
        <v>25277.923632686965</v>
      </c>
      <c r="AO75" s="666">
        <f t="shared" si="18"/>
        <v>25270.225775172785</v>
      </c>
      <c r="AP75" s="666">
        <f t="shared" si="18"/>
        <v>25254.018593399524</v>
      </c>
      <c r="AQ75" s="666">
        <f t="shared" si="18"/>
        <v>25230.132062582841</v>
      </c>
      <c r="AR75" s="666">
        <f t="shared" si="18"/>
        <v>25199.319526892807</v>
      </c>
      <c r="AS75" s="666">
        <f t="shared" si="18"/>
        <v>25162.263933341314</v>
      </c>
      <c r="AT75" s="667">
        <f t="shared" si="18"/>
        <v>25119.583729749284</v>
      </c>
      <c r="AV75" s="672" t="s">
        <v>92</v>
      </c>
      <c r="AW75" s="674" t="s">
        <v>408</v>
      </c>
      <c r="AX75" s="103">
        <v>220</v>
      </c>
      <c r="AY75" s="103">
        <v>8</v>
      </c>
      <c r="AZ75" s="661">
        <v>4</v>
      </c>
      <c r="BA75" s="103">
        <f t="shared" si="6"/>
        <v>3.2929088500156829</v>
      </c>
      <c r="BB75" s="104">
        <f t="shared" si="4"/>
        <v>4</v>
      </c>
    </row>
    <row r="76" spans="2:54" ht="15.75" thickBot="1" x14ac:dyDescent="0.3">
      <c r="B76" s="672" t="s">
        <v>93</v>
      </c>
      <c r="C76" s="673" t="s">
        <v>409</v>
      </c>
      <c r="D76" s="674" t="s">
        <v>410</v>
      </c>
      <c r="E76" s="676">
        <v>960</v>
      </c>
      <c r="F76" s="676">
        <v>1205</v>
      </c>
      <c r="G76" s="676">
        <v>2227</v>
      </c>
      <c r="H76" s="676">
        <v>3362</v>
      </c>
      <c r="I76" s="676">
        <v>2832</v>
      </c>
      <c r="J76" s="676">
        <v>3422</v>
      </c>
      <c r="K76" s="676">
        <v>4745</v>
      </c>
      <c r="L76" s="666">
        <f t="shared" si="17"/>
        <v>5082.8212384329554</v>
      </c>
      <c r="M76" s="666">
        <f t="shared" si="18"/>
        <v>5409.6797925236124</v>
      </c>
      <c r="N76" s="666">
        <f t="shared" si="18"/>
        <v>5724.0156044167907</v>
      </c>
      <c r="O76" s="666">
        <f t="shared" si="18"/>
        <v>6008.2116121960553</v>
      </c>
      <c r="P76" s="666">
        <f t="shared" si="18"/>
        <v>6276.3683006028778</v>
      </c>
      <c r="Q76" s="666">
        <f t="shared" si="18"/>
        <v>6528.1474111159068</v>
      </c>
      <c r="R76" s="666">
        <f t="shared" si="18"/>
        <v>6763.4918852964865</v>
      </c>
      <c r="S76" s="666">
        <f t="shared" si="18"/>
        <v>6982.5781937867569</v>
      </c>
      <c r="T76" s="666">
        <f t="shared" si="18"/>
        <v>7185.7714755549177</v>
      </c>
      <c r="U76" s="666">
        <f t="shared" si="18"/>
        <v>7373.5845838089717</v>
      </c>
      <c r="V76" s="666">
        <f t="shared" si="18"/>
        <v>7546.6416423475939</v>
      </c>
      <c r="W76" s="666">
        <f t="shared" si="18"/>
        <v>7705.6463381952981</v>
      </c>
      <c r="X76" s="666">
        <f t="shared" si="18"/>
        <v>7851.3549008185801</v>
      </c>
      <c r="Y76" s="666">
        <f t="shared" si="18"/>
        <v>7984.5535291259102</v>
      </c>
      <c r="Z76" s="666">
        <f t="shared" si="18"/>
        <v>8106.0399081064006</v>
      </c>
      <c r="AA76" s="666">
        <f t="shared" si="18"/>
        <v>8216.6083915694417</v>
      </c>
      <c r="AB76" s="666">
        <f t="shared" si="18"/>
        <v>8317.03840207754</v>
      </c>
      <c r="AC76" s="666">
        <f t="shared" si="18"/>
        <v>8408.0856021323252</v>
      </c>
      <c r="AD76" s="666">
        <f t="shared" si="18"/>
        <v>8490.4754125795171</v>
      </c>
      <c r="AE76" s="666">
        <f t="shared" si="18"/>
        <v>8564.8984877573512</v>
      </c>
      <c r="AF76" s="666">
        <f t="shared" si="18"/>
        <v>8632.0077966780846</v>
      </c>
      <c r="AG76" s="666">
        <f t="shared" si="18"/>
        <v>8692.4170015839863</v>
      </c>
      <c r="AH76" s="666">
        <f t="shared" si="18"/>
        <v>8746.699866859497</v>
      </c>
      <c r="AI76" s="666">
        <f t="shared" si="18"/>
        <v>8795.3904707568181</v>
      </c>
      <c r="AJ76" s="666">
        <f t="shared" si="18"/>
        <v>8813.0308831131388</v>
      </c>
      <c r="AK76" s="666">
        <f t="shared" si="18"/>
        <v>8825.7605659477231</v>
      </c>
      <c r="AL76" s="666">
        <f t="shared" si="18"/>
        <v>8834.0391970599576</v>
      </c>
      <c r="AM76" s="666">
        <f t="shared" si="18"/>
        <v>8838.2877213517841</v>
      </c>
      <c r="AN76" s="666">
        <f t="shared" si="18"/>
        <v>8838.8907617612113</v>
      </c>
      <c r="AO76" s="666">
        <f t="shared" si="18"/>
        <v>8836.1990643474473</v>
      </c>
      <c r="AP76" s="666">
        <f t="shared" si="18"/>
        <v>8830.5319252528188</v>
      </c>
      <c r="AQ76" s="666">
        <f t="shared" si="18"/>
        <v>8822.1795605715251</v>
      </c>
      <c r="AR76" s="666">
        <f t="shared" si="18"/>
        <v>8811.405390943728</v>
      </c>
      <c r="AS76" s="666">
        <f t="shared" si="18"/>
        <v>8798.4482213488991</v>
      </c>
      <c r="AT76" s="667">
        <f t="shared" si="18"/>
        <v>8783.5243034384948</v>
      </c>
      <c r="AV76" s="672" t="s">
        <v>93</v>
      </c>
      <c r="AW76" s="674" t="s">
        <v>410</v>
      </c>
      <c r="AX76" s="103">
        <v>220</v>
      </c>
      <c r="AY76" s="103">
        <v>8</v>
      </c>
      <c r="AZ76" s="661">
        <v>4</v>
      </c>
      <c r="BA76" s="103">
        <f t="shared" si="6"/>
        <v>1.1514261233105683</v>
      </c>
      <c r="BB76" s="104">
        <f t="shared" si="4"/>
        <v>2</v>
      </c>
    </row>
    <row r="77" spans="2:54" ht="15.75" thickBot="1" x14ac:dyDescent="0.3">
      <c r="B77" s="663" t="s">
        <v>243</v>
      </c>
      <c r="C77" s="692" t="s">
        <v>411</v>
      </c>
      <c r="D77" s="693" t="s">
        <v>412</v>
      </c>
      <c r="E77" s="675">
        <v>1986</v>
      </c>
      <c r="F77" s="675">
        <v>2003</v>
      </c>
      <c r="G77" s="675">
        <v>2148</v>
      </c>
      <c r="H77" s="675">
        <v>2395</v>
      </c>
      <c r="I77" s="675">
        <v>1860</v>
      </c>
      <c r="J77" s="675">
        <v>2380</v>
      </c>
      <c r="K77" s="675">
        <v>2577</v>
      </c>
      <c r="L77" s="666">
        <f t="shared" si="17"/>
        <v>2760.4700382385095</v>
      </c>
      <c r="M77" s="666">
        <f t="shared" si="18"/>
        <v>2937.9862645591888</v>
      </c>
      <c r="N77" s="666">
        <f t="shared" si="18"/>
        <v>3108.7014146642932</v>
      </c>
      <c r="O77" s="666">
        <f t="shared" si="18"/>
        <v>3263.0476974982585</v>
      </c>
      <c r="P77" s="666">
        <f t="shared" si="18"/>
        <v>3408.6830580934916</v>
      </c>
      <c r="Q77" s="666">
        <f t="shared" si="18"/>
        <v>3545.4237889242768</v>
      </c>
      <c r="R77" s="666">
        <f t="shared" si="18"/>
        <v>3673.2389016668171</v>
      </c>
      <c r="S77" s="666">
        <f t="shared" si="18"/>
        <v>3792.2242371735456</v>
      </c>
      <c r="T77" s="666">
        <f t="shared" si="18"/>
        <v>3902.5781016870442</v>
      </c>
      <c r="U77" s="666">
        <f t="shared" si="18"/>
        <v>4004.5790247577916</v>
      </c>
      <c r="V77" s="666">
        <f t="shared" si="18"/>
        <v>4098.5659667712853</v>
      </c>
      <c r="W77" s="666">
        <f t="shared" si="18"/>
        <v>4184.9210987416818</v>
      </c>
      <c r="X77" s="666">
        <f t="shared" si="18"/>
        <v>4264.055127378183</v>
      </c>
      <c r="Y77" s="666">
        <f t="shared" si="18"/>
        <v>4336.3950357339236</v>
      </c>
      <c r="Z77" s="666">
        <f t="shared" si="18"/>
        <v>4402.3740449294401</v>
      </c>
      <c r="AA77" s="666">
        <f t="shared" si="18"/>
        <v>4462.4235669282298</v>
      </c>
      <c r="AB77" s="666">
        <f t="shared" si="18"/>
        <v>4516.9669045635028</v>
      </c>
      <c r="AC77" s="666">
        <f t="shared" si="18"/>
        <v>4566.414456626977</v>
      </c>
      <c r="AD77" s="666">
        <f t="shared" si="18"/>
        <v>4611.1601977275905</v>
      </c>
      <c r="AE77" s="666">
        <f t="shared" si="18"/>
        <v>4651.5792208536759</v>
      </c>
      <c r="AF77" s="666">
        <f t="shared" si="18"/>
        <v>4688.026152168477</v>
      </c>
      <c r="AG77" s="666">
        <f t="shared" si="18"/>
        <v>4720.8342704071511</v>
      </c>
      <c r="AH77" s="666">
        <f t="shared" si="18"/>
        <v>4750.3151858581505</v>
      </c>
      <c r="AI77" s="666">
        <f t="shared" si="18"/>
        <v>4776.7589553509624</v>
      </c>
      <c r="AJ77" s="666">
        <f t="shared" si="18"/>
        <v>4786.3394279836784</v>
      </c>
      <c r="AK77" s="666">
        <f t="shared" si="18"/>
        <v>4793.2528932449477</v>
      </c>
      <c r="AL77" s="666">
        <f t="shared" si="18"/>
        <v>4797.7490012272929</v>
      </c>
      <c r="AM77" s="666">
        <f t="shared" si="18"/>
        <v>4800.0563662641816</v>
      </c>
      <c r="AN77" s="666">
        <f t="shared" si="18"/>
        <v>4800.3838763031899</v>
      </c>
      <c r="AO77" s="666">
        <f t="shared" si="18"/>
        <v>4798.9220208268416</v>
      </c>
      <c r="AP77" s="666">
        <f t="shared" si="18"/>
        <v>4795.84420893077</v>
      </c>
      <c r="AQ77" s="666">
        <f t="shared" si="18"/>
        <v>4791.3080563946914</v>
      </c>
      <c r="AR77" s="666">
        <f t="shared" si="18"/>
        <v>4785.4566264408804</v>
      </c>
      <c r="AS77" s="666">
        <f t="shared" si="18"/>
        <v>4778.4196135755747</v>
      </c>
      <c r="AT77" s="667">
        <f t="shared" si="18"/>
        <v>4770.3144636377219</v>
      </c>
      <c r="AV77" s="663" t="s">
        <v>243</v>
      </c>
      <c r="AW77" s="693" t="s">
        <v>412</v>
      </c>
      <c r="AX77" s="103">
        <v>220</v>
      </c>
      <c r="AY77" s="103">
        <v>8</v>
      </c>
      <c r="AZ77" s="661">
        <v>4</v>
      </c>
      <c r="BA77" s="103">
        <f t="shared" si="6"/>
        <v>0.62533722229111366</v>
      </c>
      <c r="BB77" s="104">
        <f t="shared" ref="BB77:BB99" si="19">ROUNDUP(BA77,0)</f>
        <v>1</v>
      </c>
    </row>
    <row r="78" spans="2:54" ht="15.75" thickBot="1" x14ac:dyDescent="0.3">
      <c r="B78" s="672" t="s">
        <v>94</v>
      </c>
      <c r="C78" s="673" t="s">
        <v>413</v>
      </c>
      <c r="D78" s="674" t="s">
        <v>414</v>
      </c>
      <c r="E78" s="676">
        <v>253</v>
      </c>
      <c r="F78" s="676">
        <v>314</v>
      </c>
      <c r="G78" s="676">
        <v>312</v>
      </c>
      <c r="H78" s="676">
        <v>430</v>
      </c>
      <c r="I78" s="676">
        <v>304</v>
      </c>
      <c r="J78" s="676">
        <v>391</v>
      </c>
      <c r="K78" s="676">
        <v>398</v>
      </c>
      <c r="L78" s="666">
        <f t="shared" si="17"/>
        <v>426.33569081060409</v>
      </c>
      <c r="M78" s="666">
        <f t="shared" si="18"/>
        <v>453.75185614845054</v>
      </c>
      <c r="N78" s="666">
        <f t="shared" si="18"/>
        <v>480.11764184570762</v>
      </c>
      <c r="O78" s="666">
        <f t="shared" si="18"/>
        <v>503.95536810411596</v>
      </c>
      <c r="P78" s="666">
        <f t="shared" si="18"/>
        <v>526.4477520842878</v>
      </c>
      <c r="Q78" s="666">
        <f t="shared" si="18"/>
        <v>547.56642141709824</v>
      </c>
      <c r="R78" s="666">
        <f t="shared" si="18"/>
        <v>567.30659016817742</v>
      </c>
      <c r="S78" s="666">
        <f t="shared" si="18"/>
        <v>585.68306030076496</v>
      </c>
      <c r="T78" s="666">
        <f t="shared" si="18"/>
        <v>602.72645885581835</v>
      </c>
      <c r="U78" s="666">
        <f t="shared" si="18"/>
        <v>618.47980281474634</v>
      </c>
      <c r="V78" s="666">
        <f t="shared" si="18"/>
        <v>632.9954422875328</v>
      </c>
      <c r="W78" s="666">
        <f t="shared" si="18"/>
        <v>646.33240096980603</v>
      </c>
      <c r="X78" s="666">
        <f t="shared" si="18"/>
        <v>658.55410969985155</v>
      </c>
      <c r="Y78" s="666">
        <f t="shared" si="18"/>
        <v>669.72651308579839</v>
      </c>
      <c r="Z78" s="666">
        <f t="shared" si="18"/>
        <v>679.91651916256035</v>
      </c>
      <c r="AA78" s="666">
        <f t="shared" si="18"/>
        <v>689.19075655313782</v>
      </c>
      <c r="AB78" s="666">
        <f t="shared" si="18"/>
        <v>697.61460148089827</v>
      </c>
      <c r="AC78" s="666">
        <f t="shared" si="18"/>
        <v>705.25143722838084</v>
      </c>
      <c r="AD78" s="666">
        <f t="shared" si="18"/>
        <v>712.16211047558465</v>
      </c>
      <c r="AE78" s="666">
        <f t="shared" si="18"/>
        <v>718.40455176552723</v>
      </c>
      <c r="AF78" s="666">
        <f t="shared" si="18"/>
        <v>724.03353068026945</v>
      </c>
      <c r="AG78" s="666">
        <f t="shared" si="18"/>
        <v>729.10051983781398</v>
      </c>
      <c r="AH78" s="666">
        <f t="shared" si="18"/>
        <v>733.65364531297803</v>
      </c>
      <c r="AI78" s="666">
        <f t="shared" si="18"/>
        <v>737.73770439646239</v>
      </c>
      <c r="AJ78" s="666">
        <f t="shared" si="18"/>
        <v>739.21734277745622</v>
      </c>
      <c r="AK78" s="666">
        <f t="shared" si="18"/>
        <v>740.28508013639498</v>
      </c>
      <c r="AL78" s="666">
        <f t="shared" si="18"/>
        <v>740.97947322020298</v>
      </c>
      <c r="AM78" s="666">
        <f t="shared" si="18"/>
        <v>741.33582994689368</v>
      </c>
      <c r="AN78" s="666">
        <f t="shared" si="18"/>
        <v>741.38641162928604</v>
      </c>
      <c r="AO78" s="666">
        <f t="shared" si="18"/>
        <v>741.1606380632843</v>
      </c>
      <c r="AP78" s="666">
        <f t="shared" si="18"/>
        <v>740.68529109602139</v>
      </c>
      <c r="AQ78" s="666">
        <f t="shared" si="18"/>
        <v>739.9847134051563</v>
      </c>
      <c r="AR78" s="666">
        <f t="shared" si="18"/>
        <v>739.08100012552222</v>
      </c>
      <c r="AS78" s="666">
        <f t="shared" si="18"/>
        <v>737.99418168532372</v>
      </c>
      <c r="AT78" s="667">
        <f t="shared" si="18"/>
        <v>736.74239678999379</v>
      </c>
      <c r="AV78" s="672" t="s">
        <v>94</v>
      </c>
      <c r="AW78" s="674" t="s">
        <v>414</v>
      </c>
      <c r="AX78" s="103">
        <v>220</v>
      </c>
      <c r="AY78" s="103">
        <v>8</v>
      </c>
      <c r="AZ78" s="661">
        <v>4</v>
      </c>
      <c r="BA78" s="103">
        <f t="shared" si="6"/>
        <v>9.6579051017409143E-2</v>
      </c>
      <c r="BB78" s="104">
        <f t="shared" si="19"/>
        <v>1</v>
      </c>
    </row>
    <row r="79" spans="2:54" x14ac:dyDescent="0.25">
      <c r="B79" s="663" t="s">
        <v>244</v>
      </c>
      <c r="C79" s="677" t="s">
        <v>415</v>
      </c>
      <c r="D79" s="678" t="s">
        <v>416</v>
      </c>
      <c r="E79" s="658">
        <v>11336</v>
      </c>
      <c r="F79" s="658">
        <v>11394</v>
      </c>
      <c r="G79" s="658">
        <v>10877</v>
      </c>
      <c r="H79" s="658">
        <v>11567</v>
      </c>
      <c r="I79" s="679">
        <v>9204</v>
      </c>
      <c r="J79" s="679">
        <v>7868</v>
      </c>
      <c r="K79" s="679">
        <v>7467</v>
      </c>
      <c r="L79" s="666">
        <f t="shared" si="17"/>
        <v>7998.6145811125143</v>
      </c>
      <c r="M79" s="666">
        <f t="shared" si="17"/>
        <v>8512.97766296603</v>
      </c>
      <c r="N79" s="666">
        <f t="shared" si="17"/>
        <v>9007.6342504067798</v>
      </c>
      <c r="O79" s="666">
        <f t="shared" si="17"/>
        <v>9454.8611397824952</v>
      </c>
      <c r="P79" s="666">
        <f t="shared" si="17"/>
        <v>9876.8476502848644</v>
      </c>
      <c r="Q79" s="666">
        <f t="shared" si="17"/>
        <v>10273.061479199678</v>
      </c>
      <c r="R79" s="666">
        <f t="shared" si="17"/>
        <v>10643.412836145175</v>
      </c>
      <c r="S79" s="666">
        <f t="shared" si="17"/>
        <v>10988.17942529098</v>
      </c>
      <c r="T79" s="666">
        <f t="shared" si="17"/>
        <v>11307.935849940686</v>
      </c>
      <c r="U79" s="666">
        <f t="shared" si="17"/>
        <v>11603.489164868615</v>
      </c>
      <c r="V79" s="666">
        <f t="shared" si="17"/>
        <v>11875.821526535188</v>
      </c>
      <c r="W79" s="666">
        <f t="shared" si="17"/>
        <v>12126.04029658678</v>
      </c>
      <c r="X79" s="666">
        <f t="shared" si="17"/>
        <v>12355.335520424092</v>
      </c>
      <c r="Y79" s="666">
        <f t="shared" si="17"/>
        <v>12564.944405054406</v>
      </c>
      <c r="Z79" s="666">
        <f t="shared" si="17"/>
        <v>12756.122232630238</v>
      </c>
      <c r="AA79" s="666">
        <f t="shared" si="17"/>
        <v>12930.119043171549</v>
      </c>
      <c r="AB79" s="666">
        <f t="shared" si="18"/>
        <v>13088.161380044883</v>
      </c>
      <c r="AC79" s="666">
        <f t="shared" si="18"/>
        <v>13231.438396443004</v>
      </c>
      <c r="AD79" s="666">
        <f t="shared" si="18"/>
        <v>13361.091655580871</v>
      </c>
      <c r="AE79" s="666">
        <f t="shared" si="18"/>
        <v>13478.208010133638</v>
      </c>
      <c r="AF79" s="666">
        <f t="shared" si="18"/>
        <v>13583.815009019016</v>
      </c>
      <c r="AG79" s="666">
        <f t="shared" si="18"/>
        <v>13678.87834580139</v>
      </c>
      <c r="AH79" s="666">
        <f t="shared" si="18"/>
        <v>13764.30092852262</v>
      </c>
      <c r="AI79" s="666">
        <f t="shared" si="18"/>
        <v>13840.923212885378</v>
      </c>
      <c r="AJ79" s="666">
        <f t="shared" si="18"/>
        <v>13868.683162108697</v>
      </c>
      <c r="AK79" s="666">
        <f t="shared" si="18"/>
        <v>13888.715309996122</v>
      </c>
      <c r="AL79" s="666">
        <f t="shared" si="18"/>
        <v>13901.743031495605</v>
      </c>
      <c r="AM79" s="666">
        <f t="shared" si="18"/>
        <v>13908.428749280025</v>
      </c>
      <c r="AN79" s="666">
        <f t="shared" si="18"/>
        <v>13909.377727728326</v>
      </c>
      <c r="AO79" s="666">
        <f t="shared" si="18"/>
        <v>13905.141920649594</v>
      </c>
      <c r="AP79" s="666">
        <f t="shared" si="18"/>
        <v>13896.223790487404</v>
      </c>
      <c r="AQ79" s="666">
        <f t="shared" si="18"/>
        <v>13883.080037679138</v>
      </c>
      <c r="AR79" s="666">
        <f t="shared" si="18"/>
        <v>13866.125195822284</v>
      </c>
      <c r="AS79" s="666">
        <f t="shared" si="18"/>
        <v>13845.735061920368</v>
      </c>
      <c r="AT79" s="667">
        <f t="shared" si="18"/>
        <v>13822.249941786125</v>
      </c>
      <c r="AV79" s="663" t="s">
        <v>244</v>
      </c>
      <c r="AW79" s="678" t="s">
        <v>416</v>
      </c>
      <c r="AX79" s="103">
        <v>220</v>
      </c>
      <c r="AY79" s="103">
        <v>8</v>
      </c>
      <c r="AZ79" s="661">
        <v>4</v>
      </c>
      <c r="BA79" s="103">
        <f t="shared" ref="BA79:BA99" si="20">Z79/AX79/AY79/AZ79</f>
        <v>1.8119491807713406</v>
      </c>
      <c r="BB79" s="104">
        <f t="shared" si="19"/>
        <v>2</v>
      </c>
    </row>
    <row r="80" spans="2:54" ht="15.75" thickBot="1" x14ac:dyDescent="0.3">
      <c r="B80" s="681"/>
      <c r="C80" s="682" t="s">
        <v>417</v>
      </c>
      <c r="D80" s="683" t="s">
        <v>416</v>
      </c>
      <c r="E80" s="574"/>
      <c r="F80" s="574"/>
      <c r="G80" s="574"/>
      <c r="H80" s="574"/>
      <c r="I80" s="574">
        <v>1245</v>
      </c>
      <c r="J80" s="574">
        <v>3358</v>
      </c>
      <c r="K80" s="574">
        <v>4039</v>
      </c>
      <c r="L80" s="666">
        <f t="shared" si="17"/>
        <v>4326.5574250855025</v>
      </c>
      <c r="M80" s="666">
        <f t="shared" si="18"/>
        <v>4604.7832838783715</v>
      </c>
      <c r="N80" s="666">
        <f t="shared" si="18"/>
        <v>4872.3496367206362</v>
      </c>
      <c r="O80" s="666">
        <f t="shared" si="18"/>
        <v>5114.2606325942825</v>
      </c>
      <c r="P80" s="666">
        <f t="shared" si="18"/>
        <v>5342.5187705237149</v>
      </c>
      <c r="Q80" s="666">
        <f t="shared" si="18"/>
        <v>5556.8361208634669</v>
      </c>
      <c r="R80" s="666">
        <f t="shared" si="18"/>
        <v>5757.1641147971568</v>
      </c>
      <c r="S80" s="666">
        <f t="shared" si="18"/>
        <v>5943.6529662180637</v>
      </c>
      <c r="T80" s="666">
        <f t="shared" si="18"/>
        <v>6116.6134857252509</v>
      </c>
      <c r="U80" s="666">
        <f t="shared" si="18"/>
        <v>6276.4822200220106</v>
      </c>
      <c r="V80" s="666">
        <f t="shared" si="18"/>
        <v>6423.7904306516193</v>
      </c>
      <c r="W80" s="666">
        <f t="shared" si="18"/>
        <v>6559.1371043141853</v>
      </c>
      <c r="X80" s="666">
        <f t="shared" si="18"/>
        <v>6683.1659524565321</v>
      </c>
      <c r="Y80" s="666">
        <f t="shared" si="18"/>
        <v>6796.5461968681884</v>
      </c>
      <c r="Z80" s="666">
        <f t="shared" si="18"/>
        <v>6899.9568364260813</v>
      </c>
      <c r="AA80" s="666">
        <f t="shared" si="18"/>
        <v>6994.0740344676451</v>
      </c>
      <c r="AB80" s="666">
        <f t="shared" si="18"/>
        <v>7079.5612446767518</v>
      </c>
      <c r="AC80" s="666">
        <f t="shared" si="18"/>
        <v>7157.0616958930386</v>
      </c>
      <c r="AD80" s="666">
        <f t="shared" si="18"/>
        <v>7227.1928749017225</v>
      </c>
      <c r="AE80" s="666">
        <f t="shared" si="18"/>
        <v>7290.5426748265418</v>
      </c>
      <c r="AF80" s="666">
        <f t="shared" si="18"/>
        <v>7347.6669105970041</v>
      </c>
      <c r="AG80" s="666">
        <f t="shared" si="18"/>
        <v>7399.0879387561054</v>
      </c>
      <c r="AH80" s="666">
        <f t="shared" si="18"/>
        <v>7445.2941543193911</v>
      </c>
      <c r="AI80" s="666">
        <f t="shared" si="18"/>
        <v>7486.7401709982696</v>
      </c>
      <c r="AJ80" s="666">
        <f t="shared" si="18"/>
        <v>7501.7558981862949</v>
      </c>
      <c r="AK80" s="666">
        <f t="shared" si="18"/>
        <v>7512.5915544494947</v>
      </c>
      <c r="AL80" s="666">
        <f t="shared" si="18"/>
        <v>7519.638422955778</v>
      </c>
      <c r="AM80" s="666">
        <f t="shared" si="18"/>
        <v>7523.2548169736265</v>
      </c>
      <c r="AN80" s="666">
        <f t="shared" si="18"/>
        <v>7523.7681320871516</v>
      </c>
      <c r="AO80" s="666">
        <f t="shared" si="18"/>
        <v>7521.4769274814198</v>
      </c>
      <c r="AP80" s="666">
        <f t="shared" si="18"/>
        <v>7516.652991801081</v>
      </c>
      <c r="AQ80" s="666">
        <f t="shared" si="18"/>
        <v>7509.5433604106183</v>
      </c>
      <c r="AR80" s="666">
        <f t="shared" si="18"/>
        <v>7500.3722600677993</v>
      </c>
      <c r="AS80" s="666">
        <f t="shared" si="18"/>
        <v>7489.3429643895033</v>
      </c>
      <c r="AT80" s="667">
        <f t="shared" si="18"/>
        <v>7476.6395493336295</v>
      </c>
      <c r="AV80" s="681"/>
      <c r="AW80" s="683" t="s">
        <v>416</v>
      </c>
      <c r="AX80" s="103">
        <v>220</v>
      </c>
      <c r="AY80" s="103">
        <v>8</v>
      </c>
      <c r="AZ80" s="661">
        <v>4</v>
      </c>
      <c r="BA80" s="103">
        <f t="shared" si="20"/>
        <v>0.98010750517415923</v>
      </c>
      <c r="BB80" s="104">
        <f t="shared" si="19"/>
        <v>1</v>
      </c>
    </row>
    <row r="81" spans="2:54" ht="15.75" thickBot="1" x14ac:dyDescent="0.3">
      <c r="B81" s="681" t="s">
        <v>245</v>
      </c>
      <c r="C81" s="689" t="s">
        <v>418</v>
      </c>
      <c r="D81" s="690" t="s">
        <v>419</v>
      </c>
      <c r="E81" s="691">
        <v>7532</v>
      </c>
      <c r="F81" s="691">
        <v>7671</v>
      </c>
      <c r="G81" s="691">
        <v>7747</v>
      </c>
      <c r="H81" s="691">
        <v>8433</v>
      </c>
      <c r="I81" s="691">
        <v>7327</v>
      </c>
      <c r="J81" s="691">
        <v>6050</v>
      </c>
      <c r="K81" s="691">
        <v>5327</v>
      </c>
      <c r="L81" s="666">
        <f t="shared" si="17"/>
        <v>5706.2568466032362</v>
      </c>
      <c r="M81" s="666">
        <f t="shared" si="18"/>
        <v>6073.2063761376785</v>
      </c>
      <c r="N81" s="666">
        <f t="shared" si="18"/>
        <v>6426.0971811861418</v>
      </c>
      <c r="O81" s="666">
        <f t="shared" si="18"/>
        <v>6745.1513715844867</v>
      </c>
      <c r="P81" s="666">
        <f t="shared" si="18"/>
        <v>7046.1989330477418</v>
      </c>
      <c r="Q81" s="666">
        <f t="shared" si="18"/>
        <v>7328.8601178112631</v>
      </c>
      <c r="R81" s="666">
        <f t="shared" si="18"/>
        <v>7593.0708689092498</v>
      </c>
      <c r="S81" s="666">
        <f t="shared" si="18"/>
        <v>7839.0293020657664</v>
      </c>
      <c r="T81" s="666">
        <f t="shared" si="18"/>
        <v>8067.1453425249856</v>
      </c>
      <c r="U81" s="666">
        <f t="shared" si="18"/>
        <v>8277.9947477240039</v>
      </c>
      <c r="V81" s="666">
        <f t="shared" si="18"/>
        <v>8472.278193632379</v>
      </c>
      <c r="W81" s="666">
        <f t="shared" si="18"/>
        <v>8650.7856783069255</v>
      </c>
      <c r="X81" s="666">
        <f t="shared" si="18"/>
        <v>8814.3661868620839</v>
      </c>
      <c r="Y81" s="666">
        <f t="shared" si="18"/>
        <v>8963.902349768965</v>
      </c>
      <c r="Z81" s="666">
        <f t="shared" si="18"/>
        <v>9100.2896924094439</v>
      </c>
      <c r="AA81" s="666">
        <f t="shared" si="18"/>
        <v>9224.4200003984042</v>
      </c>
      <c r="AB81" s="666">
        <f t="shared" si="18"/>
        <v>9337.1682967053875</v>
      </c>
      <c r="AC81" s="666">
        <f t="shared" si="18"/>
        <v>9439.3829299386525</v>
      </c>
      <c r="AD81" s="666">
        <f t="shared" si="18"/>
        <v>9531.8782977473329</v>
      </c>
      <c r="AE81" s="666">
        <f t="shared" si="18"/>
        <v>9615.4297669722691</v>
      </c>
      <c r="AF81" s="666">
        <f t="shared" si="18"/>
        <v>9690.7703968185815</v>
      </c>
      <c r="AG81" s="666">
        <f t="shared" si="18"/>
        <v>9758.5891185327509</v>
      </c>
      <c r="AH81" s="666">
        <f t="shared" si="18"/>
        <v>9819.5300718146573</v>
      </c>
      <c r="AI81" s="666">
        <f t="shared" si="18"/>
        <v>9874.1928425124497</v>
      </c>
      <c r="AJ81" s="666">
        <f t="shared" si="18"/>
        <v>9893.9969471746463</v>
      </c>
      <c r="AK81" s="666">
        <f t="shared" si="18"/>
        <v>9908.2879946898884</v>
      </c>
      <c r="AL81" s="666">
        <f t="shared" si="18"/>
        <v>9917.5820448342238</v>
      </c>
      <c r="AM81" s="666">
        <f t="shared" si="18"/>
        <v>9922.3516736861857</v>
      </c>
      <c r="AN81" s="666">
        <f t="shared" si="18"/>
        <v>9923.0286802743867</v>
      </c>
      <c r="AO81" s="666">
        <f t="shared" si="18"/>
        <v>9920.0068315656135</v>
      </c>
      <c r="AP81" s="666">
        <f t="shared" si="18"/>
        <v>9913.6445871067954</v>
      </c>
      <c r="AQ81" s="666">
        <f t="shared" si="18"/>
        <v>9904.2677595710211</v>
      </c>
      <c r="AR81" s="666">
        <f t="shared" si="18"/>
        <v>9892.1720795694873</v>
      </c>
      <c r="AS81" s="666">
        <f t="shared" si="18"/>
        <v>9877.6256428083379</v>
      </c>
      <c r="AT81" s="667">
        <f t="shared" si="18"/>
        <v>9860.8712253776284</v>
      </c>
      <c r="AV81" s="681" t="s">
        <v>245</v>
      </c>
      <c r="AW81" s="690" t="s">
        <v>419</v>
      </c>
      <c r="AX81" s="103">
        <v>220</v>
      </c>
      <c r="AY81" s="103">
        <v>8</v>
      </c>
      <c r="AZ81" s="661">
        <v>4</v>
      </c>
      <c r="BA81" s="103">
        <f t="shared" si="20"/>
        <v>1.2926547858536142</v>
      </c>
      <c r="BB81" s="104">
        <f t="shared" si="19"/>
        <v>2</v>
      </c>
    </row>
    <row r="82" spans="2:54" ht="15.75" thickBot="1" x14ac:dyDescent="0.3">
      <c r="B82" s="681" t="s">
        <v>246</v>
      </c>
      <c r="C82" s="689" t="s">
        <v>420</v>
      </c>
      <c r="D82" s="690" t="s">
        <v>421</v>
      </c>
      <c r="E82" s="691">
        <v>256</v>
      </c>
      <c r="F82" s="691">
        <v>218</v>
      </c>
      <c r="G82" s="691">
        <v>263</v>
      </c>
      <c r="H82" s="691">
        <v>519</v>
      </c>
      <c r="I82" s="691">
        <v>542</v>
      </c>
      <c r="J82" s="691">
        <v>520</v>
      </c>
      <c r="K82" s="691">
        <v>434</v>
      </c>
      <c r="L82" s="666">
        <f t="shared" si="17"/>
        <v>464.89871812010597</v>
      </c>
      <c r="M82" s="666">
        <f t="shared" si="18"/>
        <v>494.79473760911441</v>
      </c>
      <c r="N82" s="666">
        <f t="shared" si="18"/>
        <v>523.54536824381182</v>
      </c>
      <c r="O82" s="666">
        <f t="shared" si="18"/>
        <v>549.53927074669923</v>
      </c>
      <c r="P82" s="666">
        <f t="shared" si="18"/>
        <v>574.06614172005243</v>
      </c>
      <c r="Q82" s="666">
        <f t="shared" si="18"/>
        <v>597.09504244980053</v>
      </c>
      <c r="R82" s="666">
        <f t="shared" si="18"/>
        <v>618.62075410298735</v>
      </c>
      <c r="S82" s="666">
        <f t="shared" si="18"/>
        <v>638.65941751389937</v>
      </c>
      <c r="T82" s="666">
        <f t="shared" si="18"/>
        <v>657.24443000860572</v>
      </c>
      <c r="U82" s="666">
        <f t="shared" si="18"/>
        <v>674.42269955175834</v>
      </c>
      <c r="V82" s="666">
        <f t="shared" si="18"/>
        <v>690.25131143916872</v>
      </c>
      <c r="W82" s="666">
        <f t="shared" si="18"/>
        <v>704.79462819320531</v>
      </c>
      <c r="X82" s="666">
        <f t="shared" si="18"/>
        <v>718.12181811491325</v>
      </c>
      <c r="Y82" s="666">
        <f t="shared" si="18"/>
        <v>730.30479065134773</v>
      </c>
      <c r="Z82" s="666">
        <f t="shared" si="18"/>
        <v>741.4165058204801</v>
      </c>
      <c r="AA82" s="666">
        <f t="shared" si="18"/>
        <v>751.52961895492888</v>
      </c>
      <c r="AB82" s="666">
        <f t="shared" si="18"/>
        <v>760.71541970530075</v>
      </c>
      <c r="AC82" s="666">
        <f t="shared" si="18"/>
        <v>769.04302451536967</v>
      </c>
      <c r="AD82" s="666">
        <f t="shared" si="18"/>
        <v>776.57878378493365</v>
      </c>
      <c r="AE82" s="666">
        <f t="shared" si="18"/>
        <v>783.38586800562484</v>
      </c>
      <c r="AF82" s="666">
        <f t="shared" si="18"/>
        <v>789.52400079205233</v>
      </c>
      <c r="AG82" s="666">
        <f t="shared" si="18"/>
        <v>795.04931057691249</v>
      </c>
      <c r="AH82" s="666">
        <f t="shared" si="18"/>
        <v>800.01427654731754</v>
      </c>
      <c r="AI82" s="666">
        <f t="shared" si="18"/>
        <v>804.46774801021263</v>
      </c>
      <c r="AJ82" s="666">
        <f t="shared" si="18"/>
        <v>806.08122302868333</v>
      </c>
      <c r="AK82" s="666">
        <f t="shared" si="18"/>
        <v>807.24553964621953</v>
      </c>
      <c r="AL82" s="666">
        <f t="shared" si="18"/>
        <v>808.00274215469358</v>
      </c>
      <c r="AM82" s="666">
        <f t="shared" si="18"/>
        <v>808.39133215314519</v>
      </c>
      <c r="AN82" s="666">
        <f t="shared" si="18"/>
        <v>808.44648906309067</v>
      </c>
      <c r="AO82" s="666">
        <f t="shared" si="18"/>
        <v>808.20029376750085</v>
      </c>
      <c r="AP82" s="666">
        <f t="shared" si="18"/>
        <v>807.68195059214383</v>
      </c>
      <c r="AQ82" s="666">
        <f t="shared" si="18"/>
        <v>806.91800406491905</v>
      </c>
      <c r="AR82" s="666">
        <f t="shared" si="18"/>
        <v>805.9325478755693</v>
      </c>
      <c r="AS82" s="666">
        <f t="shared" si="18"/>
        <v>804.74742424982514</v>
      </c>
      <c r="AT82" s="667">
        <f t="shared" si="18"/>
        <v>803.38241258004325</v>
      </c>
      <c r="AV82" s="681" t="s">
        <v>246</v>
      </c>
      <c r="AW82" s="690" t="s">
        <v>421</v>
      </c>
      <c r="AX82" s="103">
        <v>220</v>
      </c>
      <c r="AY82" s="103">
        <v>8</v>
      </c>
      <c r="AZ82" s="661">
        <v>4</v>
      </c>
      <c r="BA82" s="103">
        <f t="shared" si="20"/>
        <v>0.10531484457677275</v>
      </c>
      <c r="BB82" s="104">
        <f t="shared" si="19"/>
        <v>1</v>
      </c>
    </row>
    <row r="83" spans="2:54" ht="15.75" thickBot="1" x14ac:dyDescent="0.3">
      <c r="B83" s="681" t="s">
        <v>247</v>
      </c>
      <c r="C83" s="689" t="s">
        <v>422</v>
      </c>
      <c r="D83" s="690" t="s">
        <v>423</v>
      </c>
      <c r="E83" s="691">
        <v>2313</v>
      </c>
      <c r="F83" s="691">
        <v>2118</v>
      </c>
      <c r="G83" s="691">
        <v>2185</v>
      </c>
      <c r="H83" s="691">
        <v>1962</v>
      </c>
      <c r="I83" s="691">
        <v>1727</v>
      </c>
      <c r="J83" s="691">
        <v>1765</v>
      </c>
      <c r="K83" s="691">
        <v>1959</v>
      </c>
      <c r="L83" s="666">
        <f t="shared" si="17"/>
        <v>2098.471402758727</v>
      </c>
      <c r="M83" s="666">
        <f t="shared" si="18"/>
        <v>2233.4167994844588</v>
      </c>
      <c r="N83" s="666">
        <f t="shared" si="18"/>
        <v>2363.1921114968372</v>
      </c>
      <c r="O83" s="666">
        <f t="shared" si="18"/>
        <v>2480.5240354672442</v>
      </c>
      <c r="P83" s="666">
        <f t="shared" si="18"/>
        <v>2591.2340360128637</v>
      </c>
      <c r="Q83" s="666">
        <f t="shared" si="18"/>
        <v>2695.1824611962197</v>
      </c>
      <c r="R83" s="666">
        <f t="shared" si="18"/>
        <v>2792.3457541192452</v>
      </c>
      <c r="S83" s="666">
        <f t="shared" si="18"/>
        <v>2882.7967716814032</v>
      </c>
      <c r="T83" s="666">
        <f t="shared" si="18"/>
        <v>2966.686263564191</v>
      </c>
      <c r="U83" s="666">
        <f t="shared" si="18"/>
        <v>3044.225964105749</v>
      </c>
      <c r="V83" s="666">
        <f t="shared" si="18"/>
        <v>3115.6735463348664</v>
      </c>
      <c r="W83" s="666">
        <f t="shared" si="18"/>
        <v>3181.3195314066584</v>
      </c>
      <c r="X83" s="666">
        <f t="shared" si="18"/>
        <v>3241.4761329196213</v>
      </c>
      <c r="Y83" s="666">
        <f t="shared" si="18"/>
        <v>3296.467937525324</v>
      </c>
      <c r="Z83" s="666">
        <f t="shared" si="18"/>
        <v>3346.6242739684812</v>
      </c>
      <c r="AA83" s="666">
        <f t="shared" si="18"/>
        <v>3392.2730956974797</v>
      </c>
      <c r="AB83" s="666">
        <f t="shared" si="18"/>
        <v>3433.7361917112553</v>
      </c>
      <c r="AC83" s="666">
        <f t="shared" si="18"/>
        <v>3471.325541533663</v>
      </c>
      <c r="AD83" s="666">
        <f t="shared" si="18"/>
        <v>3505.3406392504276</v>
      </c>
      <c r="AE83" s="666">
        <f t="shared" si="18"/>
        <v>3536.0666253986628</v>
      </c>
      <c r="AF83" s="666">
        <f t="shared" si="18"/>
        <v>3563.7730819162007</v>
      </c>
      <c r="AG83" s="666">
        <f t="shared" si="18"/>
        <v>3588.7133627192902</v>
      </c>
      <c r="AH83" s="666">
        <f t="shared" si="18"/>
        <v>3611.1243496686529</v>
      </c>
      <c r="AI83" s="666">
        <f t="shared" si="18"/>
        <v>3631.2265399815824</v>
      </c>
      <c r="AJ83" s="666">
        <f t="shared" si="18"/>
        <v>3638.5094836709463</v>
      </c>
      <c r="AK83" s="666">
        <f t="shared" ref="M83:AT91" si="21">AJ83*AK$6+AJ83</f>
        <v>3643.7650049929589</v>
      </c>
      <c r="AL83" s="666">
        <f t="shared" si="21"/>
        <v>3647.1828845185364</v>
      </c>
      <c r="AM83" s="666">
        <f t="shared" si="21"/>
        <v>3648.9369117235287</v>
      </c>
      <c r="AN83" s="666">
        <f t="shared" si="21"/>
        <v>3649.1858803562091</v>
      </c>
      <c r="AO83" s="666">
        <f t="shared" si="21"/>
        <v>3648.0745979044568</v>
      </c>
      <c r="AP83" s="666">
        <f t="shared" si="21"/>
        <v>3645.7348875806679</v>
      </c>
      <c r="AQ83" s="666">
        <f t="shared" si="21"/>
        <v>3642.2865667354299</v>
      </c>
      <c r="AR83" s="666">
        <f t="shared" si="21"/>
        <v>3637.8383900650701</v>
      </c>
      <c r="AS83" s="666">
        <f t="shared" si="21"/>
        <v>3632.4889495516304</v>
      </c>
      <c r="AT83" s="667">
        <f t="shared" si="21"/>
        <v>3626.3275259085367</v>
      </c>
      <c r="AV83" s="681" t="s">
        <v>247</v>
      </c>
      <c r="AW83" s="690" t="s">
        <v>423</v>
      </c>
      <c r="AX83" s="103">
        <v>220</v>
      </c>
      <c r="AY83" s="103">
        <v>8</v>
      </c>
      <c r="AZ83" s="661">
        <v>4</v>
      </c>
      <c r="BA83" s="103">
        <f t="shared" si="20"/>
        <v>0.47537276618870472</v>
      </c>
      <c r="BB83" s="104">
        <f t="shared" si="19"/>
        <v>1</v>
      </c>
    </row>
    <row r="84" spans="2:54" x14ac:dyDescent="0.25">
      <c r="B84" s="663" t="s">
        <v>95</v>
      </c>
      <c r="C84" s="677" t="s">
        <v>424</v>
      </c>
      <c r="D84" s="678" t="s">
        <v>425</v>
      </c>
      <c r="E84" s="658">
        <v>511</v>
      </c>
      <c r="F84" s="658">
        <v>637</v>
      </c>
      <c r="G84" s="658">
        <v>766</v>
      </c>
      <c r="H84" s="658">
        <v>710</v>
      </c>
      <c r="I84" s="679">
        <v>791</v>
      </c>
      <c r="J84" s="679">
        <v>879</v>
      </c>
      <c r="K84" s="679">
        <v>784</v>
      </c>
      <c r="L84" s="666">
        <f t="shared" si="17"/>
        <v>839.81703918470748</v>
      </c>
      <c r="M84" s="666">
        <f t="shared" si="21"/>
        <v>893.82275181001307</v>
      </c>
      <c r="N84" s="666">
        <f t="shared" si="21"/>
        <v>945.75937489204716</v>
      </c>
      <c r="O84" s="666">
        <f t="shared" si="21"/>
        <v>992.71610199403744</v>
      </c>
      <c r="P84" s="666">
        <f t="shared" si="21"/>
        <v>1037.0227076233207</v>
      </c>
      <c r="Q84" s="666">
        <f t="shared" si="21"/>
        <v>1078.6233024899625</v>
      </c>
      <c r="R84" s="666">
        <f t="shared" si="21"/>
        <v>1117.5084590247516</v>
      </c>
      <c r="S84" s="666">
        <f t="shared" si="21"/>
        <v>1153.7073348638185</v>
      </c>
      <c r="T84" s="666">
        <f t="shared" si="21"/>
        <v>1187.2802606607074</v>
      </c>
      <c r="U84" s="666">
        <f t="shared" si="21"/>
        <v>1218.3119733838219</v>
      </c>
      <c r="V84" s="666">
        <f t="shared" si="21"/>
        <v>1246.9055948578534</v>
      </c>
      <c r="W84" s="666">
        <f t="shared" si="21"/>
        <v>1273.1773928651453</v>
      </c>
      <c r="X84" s="666">
        <f t="shared" si="21"/>
        <v>1297.2523165946823</v>
      </c>
      <c r="Y84" s="666">
        <f t="shared" si="21"/>
        <v>1319.2602669830799</v>
      </c>
      <c r="Z84" s="666">
        <f t="shared" si="21"/>
        <v>1339.3330427724802</v>
      </c>
      <c r="AA84" s="666">
        <f t="shared" si="21"/>
        <v>1357.6018923056781</v>
      </c>
      <c r="AB84" s="666">
        <f t="shared" si="21"/>
        <v>1374.1955968869952</v>
      </c>
      <c r="AC84" s="666">
        <f t="shared" si="21"/>
        <v>1389.2390120277648</v>
      </c>
      <c r="AD84" s="666">
        <f t="shared" si="21"/>
        <v>1402.8519965147191</v>
      </c>
      <c r="AE84" s="666">
        <f t="shared" si="21"/>
        <v>1415.1486647843549</v>
      </c>
      <c r="AF84" s="666">
        <f t="shared" si="21"/>
        <v>1426.2369046566109</v>
      </c>
      <c r="AG84" s="666">
        <f t="shared" si="21"/>
        <v>1436.2181094292614</v>
      </c>
      <c r="AH84" s="666">
        <f t="shared" si="21"/>
        <v>1445.1870802145093</v>
      </c>
      <c r="AI84" s="666">
        <f t="shared" si="21"/>
        <v>1453.2320609216745</v>
      </c>
      <c r="AJ84" s="666">
        <f t="shared" si="21"/>
        <v>1456.1467254711699</v>
      </c>
      <c r="AK84" s="666">
        <f t="shared" si="21"/>
        <v>1458.2500071028483</v>
      </c>
      <c r="AL84" s="666">
        <f t="shared" si="21"/>
        <v>1459.6178567955756</v>
      </c>
      <c r="AM84" s="666">
        <f t="shared" si="21"/>
        <v>1460.3198258250366</v>
      </c>
      <c r="AN84" s="666">
        <f t="shared" si="21"/>
        <v>1460.4194641139702</v>
      </c>
      <c r="AO84" s="666">
        <f t="shared" si="21"/>
        <v>1459.9747242251626</v>
      </c>
      <c r="AP84" s="666">
        <f t="shared" si="21"/>
        <v>1459.0383623600014</v>
      </c>
      <c r="AQ84" s="666">
        <f t="shared" si="21"/>
        <v>1457.6583299237243</v>
      </c>
      <c r="AR84" s="666">
        <f t="shared" si="21"/>
        <v>1455.8781510010281</v>
      </c>
      <c r="AS84" s="666">
        <f t="shared" si="21"/>
        <v>1453.7372825158129</v>
      </c>
      <c r="AT84" s="667">
        <f t="shared" si="21"/>
        <v>1451.2714549833038</v>
      </c>
      <c r="AV84" s="663" t="s">
        <v>95</v>
      </c>
      <c r="AW84" s="678" t="s">
        <v>425</v>
      </c>
      <c r="AX84" s="103">
        <v>220</v>
      </c>
      <c r="AY84" s="103">
        <v>8</v>
      </c>
      <c r="AZ84" s="661">
        <v>4</v>
      </c>
      <c r="BA84" s="103">
        <f t="shared" si="20"/>
        <v>0.19024617084836368</v>
      </c>
      <c r="BB84" s="104">
        <f t="shared" si="19"/>
        <v>1</v>
      </c>
    </row>
    <row r="85" spans="2:54" ht="15.75" thickBot="1" x14ac:dyDescent="0.3">
      <c r="B85" s="681"/>
      <c r="C85" s="682" t="s">
        <v>426</v>
      </c>
      <c r="D85" s="683" t="s">
        <v>427</v>
      </c>
      <c r="E85" s="574"/>
      <c r="F85" s="574"/>
      <c r="G85" s="574"/>
      <c r="H85" s="574"/>
      <c r="I85" s="574"/>
      <c r="J85" s="574">
        <v>362</v>
      </c>
      <c r="K85" s="574">
        <v>630</v>
      </c>
      <c r="L85" s="666">
        <f t="shared" si="17"/>
        <v>674.85297791628284</v>
      </c>
      <c r="M85" s="666">
        <f t="shared" si="21"/>
        <v>718.2504255616177</v>
      </c>
      <c r="N85" s="666">
        <f t="shared" si="21"/>
        <v>759.98521196682361</v>
      </c>
      <c r="O85" s="666">
        <f t="shared" si="21"/>
        <v>797.71829624520865</v>
      </c>
      <c r="P85" s="666">
        <f t="shared" si="21"/>
        <v>833.32181862588266</v>
      </c>
      <c r="Q85" s="666">
        <f t="shared" si="21"/>
        <v>866.75086807229115</v>
      </c>
      <c r="R85" s="666">
        <f t="shared" si="21"/>
        <v>897.99786885917524</v>
      </c>
      <c r="S85" s="666">
        <f t="shared" si="21"/>
        <v>927.08625122985393</v>
      </c>
      <c r="T85" s="666">
        <f t="shared" si="21"/>
        <v>954.06449517378257</v>
      </c>
      <c r="U85" s="666">
        <f t="shared" si="21"/>
        <v>979.00069289771386</v>
      </c>
      <c r="V85" s="666">
        <f t="shared" si="21"/>
        <v>1001.9777101536321</v>
      </c>
      <c r="W85" s="666">
        <f t="shared" si="21"/>
        <v>1023.0889764094916</v>
      </c>
      <c r="X85" s="666">
        <f t="shared" si="21"/>
        <v>1042.4348972635837</v>
      </c>
      <c r="Y85" s="666">
        <f t="shared" si="21"/>
        <v>1060.1198573971176</v>
      </c>
      <c r="Z85" s="666">
        <f t="shared" si="21"/>
        <v>1076.2497665136</v>
      </c>
      <c r="AA85" s="666">
        <f t="shared" si="21"/>
        <v>1090.9300920313483</v>
      </c>
      <c r="AB85" s="666">
        <f t="shared" si="21"/>
        <v>1104.2643189270495</v>
      </c>
      <c r="AC85" s="666">
        <f t="shared" si="21"/>
        <v>1116.3527775223108</v>
      </c>
      <c r="AD85" s="666">
        <f t="shared" si="21"/>
        <v>1127.2917829136134</v>
      </c>
      <c r="AE85" s="666">
        <f t="shared" si="21"/>
        <v>1137.1730342017136</v>
      </c>
      <c r="AF85" s="666">
        <f t="shared" si="21"/>
        <v>1146.0832269562052</v>
      </c>
      <c r="AG85" s="666">
        <f t="shared" si="21"/>
        <v>1154.1038379342278</v>
      </c>
      <c r="AH85" s="666">
        <f t="shared" si="21"/>
        <v>1161.3110466009448</v>
      </c>
      <c r="AI85" s="666">
        <f t="shared" si="21"/>
        <v>1167.7757632406312</v>
      </c>
      <c r="AJ85" s="666">
        <f t="shared" si="21"/>
        <v>1170.1179043964758</v>
      </c>
      <c r="AK85" s="666">
        <f t="shared" si="21"/>
        <v>1171.8080414219314</v>
      </c>
      <c r="AL85" s="666">
        <f t="shared" si="21"/>
        <v>1172.9072063535873</v>
      </c>
      <c r="AM85" s="666">
        <f t="shared" si="21"/>
        <v>1173.4712886094042</v>
      </c>
      <c r="AN85" s="666">
        <f t="shared" si="21"/>
        <v>1173.551355091583</v>
      </c>
      <c r="AO85" s="666">
        <f t="shared" si="21"/>
        <v>1173.1939748237912</v>
      </c>
      <c r="AP85" s="666">
        <f t="shared" si="21"/>
        <v>1172.441541182144</v>
      </c>
      <c r="AQ85" s="666">
        <f t="shared" si="21"/>
        <v>1171.3325865458498</v>
      </c>
      <c r="AR85" s="666">
        <f t="shared" si="21"/>
        <v>1169.902085625826</v>
      </c>
      <c r="AS85" s="666">
        <f t="shared" si="21"/>
        <v>1168.1817448787781</v>
      </c>
      <c r="AT85" s="667">
        <f t="shared" si="21"/>
        <v>1166.2002763258688</v>
      </c>
      <c r="AV85" s="681"/>
      <c r="AW85" s="683" t="s">
        <v>427</v>
      </c>
      <c r="AX85" s="103">
        <v>220</v>
      </c>
      <c r="AY85" s="103">
        <v>8</v>
      </c>
      <c r="AZ85" s="661">
        <v>4</v>
      </c>
      <c r="BA85" s="103">
        <f t="shared" si="20"/>
        <v>0.15287638728886363</v>
      </c>
      <c r="BB85" s="104">
        <f t="shared" si="19"/>
        <v>1</v>
      </c>
    </row>
    <row r="86" spans="2:54" ht="15.75" thickBot="1" x14ac:dyDescent="0.3">
      <c r="B86" s="672" t="s">
        <v>248</v>
      </c>
      <c r="C86" s="673" t="s">
        <v>428</v>
      </c>
      <c r="D86" s="674" t="s">
        <v>429</v>
      </c>
      <c r="E86" s="691">
        <v>418</v>
      </c>
      <c r="F86" s="691">
        <v>720</v>
      </c>
      <c r="G86" s="691">
        <v>2845</v>
      </c>
      <c r="H86" s="691">
        <v>2156</v>
      </c>
      <c r="I86" s="676">
        <v>944</v>
      </c>
      <c r="J86" s="676">
        <v>1186</v>
      </c>
      <c r="K86" s="676">
        <v>452</v>
      </c>
      <c r="L86" s="666">
        <f t="shared" si="17"/>
        <v>484.18023177485691</v>
      </c>
      <c r="M86" s="666">
        <f t="shared" si="21"/>
        <v>515.31617833944631</v>
      </c>
      <c r="N86" s="666">
        <f t="shared" si="21"/>
        <v>545.25923144286389</v>
      </c>
      <c r="O86" s="666">
        <f t="shared" si="21"/>
        <v>572.33122206799089</v>
      </c>
      <c r="P86" s="666">
        <f t="shared" si="21"/>
        <v>597.8753365379348</v>
      </c>
      <c r="Q86" s="666">
        <f t="shared" si="21"/>
        <v>621.85935296615173</v>
      </c>
      <c r="R86" s="666">
        <f t="shared" si="21"/>
        <v>644.27783607039237</v>
      </c>
      <c r="S86" s="666">
        <f t="shared" si="21"/>
        <v>665.14759612046657</v>
      </c>
      <c r="T86" s="666">
        <f t="shared" si="21"/>
        <v>684.50341558499952</v>
      </c>
      <c r="U86" s="666">
        <f t="shared" si="21"/>
        <v>702.39414792026446</v>
      </c>
      <c r="V86" s="666">
        <f t="shared" si="21"/>
        <v>718.87924601498673</v>
      </c>
      <c r="W86" s="666">
        <f t="shared" si="21"/>
        <v>734.02574180490501</v>
      </c>
      <c r="X86" s="666">
        <f t="shared" si="21"/>
        <v>747.90567232244416</v>
      </c>
      <c r="Y86" s="666">
        <f t="shared" si="21"/>
        <v>760.5939294341224</v>
      </c>
      <c r="Z86" s="666">
        <f t="shared" si="21"/>
        <v>772.16649914943991</v>
      </c>
      <c r="AA86" s="666">
        <f t="shared" si="21"/>
        <v>782.69905015582435</v>
      </c>
      <c r="AB86" s="666">
        <f t="shared" si="21"/>
        <v>792.26582881750198</v>
      </c>
      <c r="AC86" s="666">
        <f t="shared" si="21"/>
        <v>800.93881815886414</v>
      </c>
      <c r="AD86" s="666">
        <f t="shared" si="21"/>
        <v>808.7871204396082</v>
      </c>
      <c r="AE86" s="666">
        <f t="shared" si="21"/>
        <v>815.87652612567365</v>
      </c>
      <c r="AF86" s="666">
        <f t="shared" si="21"/>
        <v>822.26923584794372</v>
      </c>
      <c r="AG86" s="666">
        <f t="shared" si="21"/>
        <v>828.02370594646163</v>
      </c>
      <c r="AH86" s="666">
        <f t="shared" si="21"/>
        <v>833.19459216448706</v>
      </c>
      <c r="AI86" s="666">
        <f t="shared" si="21"/>
        <v>837.83276981708741</v>
      </c>
      <c r="AJ86" s="666">
        <f t="shared" si="21"/>
        <v>839.51316315429654</v>
      </c>
      <c r="AK86" s="666">
        <f t="shared" si="21"/>
        <v>840.7257694011314</v>
      </c>
      <c r="AL86" s="666">
        <f t="shared" si="21"/>
        <v>841.51437662193848</v>
      </c>
      <c r="AM86" s="666">
        <f t="shared" si="21"/>
        <v>841.9190832562706</v>
      </c>
      <c r="AN86" s="666">
        <f t="shared" si="21"/>
        <v>841.97652777999258</v>
      </c>
      <c r="AO86" s="666">
        <f t="shared" si="21"/>
        <v>841.72012161960868</v>
      </c>
      <c r="AP86" s="666">
        <f t="shared" si="21"/>
        <v>841.1802803402046</v>
      </c>
      <c r="AQ86" s="666">
        <f t="shared" si="21"/>
        <v>840.38464939480002</v>
      </c>
      <c r="AR86" s="666">
        <f t="shared" si="21"/>
        <v>839.35832175059249</v>
      </c>
      <c r="AS86" s="666">
        <f t="shared" si="21"/>
        <v>838.12404553207557</v>
      </c>
      <c r="AT86" s="667">
        <f t="shared" si="21"/>
        <v>836.7024204750677</v>
      </c>
      <c r="AV86" s="672" t="s">
        <v>248</v>
      </c>
      <c r="AW86" s="674" t="s">
        <v>429</v>
      </c>
      <c r="AX86" s="103">
        <v>220</v>
      </c>
      <c r="AY86" s="103">
        <v>8</v>
      </c>
      <c r="AZ86" s="661">
        <v>4</v>
      </c>
      <c r="BA86" s="103">
        <f t="shared" si="20"/>
        <v>0.10968274135645453</v>
      </c>
      <c r="BB86" s="104">
        <f t="shared" si="19"/>
        <v>1</v>
      </c>
    </row>
    <row r="87" spans="2:54" ht="15.75" thickBot="1" x14ac:dyDescent="0.3">
      <c r="B87" s="681" t="s">
        <v>249</v>
      </c>
      <c r="C87" s="689" t="s">
        <v>430</v>
      </c>
      <c r="D87" s="690" t="s">
        <v>431</v>
      </c>
      <c r="E87" s="691">
        <v>2717</v>
      </c>
      <c r="F87" s="691">
        <v>2925</v>
      </c>
      <c r="G87" s="691">
        <v>2999</v>
      </c>
      <c r="H87" s="691">
        <v>2457</v>
      </c>
      <c r="I87" s="691">
        <v>1648</v>
      </c>
      <c r="J87" s="691">
        <v>1681</v>
      </c>
      <c r="K87" s="691">
        <v>2271</v>
      </c>
      <c r="L87" s="666">
        <f t="shared" ref="L87:L99" si="22">K87*L$6+K87</f>
        <v>2432.6843061077434</v>
      </c>
      <c r="M87" s="666">
        <f t="shared" si="21"/>
        <v>2589.1217721435455</v>
      </c>
      <c r="N87" s="666">
        <f t="shared" si="21"/>
        <v>2739.5657402804068</v>
      </c>
      <c r="O87" s="666">
        <f t="shared" si="21"/>
        <v>2875.5845250362995</v>
      </c>
      <c r="P87" s="666">
        <f t="shared" si="21"/>
        <v>3003.926746189491</v>
      </c>
      <c r="Q87" s="666">
        <f t="shared" si="21"/>
        <v>3124.4305101463065</v>
      </c>
      <c r="R87" s="666">
        <f t="shared" si="21"/>
        <v>3237.0685082209316</v>
      </c>
      <c r="S87" s="666">
        <f t="shared" si="21"/>
        <v>3341.9252008619019</v>
      </c>
      <c r="T87" s="666">
        <f t="shared" si="21"/>
        <v>3439.1753468883494</v>
      </c>
      <c r="U87" s="666">
        <f t="shared" si="21"/>
        <v>3529.0644024931876</v>
      </c>
      <c r="V87" s="666">
        <f t="shared" si="21"/>
        <v>3611.8910789823785</v>
      </c>
      <c r="W87" s="666">
        <f t="shared" si="21"/>
        <v>3687.9921673427866</v>
      </c>
      <c r="X87" s="666">
        <f t="shared" si="21"/>
        <v>3757.729605850157</v>
      </c>
      <c r="Y87" s="666">
        <f t="shared" si="21"/>
        <v>3821.479676426753</v>
      </c>
      <c r="Z87" s="666">
        <f t="shared" si="21"/>
        <v>3879.6241583371207</v>
      </c>
      <c r="AA87" s="666">
        <f t="shared" si="21"/>
        <v>3932.5432365130036</v>
      </c>
      <c r="AB87" s="666">
        <f t="shared" si="21"/>
        <v>3980.6099496560787</v>
      </c>
      <c r="AC87" s="666">
        <f t="shared" si="21"/>
        <v>4024.1859646875682</v>
      </c>
      <c r="AD87" s="666">
        <f t="shared" si="21"/>
        <v>4063.6184745981209</v>
      </c>
      <c r="AE87" s="666">
        <f t="shared" si="21"/>
        <v>4099.2380328128438</v>
      </c>
      <c r="AF87" s="666">
        <f t="shared" si="21"/>
        <v>4131.3571562183206</v>
      </c>
      <c r="AG87" s="666">
        <f t="shared" si="21"/>
        <v>4160.2695491248123</v>
      </c>
      <c r="AH87" s="666">
        <f t="shared" si="21"/>
        <v>4186.2498203662635</v>
      </c>
      <c r="AI87" s="666">
        <f t="shared" si="21"/>
        <v>4209.5535846340854</v>
      </c>
      <c r="AJ87" s="666">
        <f t="shared" si="21"/>
        <v>4217.9964458482491</v>
      </c>
      <c r="AK87" s="666">
        <f t="shared" si="21"/>
        <v>4224.08898741144</v>
      </c>
      <c r="AL87" s="666">
        <f t="shared" si="21"/>
        <v>4228.0512152841238</v>
      </c>
      <c r="AM87" s="666">
        <f t="shared" si="21"/>
        <v>4230.0845975110451</v>
      </c>
      <c r="AN87" s="666">
        <f t="shared" si="21"/>
        <v>4230.3732181158521</v>
      </c>
      <c r="AO87" s="666">
        <f t="shared" si="21"/>
        <v>4229.0849473410026</v>
      </c>
      <c r="AP87" s="666">
        <f t="shared" si="21"/>
        <v>4226.3726032137311</v>
      </c>
      <c r="AQ87" s="666">
        <f t="shared" si="21"/>
        <v>4222.375085786709</v>
      </c>
      <c r="AR87" s="666">
        <f t="shared" si="21"/>
        <v>4217.2184705654809</v>
      </c>
      <c r="AS87" s="666">
        <f t="shared" si="21"/>
        <v>4211.0170517773131</v>
      </c>
      <c r="AT87" s="667">
        <f t="shared" si="21"/>
        <v>4203.8743294223023</v>
      </c>
      <c r="AV87" s="681" t="s">
        <v>249</v>
      </c>
      <c r="AW87" s="690" t="s">
        <v>431</v>
      </c>
      <c r="AX87" s="103">
        <v>220</v>
      </c>
      <c r="AY87" s="103">
        <v>8</v>
      </c>
      <c r="AZ87" s="661">
        <v>4</v>
      </c>
      <c r="BA87" s="103">
        <f t="shared" si="20"/>
        <v>0.55108297703652287</v>
      </c>
      <c r="BB87" s="104">
        <f t="shared" si="19"/>
        <v>1</v>
      </c>
    </row>
    <row r="88" spans="2:54" ht="15.75" thickBot="1" x14ac:dyDescent="0.3">
      <c r="B88" s="681" t="s">
        <v>250</v>
      </c>
      <c r="C88" s="689" t="s">
        <v>432</v>
      </c>
      <c r="D88" s="690" t="s">
        <v>433</v>
      </c>
      <c r="E88" s="691">
        <v>4507</v>
      </c>
      <c r="F88" s="691">
        <v>4283</v>
      </c>
      <c r="G88" s="691">
        <v>4221</v>
      </c>
      <c r="H88" s="691">
        <v>4721</v>
      </c>
      <c r="I88" s="691">
        <v>3509</v>
      </c>
      <c r="J88" s="691">
        <v>3729</v>
      </c>
      <c r="K88" s="691">
        <v>3745</v>
      </c>
      <c r="L88" s="666">
        <f t="shared" si="22"/>
        <v>4011.6260353912367</v>
      </c>
      <c r="M88" s="666">
        <f t="shared" si="21"/>
        <v>4269.5997519496159</v>
      </c>
      <c r="N88" s="666">
        <f t="shared" si="21"/>
        <v>4517.6898711361182</v>
      </c>
      <c r="O88" s="666">
        <f t="shared" si="21"/>
        <v>4741.9920943465177</v>
      </c>
      <c r="P88" s="666">
        <f t="shared" si="21"/>
        <v>4953.6352551649688</v>
      </c>
      <c r="Q88" s="666">
        <f t="shared" si="21"/>
        <v>5152.3523824297308</v>
      </c>
      <c r="R88" s="666">
        <f t="shared" si="21"/>
        <v>5338.0984426628747</v>
      </c>
      <c r="S88" s="666">
        <f t="shared" si="21"/>
        <v>5511.0127156441313</v>
      </c>
      <c r="T88" s="666">
        <f t="shared" si="21"/>
        <v>5671.3833879774847</v>
      </c>
      <c r="U88" s="666">
        <f t="shared" si="21"/>
        <v>5819.6152300030762</v>
      </c>
      <c r="V88" s="666">
        <f t="shared" si="21"/>
        <v>5956.2008325799234</v>
      </c>
      <c r="W88" s="666">
        <f t="shared" si="21"/>
        <v>6081.6955819897548</v>
      </c>
      <c r="X88" s="666">
        <f t="shared" si="21"/>
        <v>6196.6963337335255</v>
      </c>
      <c r="Y88" s="666">
        <f t="shared" si="21"/>
        <v>6301.823596749532</v>
      </c>
      <c r="Z88" s="666">
        <f t="shared" si="21"/>
        <v>6397.7069453863996</v>
      </c>
      <c r="AA88" s="666">
        <f t="shared" si="21"/>
        <v>6484.9733248530147</v>
      </c>
      <c r="AB88" s="666">
        <f t="shared" si="21"/>
        <v>6564.2378958441268</v>
      </c>
      <c r="AC88" s="666">
        <f t="shared" si="21"/>
        <v>6636.0970663826247</v>
      </c>
      <c r="AD88" s="666">
        <f t="shared" si="21"/>
        <v>6701.1233762087013</v>
      </c>
      <c r="AE88" s="666">
        <f t="shared" si="21"/>
        <v>6759.8619255324074</v>
      </c>
      <c r="AF88" s="666">
        <f t="shared" si="21"/>
        <v>6812.8280713507738</v>
      </c>
      <c r="AG88" s="666">
        <f t="shared" si="21"/>
        <v>6860.5061477201316</v>
      </c>
      <c r="AH88" s="666">
        <f t="shared" si="21"/>
        <v>6903.3489992389486</v>
      </c>
      <c r="AI88" s="666">
        <f t="shared" si="21"/>
        <v>6941.7781481526399</v>
      </c>
      <c r="AJ88" s="666">
        <f t="shared" si="21"/>
        <v>6955.7008761346042</v>
      </c>
      <c r="AK88" s="666">
        <f t="shared" si="21"/>
        <v>6965.7478017859248</v>
      </c>
      <c r="AL88" s="666">
        <f t="shared" si="21"/>
        <v>6972.2817266574348</v>
      </c>
      <c r="AM88" s="666">
        <f t="shared" si="21"/>
        <v>6975.6348822892351</v>
      </c>
      <c r="AN88" s="666">
        <f t="shared" si="21"/>
        <v>6976.1108330444094</v>
      </c>
      <c r="AO88" s="666">
        <f t="shared" si="21"/>
        <v>6973.9864058969806</v>
      </c>
      <c r="AP88" s="666">
        <f t="shared" si="21"/>
        <v>6969.5136059160768</v>
      </c>
      <c r="AQ88" s="666">
        <f t="shared" si="21"/>
        <v>6962.921486689218</v>
      </c>
      <c r="AR88" s="666">
        <f t="shared" si="21"/>
        <v>6954.4179534424102</v>
      </c>
      <c r="AS88" s="666">
        <f t="shared" si="21"/>
        <v>6944.1914834460695</v>
      </c>
      <c r="AT88" s="667">
        <f t="shared" si="21"/>
        <v>6932.412753714887</v>
      </c>
      <c r="AV88" s="681" t="s">
        <v>250</v>
      </c>
      <c r="AW88" s="690" t="s">
        <v>433</v>
      </c>
      <c r="AX88" s="103">
        <v>220</v>
      </c>
      <c r="AY88" s="103">
        <v>8</v>
      </c>
      <c r="AZ88" s="661">
        <v>4</v>
      </c>
      <c r="BA88" s="103">
        <f t="shared" si="20"/>
        <v>0.90876519110602272</v>
      </c>
      <c r="BB88" s="104">
        <f t="shared" si="19"/>
        <v>1</v>
      </c>
    </row>
    <row r="89" spans="2:54" ht="15.75" thickBot="1" x14ac:dyDescent="0.3">
      <c r="B89" s="681" t="s">
        <v>251</v>
      </c>
      <c r="C89" s="689" t="s">
        <v>434</v>
      </c>
      <c r="D89" s="690" t="s">
        <v>435</v>
      </c>
      <c r="E89" s="691"/>
      <c r="F89" s="691"/>
      <c r="G89" s="691">
        <v>6955</v>
      </c>
      <c r="H89" s="691">
        <v>14553</v>
      </c>
      <c r="I89" s="691">
        <v>10475</v>
      </c>
      <c r="J89" s="691">
        <v>10233</v>
      </c>
      <c r="K89" s="691">
        <v>13899</v>
      </c>
      <c r="L89" s="666">
        <f t="shared" si="22"/>
        <v>14888.542127076849</v>
      </c>
      <c r="M89" s="666">
        <f t="shared" si="21"/>
        <v>15845.972483937974</v>
      </c>
      <c r="N89" s="666">
        <f t="shared" si="21"/>
        <v>16766.721366868067</v>
      </c>
      <c r="O89" s="666">
        <f t="shared" si="21"/>
        <v>17599.185078590723</v>
      </c>
      <c r="P89" s="666">
        <f t="shared" si="21"/>
        <v>18384.666598541498</v>
      </c>
      <c r="Q89" s="666">
        <f t="shared" si="21"/>
        <v>19122.175103709167</v>
      </c>
      <c r="R89" s="666">
        <f t="shared" si="21"/>
        <v>19811.543459164568</v>
      </c>
      <c r="S89" s="666">
        <f t="shared" si="21"/>
        <v>20453.288580704349</v>
      </c>
      <c r="T89" s="666">
        <f t="shared" si="21"/>
        <v>21048.480029238737</v>
      </c>
      <c r="U89" s="666">
        <f t="shared" si="21"/>
        <v>21598.620048548135</v>
      </c>
      <c r="V89" s="666">
        <f t="shared" si="21"/>
        <v>22105.536814960844</v>
      </c>
      <c r="W89" s="666">
        <f t="shared" si="21"/>
        <v>22571.291560500831</v>
      </c>
      <c r="X89" s="666">
        <f t="shared" si="21"/>
        <v>22998.099423915162</v>
      </c>
      <c r="Y89" s="666">
        <f t="shared" si="21"/>
        <v>23388.263330099267</v>
      </c>
      <c r="Z89" s="666">
        <f t="shared" si="21"/>
        <v>23744.119848845283</v>
      </c>
      <c r="AA89" s="666">
        <f t="shared" si="21"/>
        <v>24067.995792291607</v>
      </c>
      <c r="AB89" s="666">
        <f t="shared" si="21"/>
        <v>24362.174236138195</v>
      </c>
      <c r="AC89" s="666">
        <f t="shared" si="21"/>
        <v>24628.868658385079</v>
      </c>
      <c r="AD89" s="666">
        <f t="shared" si="21"/>
        <v>24870.203953517961</v>
      </c>
      <c r="AE89" s="666">
        <f t="shared" si="21"/>
        <v>25088.203178364474</v>
      </c>
      <c r="AF89" s="666">
        <f t="shared" si="21"/>
        <v>25284.779002324281</v>
      </c>
      <c r="AG89" s="666">
        <f t="shared" si="21"/>
        <v>25461.728957853706</v>
      </c>
      <c r="AH89" s="666">
        <f t="shared" si="21"/>
        <v>25620.733709057989</v>
      </c>
      <c r="AI89" s="666">
        <f t="shared" si="21"/>
        <v>25763.357671875452</v>
      </c>
      <c r="AJ89" s="666">
        <f t="shared" si="21"/>
        <v>25815.02976699463</v>
      </c>
      <c r="AK89" s="666">
        <f t="shared" si="21"/>
        <v>25852.317409084804</v>
      </c>
      <c r="AL89" s="666">
        <f t="shared" si="21"/>
        <v>25876.567081124624</v>
      </c>
      <c r="AM89" s="666">
        <f t="shared" si="21"/>
        <v>25889.011810130334</v>
      </c>
      <c r="AN89" s="666">
        <f t="shared" si="21"/>
        <v>25890.778229234787</v>
      </c>
      <c r="AO89" s="666">
        <f t="shared" si="21"/>
        <v>25882.893739802981</v>
      </c>
      <c r="AP89" s="666">
        <f t="shared" si="21"/>
        <v>25866.293620461307</v>
      </c>
      <c r="AQ89" s="666">
        <f t="shared" si="21"/>
        <v>25841.827968890117</v>
      </c>
      <c r="AR89" s="666">
        <f t="shared" si="21"/>
        <v>25810.268393830735</v>
      </c>
      <c r="AS89" s="666">
        <f t="shared" si="21"/>
        <v>25772.31440011134</v>
      </c>
      <c r="AT89" s="667">
        <f t="shared" si="21"/>
        <v>25728.599429608348</v>
      </c>
      <c r="AV89" s="681" t="s">
        <v>251</v>
      </c>
      <c r="AW89" s="690" t="s">
        <v>435</v>
      </c>
      <c r="AX89" s="103">
        <v>220</v>
      </c>
      <c r="AY89" s="103">
        <v>8</v>
      </c>
      <c r="AZ89" s="661">
        <v>4</v>
      </c>
      <c r="BA89" s="103">
        <f t="shared" si="20"/>
        <v>3.3727442967109775</v>
      </c>
      <c r="BB89" s="104">
        <f t="shared" si="19"/>
        <v>4</v>
      </c>
    </row>
    <row r="90" spans="2:54" ht="15.75" thickBot="1" x14ac:dyDescent="0.3">
      <c r="B90" s="681" t="s">
        <v>252</v>
      </c>
      <c r="C90" s="689" t="s">
        <v>436</v>
      </c>
      <c r="D90" s="690" t="s">
        <v>437</v>
      </c>
      <c r="E90" s="691"/>
      <c r="F90" s="691"/>
      <c r="G90" s="691">
        <v>5488</v>
      </c>
      <c r="H90" s="691">
        <v>11060</v>
      </c>
      <c r="I90" s="691">
        <v>5676</v>
      </c>
      <c r="J90" s="691">
        <v>6197</v>
      </c>
      <c r="K90" s="691">
        <v>11431</v>
      </c>
      <c r="L90" s="666">
        <f t="shared" si="22"/>
        <v>12244.832365969887</v>
      </c>
      <c r="M90" s="666">
        <f t="shared" si="21"/>
        <v>13032.254943801352</v>
      </c>
      <c r="N90" s="666">
        <f t="shared" si="21"/>
        <v>13789.509457131368</v>
      </c>
      <c r="O90" s="666">
        <f t="shared" si="21"/>
        <v>14474.155308538066</v>
      </c>
      <c r="P90" s="666">
        <f t="shared" si="21"/>
        <v>15120.16144240074</v>
      </c>
      <c r="Q90" s="666">
        <f t="shared" si="21"/>
        <v>15726.712972911686</v>
      </c>
      <c r="R90" s="666">
        <f t="shared" si="21"/>
        <v>16293.672442744817</v>
      </c>
      <c r="S90" s="666">
        <f t="shared" si="21"/>
        <v>16821.464980648354</v>
      </c>
      <c r="T90" s="666">
        <f t="shared" si="21"/>
        <v>17310.970229097638</v>
      </c>
      <c r="U90" s="666">
        <f t="shared" si="21"/>
        <v>17763.423683355191</v>
      </c>
      <c r="V90" s="666">
        <f t="shared" si="21"/>
        <v>18180.328896454241</v>
      </c>
      <c r="W90" s="666">
        <f t="shared" si="21"/>
        <v>18563.381094185559</v>
      </c>
      <c r="X90" s="666">
        <f t="shared" si="21"/>
        <v>18914.402080349253</v>
      </c>
      <c r="Y90" s="666">
        <f t="shared" si="21"/>
        <v>19235.285856994375</v>
      </c>
      <c r="Z90" s="666">
        <f t="shared" si="21"/>
        <v>19527.954096852329</v>
      </c>
      <c r="AA90" s="666">
        <f t="shared" si="21"/>
        <v>19794.320447635473</v>
      </c>
      <c r="AB90" s="666">
        <f t="shared" si="21"/>
        <v>20036.262586754139</v>
      </c>
      <c r="AC90" s="666">
        <f t="shared" si="21"/>
        <v>20255.600952154826</v>
      </c>
      <c r="AD90" s="666">
        <f t="shared" si="21"/>
        <v>20454.083127754795</v>
      </c>
      <c r="AE90" s="666">
        <f t="shared" si="21"/>
        <v>20633.372942793321</v>
      </c>
      <c r="AF90" s="666">
        <f t="shared" si="21"/>
        <v>20795.043440216483</v>
      </c>
      <c r="AG90" s="666">
        <f t="shared" si="21"/>
        <v>20940.572970517718</v>
      </c>
      <c r="AH90" s="666">
        <f t="shared" si="21"/>
        <v>21071.343767770482</v>
      </c>
      <c r="AI90" s="666">
        <f t="shared" si="21"/>
        <v>21188.642459688348</v>
      </c>
      <c r="AJ90" s="666">
        <f t="shared" si="21"/>
        <v>21231.139309771614</v>
      </c>
      <c r="AK90" s="666">
        <f t="shared" si="21"/>
        <v>21261.805907133494</v>
      </c>
      <c r="AL90" s="666">
        <f t="shared" si="21"/>
        <v>21281.749644171206</v>
      </c>
      <c r="AM90" s="666">
        <f t="shared" si="21"/>
        <v>21291.984603323974</v>
      </c>
      <c r="AN90" s="666">
        <f t="shared" si="21"/>
        <v>21293.437365161732</v>
      </c>
      <c r="AO90" s="666">
        <f t="shared" si="21"/>
        <v>21286.952898747244</v>
      </c>
      <c r="AP90" s="666">
        <f t="shared" si="21"/>
        <v>21273.300408338244</v>
      </c>
      <c r="AQ90" s="666">
        <f t="shared" si="21"/>
        <v>21253.179042548596</v>
      </c>
      <c r="AR90" s="666">
        <f t="shared" si="21"/>
        <v>21227.223398077498</v>
      </c>
      <c r="AS90" s="666">
        <f t="shared" si="21"/>
        <v>21196.008770967172</v>
      </c>
      <c r="AT90" s="667">
        <f t="shared" si="21"/>
        <v>21160.056124890496</v>
      </c>
      <c r="AV90" s="681" t="s">
        <v>252</v>
      </c>
      <c r="AW90" s="690" t="s">
        <v>437</v>
      </c>
      <c r="AX90" s="103">
        <v>220</v>
      </c>
      <c r="AY90" s="103">
        <v>8</v>
      </c>
      <c r="AZ90" s="661">
        <v>4</v>
      </c>
      <c r="BA90" s="103">
        <f t="shared" si="20"/>
        <v>2.7738571160301602</v>
      </c>
      <c r="BB90" s="104">
        <f t="shared" si="19"/>
        <v>3</v>
      </c>
    </row>
    <row r="91" spans="2:54" ht="15.75" thickBot="1" x14ac:dyDescent="0.3">
      <c r="B91" s="681" t="s">
        <v>253</v>
      </c>
      <c r="C91" s="689" t="s">
        <v>438</v>
      </c>
      <c r="D91" s="690" t="s">
        <v>439</v>
      </c>
      <c r="E91" s="691">
        <v>416</v>
      </c>
      <c r="F91" s="691">
        <v>453</v>
      </c>
      <c r="G91" s="691">
        <v>451</v>
      </c>
      <c r="H91" s="691">
        <v>417</v>
      </c>
      <c r="I91" s="691">
        <v>210</v>
      </c>
      <c r="J91" s="691"/>
      <c r="K91" s="691">
        <v>9</v>
      </c>
      <c r="L91" s="666">
        <f t="shared" si="22"/>
        <v>9.6407568273754691</v>
      </c>
      <c r="M91" s="666">
        <f t="shared" si="21"/>
        <v>10.260720365165968</v>
      </c>
      <c r="N91" s="666">
        <f t="shared" si="21"/>
        <v>10.856931599526053</v>
      </c>
      <c r="O91" s="666">
        <f t="shared" si="21"/>
        <v>11.395975660645838</v>
      </c>
      <c r="P91" s="666">
        <f t="shared" si="21"/>
        <v>11.904597408941182</v>
      </c>
      <c r="Q91" s="666">
        <f t="shared" si="21"/>
        <v>12.38215525817559</v>
      </c>
      <c r="R91" s="666">
        <f t="shared" si="21"/>
        <v>12.828540983702506</v>
      </c>
      <c r="S91" s="666">
        <f t="shared" si="21"/>
        <v>13.24408930328363</v>
      </c>
      <c r="T91" s="666">
        <f t="shared" ref="M91:AT98" si="23">S91*T$6+S91</f>
        <v>13.629492788196897</v>
      </c>
      <c r="U91" s="666">
        <f t="shared" si="23"/>
        <v>13.985724184253058</v>
      </c>
      <c r="V91" s="666">
        <f t="shared" si="23"/>
        <v>14.313967287909033</v>
      </c>
      <c r="W91" s="666">
        <f t="shared" si="23"/>
        <v>14.615556805849884</v>
      </c>
      <c r="X91" s="666">
        <f t="shared" si="23"/>
        <v>14.891927103765488</v>
      </c>
      <c r="Y91" s="666">
        <f t="shared" si="23"/>
        <v>15.1445693913874</v>
      </c>
      <c r="Z91" s="666">
        <f t="shared" si="23"/>
        <v>15.374996664480006</v>
      </c>
      <c r="AA91" s="666">
        <f t="shared" si="23"/>
        <v>15.58471560044784</v>
      </c>
      <c r="AB91" s="666">
        <f t="shared" si="23"/>
        <v>15.775204556100714</v>
      </c>
      <c r="AC91" s="666">
        <f t="shared" si="23"/>
        <v>15.947896821747305</v>
      </c>
      <c r="AD91" s="666">
        <f t="shared" si="23"/>
        <v>16.104168327337341</v>
      </c>
      <c r="AE91" s="666">
        <f t="shared" si="23"/>
        <v>16.245329060024485</v>
      </c>
      <c r="AF91" s="666">
        <f t="shared" si="23"/>
        <v>16.372617527945792</v>
      </c>
      <c r="AG91" s="666">
        <f t="shared" si="23"/>
        <v>16.487197684774689</v>
      </c>
      <c r="AH91" s="666">
        <f t="shared" si="23"/>
        <v>16.59015780858493</v>
      </c>
      <c r="AI91" s="666">
        <f t="shared" si="23"/>
        <v>16.682510903437592</v>
      </c>
      <c r="AJ91" s="666">
        <f t="shared" si="23"/>
        <v>16.7159700628068</v>
      </c>
      <c r="AK91" s="666">
        <f t="shared" si="23"/>
        <v>16.740114877456168</v>
      </c>
      <c r="AL91" s="666">
        <f t="shared" si="23"/>
        <v>16.755817233622682</v>
      </c>
      <c r="AM91" s="666">
        <f t="shared" si="23"/>
        <v>16.763875551562922</v>
      </c>
      <c r="AN91" s="666">
        <f t="shared" si="23"/>
        <v>16.765019358451191</v>
      </c>
      <c r="AO91" s="666">
        <f t="shared" si="23"/>
        <v>16.759913926054168</v>
      </c>
      <c r="AP91" s="666">
        <f t="shared" si="23"/>
        <v>16.749164874030633</v>
      </c>
      <c r="AQ91" s="666">
        <f t="shared" si="23"/>
        <v>16.733322664940719</v>
      </c>
      <c r="AR91" s="666">
        <f t="shared" si="23"/>
        <v>16.712886937511808</v>
      </c>
      <c r="AS91" s="666">
        <f t="shared" si="23"/>
        <v>16.688310641125408</v>
      </c>
      <c r="AT91" s="667">
        <f t="shared" si="23"/>
        <v>16.660003947512418</v>
      </c>
      <c r="AV91" s="681" t="s">
        <v>253</v>
      </c>
      <c r="AW91" s="690" t="s">
        <v>439</v>
      </c>
      <c r="AX91" s="103">
        <v>220</v>
      </c>
      <c r="AY91" s="103">
        <v>8</v>
      </c>
      <c r="AZ91" s="661">
        <v>4</v>
      </c>
      <c r="BA91" s="103">
        <f t="shared" si="20"/>
        <v>2.1839483898409102E-3</v>
      </c>
      <c r="BB91" s="104">
        <f t="shared" si="19"/>
        <v>1</v>
      </c>
    </row>
    <row r="92" spans="2:54" ht="15.75" thickBot="1" x14ac:dyDescent="0.3">
      <c r="B92" s="681" t="s">
        <v>96</v>
      </c>
      <c r="C92" s="689" t="s">
        <v>440</v>
      </c>
      <c r="D92" s="690" t="s">
        <v>441</v>
      </c>
      <c r="E92" s="691">
        <v>2419</v>
      </c>
      <c r="F92" s="691">
        <v>2482</v>
      </c>
      <c r="G92" s="691">
        <v>2677</v>
      </c>
      <c r="H92" s="691">
        <v>2996</v>
      </c>
      <c r="I92" s="691">
        <v>3014</v>
      </c>
      <c r="J92" s="691">
        <v>3323</v>
      </c>
      <c r="K92" s="691">
        <v>3738</v>
      </c>
      <c r="L92" s="666">
        <f t="shared" si="22"/>
        <v>4004.1276689699448</v>
      </c>
      <c r="M92" s="666">
        <f t="shared" si="23"/>
        <v>4261.619191665598</v>
      </c>
      <c r="N92" s="666">
        <f t="shared" si="23"/>
        <v>4509.2455910031531</v>
      </c>
      <c r="O92" s="666">
        <f t="shared" si="23"/>
        <v>4733.1285577215713</v>
      </c>
      <c r="P92" s="666">
        <f t="shared" si="23"/>
        <v>4944.3761238469033</v>
      </c>
      <c r="Q92" s="666">
        <f t="shared" si="23"/>
        <v>5142.7218172289267</v>
      </c>
      <c r="R92" s="666">
        <f t="shared" si="23"/>
        <v>5328.1206885644388</v>
      </c>
      <c r="S92" s="666">
        <f t="shared" si="23"/>
        <v>5500.711757297132</v>
      </c>
      <c r="T92" s="666">
        <f t="shared" si="23"/>
        <v>5660.7826713644417</v>
      </c>
      <c r="U92" s="666">
        <f t="shared" si="23"/>
        <v>5808.737444526434</v>
      </c>
      <c r="V92" s="666">
        <f t="shared" si="23"/>
        <v>5945.067746911549</v>
      </c>
      <c r="W92" s="666">
        <f t="shared" si="23"/>
        <v>6070.3279266963154</v>
      </c>
      <c r="X92" s="666">
        <f t="shared" si="23"/>
        <v>6185.1137237639296</v>
      </c>
      <c r="Y92" s="666">
        <f t="shared" si="23"/>
        <v>6290.0444872228973</v>
      </c>
      <c r="Z92" s="666">
        <f t="shared" si="23"/>
        <v>6385.7486146473593</v>
      </c>
      <c r="AA92" s="666">
        <f t="shared" si="23"/>
        <v>6472.8518793859994</v>
      </c>
      <c r="AB92" s="666">
        <f t="shared" si="23"/>
        <v>6551.968292300493</v>
      </c>
      <c r="AC92" s="666">
        <f t="shared" si="23"/>
        <v>6623.6931466323767</v>
      </c>
      <c r="AD92" s="666">
        <f t="shared" si="23"/>
        <v>6688.5979119541053</v>
      </c>
      <c r="AE92" s="666">
        <f t="shared" si="23"/>
        <v>6747.2266695968328</v>
      </c>
      <c r="AF92" s="666">
        <f t="shared" si="23"/>
        <v>6800.0938132734827</v>
      </c>
      <c r="AG92" s="666">
        <f t="shared" si="23"/>
        <v>6847.6827717430842</v>
      </c>
      <c r="AH92" s="666">
        <f t="shared" si="23"/>
        <v>6890.4455431656052</v>
      </c>
      <c r="AI92" s="666">
        <f t="shared" si="23"/>
        <v>6928.8028618944109</v>
      </c>
      <c r="AJ92" s="666">
        <f t="shared" si="23"/>
        <v>6942.6995660857547</v>
      </c>
      <c r="AK92" s="666">
        <f t="shared" si="23"/>
        <v>6952.727712436792</v>
      </c>
      <c r="AL92" s="666">
        <f t="shared" si="23"/>
        <v>6959.249424364617</v>
      </c>
      <c r="AM92" s="666">
        <f t="shared" si="23"/>
        <v>6962.596312415797</v>
      </c>
      <c r="AN92" s="666">
        <f t="shared" si="23"/>
        <v>6963.0713735433919</v>
      </c>
      <c r="AO92" s="666">
        <f t="shared" si="23"/>
        <v>6960.9509172878279</v>
      </c>
      <c r="AP92" s="666">
        <f t="shared" si="23"/>
        <v>6956.4864776807208</v>
      </c>
      <c r="AQ92" s="666">
        <f t="shared" si="23"/>
        <v>6949.9066801720428</v>
      </c>
      <c r="AR92" s="666">
        <f t="shared" si="23"/>
        <v>6941.4190413799015</v>
      </c>
      <c r="AS92" s="666">
        <f t="shared" si="23"/>
        <v>6931.2116862807507</v>
      </c>
      <c r="AT92" s="667">
        <f t="shared" si="23"/>
        <v>6919.4549728668226</v>
      </c>
      <c r="AV92" s="681" t="s">
        <v>96</v>
      </c>
      <c r="AW92" s="690" t="s">
        <v>441</v>
      </c>
      <c r="AX92" s="103">
        <v>220</v>
      </c>
      <c r="AY92" s="103">
        <v>8</v>
      </c>
      <c r="AZ92" s="661">
        <v>4</v>
      </c>
      <c r="BA92" s="103">
        <f t="shared" si="20"/>
        <v>0.90706656458059076</v>
      </c>
      <c r="BB92" s="104">
        <f t="shared" si="19"/>
        <v>1</v>
      </c>
    </row>
    <row r="93" spans="2:54" ht="15.75" thickBot="1" x14ac:dyDescent="0.3">
      <c r="B93" s="681" t="s">
        <v>97</v>
      </c>
      <c r="C93" s="689" t="s">
        <v>442</v>
      </c>
      <c r="D93" s="690" t="s">
        <v>443</v>
      </c>
      <c r="E93" s="691">
        <v>2512</v>
      </c>
      <c r="F93" s="691">
        <v>3044</v>
      </c>
      <c r="G93" s="691">
        <v>3449</v>
      </c>
      <c r="H93" s="691">
        <v>4279</v>
      </c>
      <c r="I93" s="691">
        <v>4854</v>
      </c>
      <c r="J93" s="691">
        <v>5050</v>
      </c>
      <c r="K93" s="691">
        <v>5527</v>
      </c>
      <c r="L93" s="666">
        <f t="shared" si="22"/>
        <v>5920.4958872115794</v>
      </c>
      <c r="M93" s="666">
        <f t="shared" si="23"/>
        <v>6301.2223842524772</v>
      </c>
      <c r="N93" s="666">
        <f t="shared" si="23"/>
        <v>6667.3623278422765</v>
      </c>
      <c r="O93" s="666">
        <f t="shared" si="23"/>
        <v>6998.3952751543939</v>
      </c>
      <c r="P93" s="666">
        <f t="shared" si="23"/>
        <v>7310.7455421353225</v>
      </c>
      <c r="Q93" s="666">
        <f t="shared" si="23"/>
        <v>7604.0191235484972</v>
      </c>
      <c r="R93" s="666">
        <f t="shared" si="23"/>
        <v>7878.1495574359706</v>
      </c>
      <c r="S93" s="666">
        <f t="shared" si="23"/>
        <v>8133.3423976942895</v>
      </c>
      <c r="T93" s="666">
        <f t="shared" si="23"/>
        <v>8370.0229600404691</v>
      </c>
      <c r="U93" s="666">
        <f t="shared" si="23"/>
        <v>8588.7886184851814</v>
      </c>
      <c r="V93" s="666">
        <f t="shared" si="23"/>
        <v>8790.3663555859112</v>
      </c>
      <c r="W93" s="666">
        <f t="shared" si="23"/>
        <v>8975.5758295480318</v>
      </c>
      <c r="X93" s="666">
        <f t="shared" si="23"/>
        <v>9145.2979002790926</v>
      </c>
      <c r="Y93" s="666">
        <f t="shared" si="23"/>
        <v>9300.4483362442388</v>
      </c>
      <c r="Z93" s="666">
        <f t="shared" si="23"/>
        <v>9441.9562849534432</v>
      </c>
      <c r="AA93" s="666">
        <f t="shared" si="23"/>
        <v>9570.7470137416894</v>
      </c>
      <c r="AB93" s="666">
        <f t="shared" si="23"/>
        <v>9687.7283979520707</v>
      </c>
      <c r="AC93" s="666">
        <f t="shared" si="23"/>
        <v>9793.7806370885937</v>
      </c>
      <c r="AD93" s="666">
        <f t="shared" si="23"/>
        <v>9889.7487050214968</v>
      </c>
      <c r="AE93" s="666">
        <f t="shared" si="23"/>
        <v>9976.4370794172573</v>
      </c>
      <c r="AF93" s="666">
        <f t="shared" si="23"/>
        <v>10054.606341884042</v>
      </c>
      <c r="AG93" s="666">
        <f t="shared" si="23"/>
        <v>10124.97128930552</v>
      </c>
      <c r="AH93" s="666">
        <f t="shared" si="23"/>
        <v>10188.200245338765</v>
      </c>
      <c r="AI93" s="666">
        <f t="shared" si="23"/>
        <v>10244.915307033283</v>
      </c>
      <c r="AJ93" s="666">
        <f t="shared" si="23"/>
        <v>10265.46294857035</v>
      </c>
      <c r="AK93" s="666">
        <f t="shared" si="23"/>
        <v>10280.290547522245</v>
      </c>
      <c r="AL93" s="666">
        <f t="shared" si="23"/>
        <v>10289.933538914725</v>
      </c>
      <c r="AM93" s="666">
        <f t="shared" si="23"/>
        <v>10294.882241498693</v>
      </c>
      <c r="AN93" s="666">
        <f t="shared" si="23"/>
        <v>10295.584666017745</v>
      </c>
      <c r="AO93" s="666">
        <f t="shared" si="23"/>
        <v>10292.449363255706</v>
      </c>
      <c r="AP93" s="666">
        <f t="shared" si="23"/>
        <v>10285.848250974143</v>
      </c>
      <c r="AQ93" s="666">
        <f t="shared" si="23"/>
        <v>10276.11937434748</v>
      </c>
      <c r="AR93" s="666">
        <f t="shared" si="23"/>
        <v>10263.569567069748</v>
      </c>
      <c r="AS93" s="666">
        <f t="shared" si="23"/>
        <v>10248.476990388899</v>
      </c>
      <c r="AT93" s="667">
        <f t="shared" si="23"/>
        <v>10231.093535322345</v>
      </c>
      <c r="AV93" s="681" t="s">
        <v>97</v>
      </c>
      <c r="AW93" s="690" t="s">
        <v>443</v>
      </c>
      <c r="AX93" s="103">
        <v>220</v>
      </c>
      <c r="AY93" s="103">
        <v>8</v>
      </c>
      <c r="AZ93" s="661">
        <v>4</v>
      </c>
      <c r="BA93" s="103">
        <f t="shared" si="20"/>
        <v>1.3411869722945231</v>
      </c>
      <c r="BB93" s="104">
        <f t="shared" si="19"/>
        <v>2</v>
      </c>
    </row>
    <row r="94" spans="2:54" ht="15.75" thickBot="1" x14ac:dyDescent="0.3">
      <c r="B94" s="672" t="s">
        <v>98</v>
      </c>
      <c r="C94" s="673" t="s">
        <v>444</v>
      </c>
      <c r="D94" s="674" t="s">
        <v>445</v>
      </c>
      <c r="E94" s="684"/>
      <c r="F94" s="684"/>
      <c r="G94" s="684"/>
      <c r="H94" s="684"/>
      <c r="I94" s="676">
        <v>2269</v>
      </c>
      <c r="J94" s="676">
        <v>2434</v>
      </c>
      <c r="K94" s="676"/>
      <c r="L94" s="666">
        <f t="shared" si="22"/>
        <v>0</v>
      </c>
      <c r="M94" s="666">
        <f t="shared" si="23"/>
        <v>0</v>
      </c>
      <c r="N94" s="666">
        <f t="shared" si="23"/>
        <v>0</v>
      </c>
      <c r="O94" s="666">
        <f t="shared" si="23"/>
        <v>0</v>
      </c>
      <c r="P94" s="666">
        <f t="shared" si="23"/>
        <v>0</v>
      </c>
      <c r="Q94" s="666">
        <f t="shared" si="23"/>
        <v>0</v>
      </c>
      <c r="R94" s="666">
        <f t="shared" si="23"/>
        <v>0</v>
      </c>
      <c r="S94" s="666">
        <f t="shared" si="23"/>
        <v>0</v>
      </c>
      <c r="T94" s="666">
        <f t="shared" si="23"/>
        <v>0</v>
      </c>
      <c r="U94" s="666">
        <f t="shared" si="23"/>
        <v>0</v>
      </c>
      <c r="V94" s="666">
        <f t="shared" si="23"/>
        <v>0</v>
      </c>
      <c r="W94" s="666">
        <f t="shared" si="23"/>
        <v>0</v>
      </c>
      <c r="X94" s="666">
        <f t="shared" si="23"/>
        <v>0</v>
      </c>
      <c r="Y94" s="666">
        <f t="shared" si="23"/>
        <v>0</v>
      </c>
      <c r="Z94" s="666">
        <f t="shared" si="23"/>
        <v>0</v>
      </c>
      <c r="AA94" s="666">
        <f t="shared" si="23"/>
        <v>0</v>
      </c>
      <c r="AB94" s="666">
        <f t="shared" si="23"/>
        <v>0</v>
      </c>
      <c r="AC94" s="666">
        <f t="shared" si="23"/>
        <v>0</v>
      </c>
      <c r="AD94" s="666">
        <f t="shared" si="23"/>
        <v>0</v>
      </c>
      <c r="AE94" s="666">
        <f t="shared" si="23"/>
        <v>0</v>
      </c>
      <c r="AF94" s="666">
        <f t="shared" si="23"/>
        <v>0</v>
      </c>
      <c r="AG94" s="666">
        <f t="shared" si="23"/>
        <v>0</v>
      </c>
      <c r="AH94" s="666">
        <f t="shared" si="23"/>
        <v>0</v>
      </c>
      <c r="AI94" s="666">
        <f t="shared" si="23"/>
        <v>0</v>
      </c>
      <c r="AJ94" s="666">
        <f t="shared" si="23"/>
        <v>0</v>
      </c>
      <c r="AK94" s="666">
        <f t="shared" si="23"/>
        <v>0</v>
      </c>
      <c r="AL94" s="666">
        <f t="shared" si="23"/>
        <v>0</v>
      </c>
      <c r="AM94" s="666">
        <f t="shared" si="23"/>
        <v>0</v>
      </c>
      <c r="AN94" s="666">
        <f t="shared" si="23"/>
        <v>0</v>
      </c>
      <c r="AO94" s="666">
        <f t="shared" si="23"/>
        <v>0</v>
      </c>
      <c r="AP94" s="666">
        <f t="shared" si="23"/>
        <v>0</v>
      </c>
      <c r="AQ94" s="666">
        <f t="shared" si="23"/>
        <v>0</v>
      </c>
      <c r="AR94" s="666">
        <f t="shared" si="23"/>
        <v>0</v>
      </c>
      <c r="AS94" s="666">
        <f t="shared" si="23"/>
        <v>0</v>
      </c>
      <c r="AT94" s="667">
        <f t="shared" si="23"/>
        <v>0</v>
      </c>
      <c r="AV94" s="672" t="s">
        <v>98</v>
      </c>
      <c r="AW94" s="674" t="s">
        <v>445</v>
      </c>
      <c r="AX94" s="103">
        <v>220</v>
      </c>
      <c r="AY94" s="103">
        <v>8</v>
      </c>
      <c r="AZ94" s="661">
        <v>4</v>
      </c>
      <c r="BA94" s="103">
        <f t="shared" si="20"/>
        <v>0</v>
      </c>
      <c r="BB94" s="104">
        <f t="shared" si="19"/>
        <v>0</v>
      </c>
    </row>
    <row r="95" spans="2:54" x14ac:dyDescent="0.25">
      <c r="B95" s="663" t="s">
        <v>446</v>
      </c>
      <c r="C95" s="664" t="s">
        <v>313</v>
      </c>
      <c r="D95" s="665" t="s">
        <v>447</v>
      </c>
      <c r="E95" s="679">
        <v>10392</v>
      </c>
      <c r="F95" s="679">
        <v>10329</v>
      </c>
      <c r="G95" s="679">
        <v>11742</v>
      </c>
      <c r="H95" s="679">
        <v>13047</v>
      </c>
      <c r="I95" s="548">
        <v>11271</v>
      </c>
      <c r="J95" s="548">
        <v>12912</v>
      </c>
      <c r="K95" s="548">
        <v>14720</v>
      </c>
      <c r="L95" s="666">
        <f t="shared" si="22"/>
        <v>15767.993388774101</v>
      </c>
      <c r="M95" s="666">
        <f t="shared" si="23"/>
        <v>16781.978197249227</v>
      </c>
      <c r="N95" s="666">
        <f t="shared" si="23"/>
        <v>17757.114793891498</v>
      </c>
      <c r="O95" s="666">
        <f t="shared" si="23"/>
        <v>18638.751302745193</v>
      </c>
      <c r="P95" s="666">
        <f t="shared" si="23"/>
        <v>19470.63042884602</v>
      </c>
      <c r="Q95" s="666">
        <f t="shared" si="23"/>
        <v>20251.702822260519</v>
      </c>
      <c r="R95" s="666">
        <f t="shared" si="23"/>
        <v>20981.791475566763</v>
      </c>
      <c r="S95" s="666">
        <f t="shared" si="23"/>
        <v>21661.443838259445</v>
      </c>
      <c r="T95" s="666">
        <f t="shared" si="23"/>
        <v>22291.79264913981</v>
      </c>
      <c r="U95" s="666">
        <f t="shared" si="23"/>
        <v>22874.428888022776</v>
      </c>
      <c r="V95" s="666">
        <f t="shared" si="23"/>
        <v>23411.288719780103</v>
      </c>
      <c r="W95" s="666">
        <f t="shared" si="23"/>
        <v>23904.555131345584</v>
      </c>
      <c r="X95" s="666">
        <f t="shared" si="23"/>
        <v>24356.574107491993</v>
      </c>
      <c r="Y95" s="666">
        <f t="shared" si="23"/>
        <v>24769.784604580276</v>
      </c>
      <c r="Z95" s="666">
        <f t="shared" si="23"/>
        <v>25146.661211238406</v>
      </c>
      <c r="AA95" s="666">
        <f t="shared" si="23"/>
        <v>25489.668182065794</v>
      </c>
      <c r="AB95" s="666">
        <f t="shared" si="23"/>
        <v>25801.223451755828</v>
      </c>
      <c r="AC95" s="666">
        <f t="shared" si="23"/>
        <v>26083.671246235586</v>
      </c>
      <c r="AD95" s="666">
        <f t="shared" si="23"/>
        <v>26339.261975378402</v>
      </c>
      <c r="AE95" s="666">
        <f t="shared" si="23"/>
        <v>26570.138195951153</v>
      </c>
      <c r="AF95" s="666">
        <f t="shared" si="23"/>
        <v>26778.325556818003</v>
      </c>
      <c r="AG95" s="666">
        <f t="shared" si="23"/>
        <v>26965.727768875931</v>
      </c>
      <c r="AH95" s="666">
        <f t="shared" si="23"/>
        <v>27134.12477137446</v>
      </c>
      <c r="AI95" s="666">
        <f t="shared" si="23"/>
        <v>27285.173388733481</v>
      </c>
      <c r="AJ95" s="666">
        <f t="shared" si="23"/>
        <v>27339.897702724007</v>
      </c>
      <c r="AK95" s="666">
        <f t="shared" si="23"/>
        <v>27379.387888461639</v>
      </c>
      <c r="AL95" s="666">
        <f t="shared" si="23"/>
        <v>27405.069964325092</v>
      </c>
      <c r="AM95" s="666">
        <f t="shared" si="23"/>
        <v>27418.249791000686</v>
      </c>
      <c r="AN95" s="666">
        <f t="shared" si="23"/>
        <v>27420.120550711279</v>
      </c>
      <c r="AO95" s="666">
        <f t="shared" si="23"/>
        <v>27411.770332390814</v>
      </c>
      <c r="AP95" s="666">
        <f t="shared" si="23"/>
        <v>27394.18966063677</v>
      </c>
      <c r="AQ95" s="666">
        <f t="shared" si="23"/>
        <v>27368.278847547488</v>
      </c>
      <c r="AR95" s="666">
        <f t="shared" si="23"/>
        <v>27334.855080019315</v>
      </c>
      <c r="AS95" s="666">
        <f t="shared" si="23"/>
        <v>27294.659181929561</v>
      </c>
      <c r="AT95" s="667">
        <f t="shared" si="23"/>
        <v>27248.362011931429</v>
      </c>
      <c r="AV95" s="663" t="s">
        <v>446</v>
      </c>
      <c r="AW95" s="665" t="s">
        <v>447</v>
      </c>
      <c r="AX95" s="103">
        <v>220</v>
      </c>
      <c r="AY95" s="103">
        <v>8</v>
      </c>
      <c r="AZ95" s="661">
        <v>4</v>
      </c>
      <c r="BA95" s="103">
        <f t="shared" si="20"/>
        <v>3.5719689220509099</v>
      </c>
      <c r="BB95" s="104">
        <f t="shared" si="19"/>
        <v>4</v>
      </c>
    </row>
    <row r="96" spans="2:54" x14ac:dyDescent="0.25">
      <c r="B96" s="663" t="s">
        <v>448</v>
      </c>
      <c r="C96" s="664" t="s">
        <v>313</v>
      </c>
      <c r="D96" s="665" t="s">
        <v>449</v>
      </c>
      <c r="E96" s="548">
        <v>5806</v>
      </c>
      <c r="F96" s="548">
        <v>5948</v>
      </c>
      <c r="G96" s="548">
        <v>5930</v>
      </c>
      <c r="H96" s="548">
        <v>6355</v>
      </c>
      <c r="I96" s="548">
        <v>5548</v>
      </c>
      <c r="J96" s="548">
        <v>6332</v>
      </c>
      <c r="K96" s="548">
        <v>6940</v>
      </c>
      <c r="L96" s="666">
        <f t="shared" si="22"/>
        <v>7434.0947091095286</v>
      </c>
      <c r="M96" s="666">
        <f t="shared" si="23"/>
        <v>7912.1554815835343</v>
      </c>
      <c r="N96" s="666">
        <f t="shared" si="23"/>
        <v>8371.9005889678665</v>
      </c>
      <c r="O96" s="666">
        <f t="shared" si="23"/>
        <v>8787.5634538757913</v>
      </c>
      <c r="P96" s="666">
        <f t="shared" si="23"/>
        <v>9179.7673353390892</v>
      </c>
      <c r="Q96" s="666">
        <f t="shared" si="23"/>
        <v>9548.0174990820651</v>
      </c>
      <c r="R96" s="666">
        <f t="shared" si="23"/>
        <v>9892.2304918772643</v>
      </c>
      <c r="S96" s="666">
        <f t="shared" si="23"/>
        <v>10212.66441830982</v>
      </c>
      <c r="T96" s="666">
        <f t="shared" si="23"/>
        <v>10509.853327787383</v>
      </c>
      <c r="U96" s="666">
        <f t="shared" si="23"/>
        <v>10784.547315412912</v>
      </c>
      <c r="V96" s="666">
        <f t="shared" si="23"/>
        <v>11037.659219787631</v>
      </c>
      <c r="W96" s="666">
        <f t="shared" si="23"/>
        <v>11270.218248066465</v>
      </c>
      <c r="X96" s="666">
        <f t="shared" si="23"/>
        <v>11483.330455570274</v>
      </c>
      <c r="Y96" s="666">
        <f t="shared" si="23"/>
        <v>11678.14573069206</v>
      </c>
      <c r="Z96" s="666">
        <f t="shared" si="23"/>
        <v>11855.830761276804</v>
      </c>
      <c r="AA96" s="666">
        <f t="shared" si="23"/>
        <v>12017.547363012</v>
      </c>
      <c r="AB96" s="666">
        <f t="shared" si="23"/>
        <v>12164.435513259883</v>
      </c>
      <c r="AC96" s="666">
        <f t="shared" si="23"/>
        <v>12297.60043810292</v>
      </c>
      <c r="AD96" s="666">
        <f t="shared" si="23"/>
        <v>12418.103132413458</v>
      </c>
      <c r="AE96" s="666">
        <f t="shared" si="23"/>
        <v>12526.953741841102</v>
      </c>
      <c r="AF96" s="666">
        <f t="shared" si="23"/>
        <v>12625.107293771533</v>
      </c>
      <c r="AG96" s="666">
        <f t="shared" si="23"/>
        <v>12713.461325815148</v>
      </c>
      <c r="AH96" s="666">
        <f t="shared" si="23"/>
        <v>12792.855021286601</v>
      </c>
      <c r="AI96" s="666">
        <f t="shared" si="23"/>
        <v>12864.069518872988</v>
      </c>
      <c r="AJ96" s="666">
        <f t="shared" si="23"/>
        <v>12889.870248431022</v>
      </c>
      <c r="AK96" s="666">
        <f t="shared" si="23"/>
        <v>12908.488583282868</v>
      </c>
      <c r="AL96" s="666">
        <f t="shared" si="23"/>
        <v>12920.59684459349</v>
      </c>
      <c r="AM96" s="666">
        <f t="shared" si="23"/>
        <v>12926.810703094076</v>
      </c>
      <c r="AN96" s="666">
        <f t="shared" si="23"/>
        <v>12927.692705294587</v>
      </c>
      <c r="AO96" s="666">
        <f t="shared" si="23"/>
        <v>12923.755849646213</v>
      </c>
      <c r="AP96" s="666">
        <f t="shared" si="23"/>
        <v>12915.467136196956</v>
      </c>
      <c r="AQ96" s="666">
        <f t="shared" si="23"/>
        <v>12903.251032743177</v>
      </c>
      <c r="AR96" s="666">
        <f t="shared" si="23"/>
        <v>12887.492816259106</v>
      </c>
      <c r="AS96" s="666">
        <f t="shared" si="23"/>
        <v>12868.541761045593</v>
      </c>
      <c r="AT96" s="667">
        <f t="shared" si="23"/>
        <v>12846.7141550818</v>
      </c>
      <c r="AV96" s="663" t="s">
        <v>448</v>
      </c>
      <c r="AW96" s="665" t="s">
        <v>449</v>
      </c>
      <c r="AX96" s="103">
        <v>220</v>
      </c>
      <c r="AY96" s="103">
        <v>8</v>
      </c>
      <c r="AZ96" s="661">
        <v>4</v>
      </c>
      <c r="BA96" s="103">
        <f t="shared" si="20"/>
        <v>1.684066869499546</v>
      </c>
      <c r="BB96" s="104">
        <f t="shared" si="19"/>
        <v>2</v>
      </c>
    </row>
    <row r="97" spans="2:54" ht="15.75" thickBot="1" x14ac:dyDescent="0.3">
      <c r="B97" s="681" t="s">
        <v>448</v>
      </c>
      <c r="C97" s="682" t="s">
        <v>313</v>
      </c>
      <c r="D97" s="683" t="s">
        <v>450</v>
      </c>
      <c r="E97" s="671">
        <v>15559</v>
      </c>
      <c r="F97" s="671">
        <v>15589</v>
      </c>
      <c r="G97" s="671">
        <v>16180</v>
      </c>
      <c r="H97" s="671">
        <v>16428</v>
      </c>
      <c r="I97" s="574">
        <v>13609</v>
      </c>
      <c r="J97" s="574">
        <v>14158</v>
      </c>
      <c r="K97" s="574">
        <v>16799</v>
      </c>
      <c r="L97" s="666">
        <f t="shared" si="22"/>
        <v>17995.008215897833</v>
      </c>
      <c r="M97" s="666">
        <f t="shared" si="23"/>
        <v>19152.204601602563</v>
      </c>
      <c r="N97" s="666">
        <f t="shared" si="23"/>
        <v>20265.065993382017</v>
      </c>
      <c r="O97" s="666">
        <f t="shared" si="23"/>
        <v>21271.221680354382</v>
      </c>
      <c r="P97" s="666">
        <f t="shared" si="23"/>
        <v>22220.592430311433</v>
      </c>
      <c r="Q97" s="666">
        <f t="shared" si="23"/>
        <v>23111.980686899078</v>
      </c>
      <c r="R97" s="666">
        <f t="shared" si="23"/>
        <v>23945.184442802041</v>
      </c>
      <c r="S97" s="666">
        <f t="shared" si="23"/>
        <v>24720.828467317966</v>
      </c>
      <c r="T97" s="666">
        <f t="shared" si="23"/>
        <v>25440.205483213296</v>
      </c>
      <c r="U97" s="666">
        <f t="shared" si="23"/>
        <v>26105.131174585236</v>
      </c>
      <c r="V97" s="666">
        <f t="shared" si="23"/>
        <v>26717.815163287094</v>
      </c>
      <c r="W97" s="666">
        <f t="shared" si="23"/>
        <v>27280.748753496911</v>
      </c>
      <c r="X97" s="666">
        <f t="shared" si="23"/>
        <v>27796.609268461823</v>
      </c>
      <c r="Y97" s="666">
        <f t="shared" si="23"/>
        <v>28268.180133990769</v>
      </c>
      <c r="Z97" s="666">
        <f t="shared" si="23"/>
        <v>28698.285440733289</v>
      </c>
      <c r="AA97" s="666">
        <f t="shared" si="23"/>
        <v>29089.737485769248</v>
      </c>
      <c r="AB97" s="666">
        <f t="shared" si="23"/>
        <v>29445.295704215096</v>
      </c>
      <c r="AC97" s="666">
        <f t="shared" si="23"/>
        <v>29767.635412059215</v>
      </c>
      <c r="AD97" s="666">
        <f t="shared" si="23"/>
        <v>30059.324858993328</v>
      </c>
      <c r="AE97" s="666">
        <f t="shared" si="23"/>
        <v>30322.809208816812</v>
      </c>
      <c r="AF97" s="666">
        <f t="shared" si="23"/>
        <v>30560.400205773483</v>
      </c>
      <c r="AG97" s="666">
        <f t="shared" si="23"/>
        <v>30774.270434058886</v>
      </c>
      <c r="AH97" s="666">
        <f t="shared" si="23"/>
        <v>30966.45122515758</v>
      </c>
      <c r="AI97" s="666">
        <f t="shared" si="23"/>
        <v>31138.833407427566</v>
      </c>
      <c r="AJ97" s="666">
        <f t="shared" si="23"/>
        <v>31201.286787232377</v>
      </c>
      <c r="AK97" s="666">
        <f t="shared" si="23"/>
        <v>31246.354425154015</v>
      </c>
      <c r="AL97" s="666">
        <f t="shared" si="23"/>
        <v>31275.663745291931</v>
      </c>
      <c r="AM97" s="666">
        <f t="shared" si="23"/>
        <v>31290.705043411723</v>
      </c>
      <c r="AN97" s="666">
        <f t="shared" si="23"/>
        <v>31292.840022513505</v>
      </c>
      <c r="AO97" s="666">
        <f t="shared" si="23"/>
        <v>31283.310449309323</v>
      </c>
      <c r="AP97" s="666">
        <f t="shared" si="23"/>
        <v>31263.246746537843</v>
      </c>
      <c r="AQ97" s="666">
        <f t="shared" si="23"/>
        <v>31233.676383148792</v>
      </c>
      <c r="AR97" s="666">
        <f t="shared" si="23"/>
        <v>31195.53196258454</v>
      </c>
      <c r="AS97" s="666">
        <f t="shared" si="23"/>
        <v>31149.658940029527</v>
      </c>
      <c r="AT97" s="667">
        <f t="shared" si="23"/>
        <v>31096.822923806794</v>
      </c>
      <c r="AV97" s="681" t="s">
        <v>448</v>
      </c>
      <c r="AW97" s="683" t="s">
        <v>450</v>
      </c>
      <c r="AX97" s="103">
        <v>220</v>
      </c>
      <c r="AY97" s="103">
        <v>8</v>
      </c>
      <c r="AZ97" s="661">
        <v>4</v>
      </c>
      <c r="BA97" s="103">
        <f t="shared" si="20"/>
        <v>4.0764610001041603</v>
      </c>
      <c r="BB97" s="104">
        <f t="shared" si="19"/>
        <v>5</v>
      </c>
    </row>
    <row r="98" spans="2:54" x14ac:dyDescent="0.25">
      <c r="B98" s="663"/>
      <c r="C98" s="692" t="s">
        <v>313</v>
      </c>
      <c r="D98" s="693" t="s">
        <v>451</v>
      </c>
      <c r="E98" s="694"/>
      <c r="F98" s="694"/>
      <c r="G98" s="694"/>
      <c r="H98" s="694"/>
      <c r="I98" s="675"/>
      <c r="J98" s="675">
        <v>446</v>
      </c>
      <c r="K98" s="675">
        <v>471</v>
      </c>
      <c r="L98" s="666">
        <f t="shared" si="22"/>
        <v>504.53294063264957</v>
      </c>
      <c r="M98" s="666">
        <f t="shared" si="23"/>
        <v>536.97769911035232</v>
      </c>
      <c r="N98" s="666">
        <f t="shared" si="23"/>
        <v>568.17942037519674</v>
      </c>
      <c r="O98" s="666">
        <f t="shared" si="23"/>
        <v>596.38939290713222</v>
      </c>
      <c r="P98" s="666">
        <f t="shared" si="23"/>
        <v>623.00726440125516</v>
      </c>
      <c r="Q98" s="666">
        <f t="shared" si="23"/>
        <v>647.99945851118912</v>
      </c>
      <c r="R98" s="666">
        <f t="shared" si="23"/>
        <v>671.36031148043105</v>
      </c>
      <c r="S98" s="666">
        <f t="shared" si="23"/>
        <v>693.10734020517657</v>
      </c>
      <c r="T98" s="666">
        <f t="shared" si="23"/>
        <v>713.27678924897089</v>
      </c>
      <c r="U98" s="666">
        <f t="shared" si="23"/>
        <v>731.91956564257669</v>
      </c>
      <c r="V98" s="666">
        <f t="shared" si="23"/>
        <v>749.09762140057273</v>
      </c>
      <c r="W98" s="666">
        <f t="shared" si="23"/>
        <v>764.88080617281059</v>
      </c>
      <c r="X98" s="666">
        <f t="shared" si="23"/>
        <v>779.34418509706052</v>
      </c>
      <c r="Y98" s="666">
        <f t="shared" si="23"/>
        <v>792.56579814927397</v>
      </c>
      <c r="Z98" s="666">
        <f t="shared" si="23"/>
        <v>804.62482544112038</v>
      </c>
      <c r="AA98" s="666">
        <f t="shared" si="23"/>
        <v>815.60011642343693</v>
      </c>
      <c r="AB98" s="666">
        <f t="shared" si="23"/>
        <v>825.56903843593727</v>
      </c>
      <c r="AC98" s="666">
        <f t="shared" si="23"/>
        <v>834.60660033810882</v>
      </c>
      <c r="AD98" s="666">
        <f t="shared" si="23"/>
        <v>842.78480913065403</v>
      </c>
      <c r="AE98" s="666">
        <f t="shared" si="23"/>
        <v>850.17222080794795</v>
      </c>
      <c r="AF98" s="666">
        <f t="shared" si="23"/>
        <v>856.833650629163</v>
      </c>
      <c r="AG98" s="666">
        <f t="shared" si="23"/>
        <v>862.8300121698752</v>
      </c>
      <c r="AH98" s="666">
        <f t="shared" si="23"/>
        <v>868.21825864927791</v>
      </c>
      <c r="AI98" s="666">
        <f t="shared" si="23"/>
        <v>873.05140394656723</v>
      </c>
      <c r="AJ98" s="666">
        <f t="shared" si="23"/>
        <v>874.80243328688903</v>
      </c>
      <c r="AK98" s="666">
        <f t="shared" ref="M98:AT99" si="24">AJ98*AK$6+AJ98</f>
        <v>876.06601192020594</v>
      </c>
      <c r="AL98" s="666">
        <f t="shared" si="24"/>
        <v>876.88776855958679</v>
      </c>
      <c r="AM98" s="666">
        <f t="shared" si="24"/>
        <v>877.30948719845935</v>
      </c>
      <c r="AN98" s="666">
        <f t="shared" si="24"/>
        <v>877.36934642561221</v>
      </c>
      <c r="AO98" s="666">
        <f t="shared" si="24"/>
        <v>877.10216213016793</v>
      </c>
      <c r="AP98" s="666">
        <f t="shared" si="24"/>
        <v>876.539628407603</v>
      </c>
      <c r="AQ98" s="666">
        <f t="shared" si="24"/>
        <v>875.71055279856409</v>
      </c>
      <c r="AR98" s="666">
        <f t="shared" si="24"/>
        <v>874.64108306311778</v>
      </c>
      <c r="AS98" s="666">
        <f t="shared" si="24"/>
        <v>873.35492355222959</v>
      </c>
      <c r="AT98" s="667">
        <f t="shared" si="24"/>
        <v>871.87353991981649</v>
      </c>
      <c r="AV98" s="663"/>
      <c r="AW98" s="693" t="s">
        <v>451</v>
      </c>
      <c r="AX98" s="103">
        <v>220</v>
      </c>
      <c r="AY98" s="103">
        <v>8</v>
      </c>
      <c r="AZ98" s="661">
        <v>4</v>
      </c>
      <c r="BA98" s="103">
        <f t="shared" si="20"/>
        <v>0.11429329906834096</v>
      </c>
      <c r="BB98" s="104">
        <f t="shared" si="19"/>
        <v>1</v>
      </c>
    </row>
    <row r="99" spans="2:54" ht="15.75" thickBot="1" x14ac:dyDescent="0.3">
      <c r="B99" s="695"/>
      <c r="C99" s="682" t="s">
        <v>383</v>
      </c>
      <c r="D99" s="683" t="s">
        <v>452</v>
      </c>
      <c r="E99" s="670"/>
      <c r="F99" s="670"/>
      <c r="G99" s="670"/>
      <c r="H99" s="670"/>
      <c r="I99" s="574"/>
      <c r="J99" s="574">
        <v>184</v>
      </c>
      <c r="K99" s="574">
        <v>107</v>
      </c>
      <c r="L99" s="696">
        <f t="shared" si="22"/>
        <v>114.6178867254639</v>
      </c>
      <c r="M99" s="696">
        <f t="shared" si="24"/>
        <v>121.9885643414176</v>
      </c>
      <c r="N99" s="696">
        <f t="shared" si="24"/>
        <v>129.07685346103193</v>
      </c>
      <c r="O99" s="696">
        <f t="shared" si="24"/>
        <v>135.48548840990048</v>
      </c>
      <c r="P99" s="696">
        <f t="shared" si="24"/>
        <v>141.53243586185621</v>
      </c>
      <c r="Q99" s="696">
        <f t="shared" si="24"/>
        <v>147.21006806942083</v>
      </c>
      <c r="R99" s="696">
        <f t="shared" si="24"/>
        <v>152.51709836179637</v>
      </c>
      <c r="S99" s="696">
        <f t="shared" si="24"/>
        <v>157.45750616126085</v>
      </c>
      <c r="T99" s="696">
        <f t="shared" si="24"/>
        <v>162.03952537078524</v>
      </c>
      <c r="U99" s="696">
        <f t="shared" si="24"/>
        <v>166.2747208572307</v>
      </c>
      <c r="V99" s="696">
        <f t="shared" si="24"/>
        <v>170.17716664514063</v>
      </c>
      <c r="W99" s="696">
        <f t="shared" si="24"/>
        <v>173.76273091399295</v>
      </c>
      <c r="X99" s="696">
        <f t="shared" si="24"/>
        <v>177.04846667810068</v>
      </c>
      <c r="Y99" s="696">
        <f t="shared" si="24"/>
        <v>180.05210276427229</v>
      </c>
      <c r="Z99" s="696">
        <f t="shared" si="24"/>
        <v>182.79162701103994</v>
      </c>
      <c r="AA99" s="696">
        <f t="shared" si="24"/>
        <v>185.2849521386575</v>
      </c>
      <c r="AB99" s="696">
        <f t="shared" si="24"/>
        <v>187.54965416697499</v>
      </c>
      <c r="AC99" s="696">
        <f t="shared" si="24"/>
        <v>189.60277332521778</v>
      </c>
      <c r="AD99" s="696">
        <f t="shared" si="24"/>
        <v>191.4606678916771</v>
      </c>
      <c r="AE99" s="696">
        <f t="shared" si="24"/>
        <v>193.13891215806871</v>
      </c>
      <c r="AF99" s="696">
        <f t="shared" si="24"/>
        <v>194.65223061002203</v>
      </c>
      <c r="AG99" s="696">
        <f t="shared" si="24"/>
        <v>196.01446136343225</v>
      </c>
      <c r="AH99" s="696">
        <f t="shared" si="24"/>
        <v>197.23854283539845</v>
      </c>
      <c r="AI99" s="696">
        <f t="shared" si="24"/>
        <v>198.33651851864676</v>
      </c>
      <c r="AJ99" s="696">
        <f t="shared" si="24"/>
        <v>198.73431074670287</v>
      </c>
      <c r="AK99" s="696">
        <f t="shared" si="24"/>
        <v>199.02136576531203</v>
      </c>
      <c r="AL99" s="696">
        <f t="shared" si="24"/>
        <v>199.20804933306945</v>
      </c>
      <c r="AM99" s="696">
        <f t="shared" si="24"/>
        <v>199.30385377969233</v>
      </c>
      <c r="AN99" s="696">
        <f t="shared" si="24"/>
        <v>199.31745237269732</v>
      </c>
      <c r="AO99" s="696">
        <f t="shared" si="24"/>
        <v>199.25675445419935</v>
      </c>
      <c r="AP99" s="696">
        <f t="shared" si="24"/>
        <v>199.12896016903068</v>
      </c>
      <c r="AQ99" s="696">
        <f t="shared" si="24"/>
        <v>198.94061390540614</v>
      </c>
      <c r="AR99" s="696">
        <f t="shared" si="24"/>
        <v>198.69765581264019</v>
      </c>
      <c r="AS99" s="696">
        <f t="shared" si="24"/>
        <v>198.40547095560188</v>
      </c>
      <c r="AT99" s="697">
        <f t="shared" si="24"/>
        <v>198.06893582042525</v>
      </c>
      <c r="AV99" s="695"/>
      <c r="AW99" s="683" t="s">
        <v>452</v>
      </c>
      <c r="AX99" s="103">
        <v>220</v>
      </c>
      <c r="AY99" s="103">
        <v>8</v>
      </c>
      <c r="AZ99" s="661">
        <v>4</v>
      </c>
      <c r="BA99" s="103">
        <f t="shared" si="20"/>
        <v>2.5964719745886353E-2</v>
      </c>
      <c r="BB99" s="104">
        <f t="shared" si="19"/>
        <v>1</v>
      </c>
    </row>
    <row r="100" spans="2:54" ht="15.75" thickBot="1" x14ac:dyDescent="0.3">
      <c r="B100" s="698"/>
      <c r="C100" s="699"/>
      <c r="D100" s="700" t="s">
        <v>453</v>
      </c>
      <c r="E100" s="701">
        <v>308380</v>
      </c>
      <c r="F100" s="701">
        <v>322205</v>
      </c>
      <c r="G100" s="701">
        <v>358886</v>
      </c>
      <c r="H100" s="701">
        <v>382710</v>
      </c>
      <c r="I100" s="702">
        <f t="shared" ref="I100:AT100" si="25">SUM(I13:I99)</f>
        <v>322184</v>
      </c>
      <c r="J100" s="703">
        <f t="shared" si="25"/>
        <v>469021</v>
      </c>
      <c r="K100" s="703">
        <f t="shared" si="25"/>
        <v>417580.83333333337</v>
      </c>
      <c r="L100" s="703">
        <f t="shared" si="25"/>
        <v>447310.5855488301</v>
      </c>
      <c r="M100" s="703">
        <f t="shared" si="25"/>
        <v>476075.57340958994</v>
      </c>
      <c r="N100" s="703">
        <f t="shared" si="25"/>
        <v>503738.50497478759</v>
      </c>
      <c r="O100" s="703">
        <f t="shared" si="25"/>
        <v>528749.00144654117</v>
      </c>
      <c r="P100" s="703">
        <f t="shared" si="25"/>
        <v>552347.96739150002</v>
      </c>
      <c r="Q100" s="703">
        <f t="shared" si="25"/>
        <v>574505.63457463076</v>
      </c>
      <c r="R100" s="703">
        <f t="shared" si="25"/>
        <v>595216.98160281254</v>
      </c>
      <c r="S100" s="703">
        <f t="shared" si="25"/>
        <v>614497.53866736265</v>
      </c>
      <c r="T100" s="703">
        <f t="shared" si="25"/>
        <v>632379.43960065732</v>
      </c>
      <c r="U100" s="703">
        <f t="shared" si="25"/>
        <v>648907.81773672719</v>
      </c>
      <c r="V100" s="703">
        <f t="shared" si="25"/>
        <v>664137.59871012531</v>
      </c>
      <c r="W100" s="703">
        <f t="shared" si="25"/>
        <v>678130.71006860724</v>
      </c>
      <c r="X100" s="703">
        <f t="shared" si="25"/>
        <v>690953.70332551596</v>
      </c>
      <c r="Y100" s="703">
        <f t="shared" si="25"/>
        <v>702675.76743667154</v>
      </c>
      <c r="Z100" s="703">
        <f t="shared" si="25"/>
        <v>713367.10218341986</v>
      </c>
      <c r="AA100" s="703">
        <f t="shared" si="25"/>
        <v>723097.61418866774</v>
      </c>
      <c r="AB100" s="703">
        <f t="shared" si="25"/>
        <v>731935.89606003684</v>
      </c>
      <c r="AC100" s="703">
        <f t="shared" si="25"/>
        <v>739948.44941547315</v>
      </c>
      <c r="AD100" s="703">
        <f t="shared" si="25"/>
        <v>747199.11447442183</v>
      </c>
      <c r="AE100" s="703">
        <f t="shared" si="25"/>
        <v>753748.67185102683</v>
      </c>
      <c r="AF100" s="703">
        <f t="shared" si="25"/>
        <v>759654.5856852826</v>
      </c>
      <c r="AG100" s="703">
        <f t="shared" si="25"/>
        <v>764970.86094884598</v>
      </c>
      <c r="AH100" s="703">
        <f t="shared" si="25"/>
        <v>769747.99142671109</v>
      </c>
      <c r="AI100" s="703">
        <f t="shared" si="25"/>
        <v>774032.97834998765</v>
      </c>
      <c r="AJ100" s="703">
        <f t="shared" si="25"/>
        <v>775585.4120891015</v>
      </c>
      <c r="AK100" s="703">
        <f t="shared" si="25"/>
        <v>776705.68006932002</v>
      </c>
      <c r="AL100" s="703">
        <f t="shared" si="25"/>
        <v>777434.23595524288</v>
      </c>
      <c r="AM100" s="703">
        <f t="shared" si="25"/>
        <v>777808.12474643777</v>
      </c>
      <c r="AN100" s="703">
        <f t="shared" si="25"/>
        <v>777861.19495016849</v>
      </c>
      <c r="AO100" s="703">
        <f t="shared" si="25"/>
        <v>777624.31375962624</v>
      </c>
      <c r="AP100" s="703">
        <f t="shared" si="25"/>
        <v>777125.58063723391</v>
      </c>
      <c r="AQ100" s="703">
        <f t="shared" si="25"/>
        <v>776390.53587350016</v>
      </c>
      <c r="AR100" s="703">
        <f t="shared" si="25"/>
        <v>775442.3616413296</v>
      </c>
      <c r="AS100" s="703">
        <f t="shared" si="25"/>
        <v>774302.07382740895</v>
      </c>
      <c r="AT100" s="703">
        <f t="shared" si="25"/>
        <v>772988.70352653961</v>
      </c>
      <c r="AV100" s="698"/>
      <c r="AW100" s="700" t="s">
        <v>453</v>
      </c>
      <c r="AX100" s="703"/>
      <c r="AY100" s="703"/>
      <c r="AZ100" s="703"/>
      <c r="BA100" s="703">
        <f t="shared" ref="BA100:BB100" si="26">SUM(BA13:BA99)</f>
        <v>101.33055428741761</v>
      </c>
      <c r="BB100" s="703">
        <f t="shared" si="26"/>
        <v>150</v>
      </c>
    </row>
    <row r="101" spans="2:54" ht="13.5" thickBot="1" x14ac:dyDescent="0.25"/>
    <row r="102" spans="2:54" thickBot="1" x14ac:dyDescent="0.25">
      <c r="F102" s="893" t="s">
        <v>454</v>
      </c>
      <c r="G102" s="894"/>
      <c r="H102" s="894"/>
      <c r="I102" s="894"/>
      <c r="J102" s="894"/>
      <c r="K102" s="895"/>
    </row>
    <row r="103" spans="2:54" ht="14.25" x14ac:dyDescent="0.2">
      <c r="F103" s="704">
        <v>2017</v>
      </c>
      <c r="G103" s="705">
        <v>2018</v>
      </c>
      <c r="H103" s="705">
        <v>2019</v>
      </c>
      <c r="I103" s="705">
        <v>2020</v>
      </c>
      <c r="J103" s="705">
        <v>2021</v>
      </c>
      <c r="K103" s="706">
        <v>2022</v>
      </c>
    </row>
    <row r="104" spans="2:54" x14ac:dyDescent="0.25">
      <c r="F104" s="707">
        <f t="shared" ref="F104:K104" si="27">(F100-E100)/E100</f>
        <v>4.4831052597444708E-2</v>
      </c>
      <c r="G104" s="708">
        <f t="shared" si="27"/>
        <v>0.11384367095482689</v>
      </c>
      <c r="H104" s="708">
        <f t="shared" si="27"/>
        <v>6.6383196892606564E-2</v>
      </c>
      <c r="I104" s="708">
        <f t="shared" si="27"/>
        <v>-0.15815108045256199</v>
      </c>
      <c r="J104" s="708">
        <f t="shared" si="27"/>
        <v>0.45575509646661533</v>
      </c>
      <c r="K104" s="709">
        <f t="shared" si="27"/>
        <v>-0.10967561509328287</v>
      </c>
    </row>
    <row r="105" spans="2:54" ht="15.75" thickBot="1" x14ac:dyDescent="0.3">
      <c r="F105" s="710"/>
      <c r="G105" s="711">
        <f>AVERAGE(F104:K104)</f>
        <v>6.8831053560941449E-2</v>
      </c>
      <c r="H105" s="896" t="s">
        <v>100</v>
      </c>
      <c r="I105" s="885"/>
      <c r="J105" s="885"/>
      <c r="K105" s="712"/>
    </row>
    <row r="106" spans="2:54" ht="12.75" x14ac:dyDescent="0.2"/>
    <row r="107" spans="2:54" ht="12.75" x14ac:dyDescent="0.2"/>
    <row r="108" spans="2:54" ht="12.75" x14ac:dyDescent="0.2"/>
    <row r="109" spans="2:54" ht="15.75" x14ac:dyDescent="0.25">
      <c r="B109" s="68"/>
      <c r="C109" s="67" t="s">
        <v>51</v>
      </c>
      <c r="D109" s="68"/>
      <c r="E109" s="68"/>
      <c r="F109" s="68"/>
      <c r="G109" s="68"/>
      <c r="H109" s="68"/>
      <c r="I109" s="68"/>
      <c r="J109" s="68"/>
      <c r="K109" s="68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</row>
    <row r="110" spans="2:54" ht="23.25" x14ac:dyDescent="0.35">
      <c r="B110" s="71"/>
      <c r="C110" s="70" t="s">
        <v>52</v>
      </c>
      <c r="D110" s="71" t="s">
        <v>455</v>
      </c>
      <c r="E110" s="68"/>
      <c r="F110" s="68"/>
      <c r="G110" s="68"/>
      <c r="H110" s="68"/>
      <c r="I110" s="68"/>
      <c r="J110" s="68"/>
      <c r="K110" s="68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</row>
    <row r="111" spans="2:54" ht="14.45" customHeight="1" x14ac:dyDescent="0.25">
      <c r="B111" s="69"/>
      <c r="C111" s="72" t="s">
        <v>54</v>
      </c>
      <c r="D111" s="69"/>
      <c r="E111" s="69">
        <v>2016</v>
      </c>
      <c r="F111" s="69">
        <v>2017</v>
      </c>
      <c r="G111" s="69">
        <v>2018</v>
      </c>
      <c r="H111" s="69">
        <v>2019</v>
      </c>
      <c r="I111" s="69">
        <v>2020</v>
      </c>
      <c r="J111" s="69">
        <v>2021</v>
      </c>
      <c r="K111" s="69">
        <v>2022</v>
      </c>
      <c r="L111" s="69">
        <v>2023</v>
      </c>
      <c r="M111" s="69">
        <v>2024</v>
      </c>
      <c r="N111" s="69">
        <v>2025</v>
      </c>
      <c r="O111" s="69">
        <v>2026</v>
      </c>
      <c r="P111" s="69">
        <v>2027</v>
      </c>
      <c r="Q111" s="69">
        <v>2028</v>
      </c>
      <c r="R111" s="69">
        <v>2029</v>
      </c>
      <c r="S111" s="69">
        <v>2030</v>
      </c>
      <c r="T111" s="69">
        <v>2031</v>
      </c>
      <c r="U111" s="69">
        <v>2032</v>
      </c>
      <c r="V111" s="69">
        <v>2033</v>
      </c>
      <c r="W111" s="69">
        <v>2034</v>
      </c>
      <c r="X111" s="69">
        <v>2035</v>
      </c>
      <c r="Y111" s="69">
        <v>2036</v>
      </c>
      <c r="Z111" s="69">
        <v>2037</v>
      </c>
      <c r="AA111" s="69">
        <v>2038</v>
      </c>
      <c r="AB111" s="69">
        <v>2039</v>
      </c>
      <c r="AC111" s="69">
        <v>2040</v>
      </c>
      <c r="AD111" s="69">
        <v>2041</v>
      </c>
      <c r="AE111" s="69">
        <v>2042</v>
      </c>
      <c r="AF111" s="69">
        <v>2043</v>
      </c>
      <c r="AG111" s="69">
        <v>2044</v>
      </c>
      <c r="AH111" s="69">
        <v>2045</v>
      </c>
      <c r="AI111" s="69">
        <v>2046</v>
      </c>
      <c r="AJ111" s="69">
        <v>2047</v>
      </c>
      <c r="AK111" s="69">
        <v>2048</v>
      </c>
      <c r="AL111" s="69">
        <v>2049</v>
      </c>
      <c r="AM111" s="69">
        <v>2050</v>
      </c>
      <c r="AN111" s="69">
        <v>2051</v>
      </c>
      <c r="AO111" s="69">
        <v>2052</v>
      </c>
      <c r="AP111" s="69">
        <v>2053</v>
      </c>
      <c r="AQ111" s="69">
        <v>2054</v>
      </c>
      <c r="AR111" s="69">
        <v>2055</v>
      </c>
      <c r="AS111" s="69">
        <v>2056</v>
      </c>
      <c r="AT111" s="69">
        <v>2057</v>
      </c>
    </row>
    <row r="112" spans="2:54" ht="14.45" customHeight="1" thickBot="1" x14ac:dyDescent="0.3">
      <c r="B112" s="73"/>
      <c r="C112" s="72"/>
      <c r="D112" s="73" t="s">
        <v>56</v>
      </c>
      <c r="E112" s="74">
        <v>2.4039322673287547E-3</v>
      </c>
      <c r="F112" s="74">
        <v>2.3981672357284781E-3</v>
      </c>
      <c r="G112" s="74">
        <v>2.39242978899473E-3</v>
      </c>
      <c r="H112" s="74">
        <v>2.3867197296154755E-3</v>
      </c>
      <c r="I112" s="74">
        <v>2.3810368619600936E-3</v>
      </c>
      <c r="J112" s="74">
        <v>2.3753809922564722E-3</v>
      </c>
      <c r="K112" s="74">
        <v>2.3697519285689863E-3</v>
      </c>
      <c r="L112" s="74">
        <v>2.3641494807773488E-3</v>
      </c>
      <c r="M112" s="74">
        <v>2.3585734605552021E-3</v>
      </c>
      <c r="N112" s="74">
        <v>2.3530236813488715E-3</v>
      </c>
      <c r="O112" s="74">
        <v>-5.2807686079391265E-4</v>
      </c>
      <c r="P112" s="74">
        <v>-5.2835587330486949E-4</v>
      </c>
      <c r="Q112" s="74">
        <v>-5.2863518080734605E-4</v>
      </c>
      <c r="R112" s="74">
        <v>-5.2891478376983453E-4</v>
      </c>
      <c r="S112" s="74">
        <v>-5.2919468266098631E-4</v>
      </c>
      <c r="T112" s="74">
        <v>-5.2947487795086169E-4</v>
      </c>
      <c r="U112" s="74">
        <v>-5.297553701109339E-4</v>
      </c>
      <c r="V112" s="74">
        <v>-5.3003615961284172E-4</v>
      </c>
      <c r="W112" s="74">
        <v>-5.3031724692978086E-4</v>
      </c>
      <c r="X112" s="74">
        <v>-5.3059863253581189E-4</v>
      </c>
      <c r="Y112" s="74">
        <v>-5.3088031690586316E-4</v>
      </c>
      <c r="Z112" s="74">
        <v>-5.3116230051642908E-4</v>
      </c>
      <c r="AA112" s="74">
        <v>-5.3144458384418074E-4</v>
      </c>
      <c r="AB112" s="74">
        <v>-5.3172716736722139E-4</v>
      </c>
      <c r="AC112" s="74">
        <v>-5.3201005156509049E-4</v>
      </c>
      <c r="AD112" s="74">
        <v>-5.3229323691751076E-4</v>
      </c>
      <c r="AE112" s="74">
        <v>-5.3257672390578546E-4</v>
      </c>
      <c r="AF112" s="74">
        <v>-5.3286051301210417E-4</v>
      </c>
      <c r="AG112" s="74">
        <v>-5.3314460471954499E-4</v>
      </c>
      <c r="AH112" s="74">
        <v>-5.33428999512776E-4</v>
      </c>
      <c r="AI112" s="74">
        <v>-5.3371369787582061E-4</v>
      </c>
      <c r="AJ112" s="74">
        <v>-3.4847654264865352E-3</v>
      </c>
      <c r="AK112" s="74">
        <v>-3.4969514821094911E-3</v>
      </c>
      <c r="AL112" s="74">
        <v>-3.5092230649070898E-3</v>
      </c>
      <c r="AM112" s="74">
        <v>-3.5215810784528191E-3</v>
      </c>
      <c r="AN112" s="74">
        <v>-3.5340264390914754E-3</v>
      </c>
      <c r="AO112" s="74">
        <v>-3.5465600761681961E-3</v>
      </c>
      <c r="AP112" s="74">
        <v>-3.5591829322598129E-3</v>
      </c>
      <c r="AQ112" s="74">
        <v>-3.5718959634085845E-3</v>
      </c>
      <c r="AR112" s="74">
        <v>-3.5847001393664178E-3</v>
      </c>
      <c r="AS112" s="74">
        <v>-3.5975964438400353E-3</v>
      </c>
      <c r="AT112" s="74">
        <v>-3.6105858747429E-3</v>
      </c>
    </row>
    <row r="113" spans="2:54" x14ac:dyDescent="0.25">
      <c r="B113" s="73"/>
      <c r="C113" s="72"/>
      <c r="D113" s="73" t="s">
        <v>57</v>
      </c>
      <c r="E113" s="69"/>
      <c r="F113" s="75">
        <f>F212</f>
        <v>4.4831052597444708E-2</v>
      </c>
      <c r="G113" s="75">
        <f t="shared" ref="G113:K113" si="28">G212</f>
        <v>0.11384367095482689</v>
      </c>
      <c r="H113" s="75">
        <f t="shared" si="28"/>
        <v>6.6383196892606564E-2</v>
      </c>
      <c r="I113" s="75">
        <f t="shared" si="28"/>
        <v>-0.15815108045256199</v>
      </c>
      <c r="J113" s="75">
        <f t="shared" si="28"/>
        <v>0.45575509646661533</v>
      </c>
      <c r="K113" s="75">
        <f t="shared" si="28"/>
        <v>-0.10967561509328287</v>
      </c>
      <c r="L113" s="642">
        <f>G213</f>
        <v>6.8831053560941449E-2</v>
      </c>
      <c r="M113" s="75">
        <f t="shared" ref="M113:O113" si="29">L113*0.9</f>
        <v>6.1947948204847308E-2</v>
      </c>
      <c r="N113" s="75">
        <f t="shared" si="29"/>
        <v>5.5753153384362576E-2</v>
      </c>
      <c r="O113" s="75">
        <f t="shared" si="29"/>
        <v>5.0177838045926321E-2</v>
      </c>
      <c r="P113" s="713">
        <f>P116+0.05</f>
        <v>9.5160054241333697E-2</v>
      </c>
      <c r="Q113" s="75">
        <f t="shared" ref="Q113:AT113" si="30">P113*0.9</f>
        <v>8.5644048817200336E-2</v>
      </c>
      <c r="R113" s="75">
        <f t="shared" si="30"/>
        <v>7.7079643935480308E-2</v>
      </c>
      <c r="S113" s="75">
        <f t="shared" si="30"/>
        <v>6.9371679541932282E-2</v>
      </c>
      <c r="T113" s="75">
        <f t="shared" si="30"/>
        <v>6.2434511587739057E-2</v>
      </c>
      <c r="U113" s="75">
        <f t="shared" si="30"/>
        <v>5.6191060428965156E-2</v>
      </c>
      <c r="V113" s="75">
        <f t="shared" si="30"/>
        <v>5.0571954386068645E-2</v>
      </c>
      <c r="W113" s="75">
        <f t="shared" si="30"/>
        <v>4.5514758947461778E-2</v>
      </c>
      <c r="X113" s="75">
        <f t="shared" si="30"/>
        <v>4.0963283052715599E-2</v>
      </c>
      <c r="Y113" s="75">
        <f t="shared" si="30"/>
        <v>3.6866954747444038E-2</v>
      </c>
      <c r="Z113" s="75">
        <f t="shared" si="30"/>
        <v>3.3180259272699637E-2</v>
      </c>
      <c r="AA113" s="75">
        <f t="shared" si="30"/>
        <v>2.9862233345429673E-2</v>
      </c>
      <c r="AB113" s="75">
        <f t="shared" si="30"/>
        <v>2.6876010010886707E-2</v>
      </c>
      <c r="AC113" s="75">
        <f t="shared" si="30"/>
        <v>2.4188409009798038E-2</v>
      </c>
      <c r="AD113" s="75">
        <f t="shared" si="30"/>
        <v>2.1769568108818235E-2</v>
      </c>
      <c r="AE113" s="75">
        <f t="shared" si="30"/>
        <v>1.9592611297936411E-2</v>
      </c>
      <c r="AF113" s="75">
        <f t="shared" si="30"/>
        <v>1.763335016814277E-2</v>
      </c>
      <c r="AG113" s="75">
        <f t="shared" si="30"/>
        <v>1.5870015151328493E-2</v>
      </c>
      <c r="AH113" s="75">
        <f t="shared" si="30"/>
        <v>1.4283013636195644E-2</v>
      </c>
      <c r="AI113" s="75">
        <f t="shared" si="30"/>
        <v>1.2854712272576079E-2</v>
      </c>
      <c r="AJ113" s="75">
        <f t="shared" si="30"/>
        <v>1.156924104531847E-2</v>
      </c>
      <c r="AK113" s="75">
        <f t="shared" si="30"/>
        <v>1.0412316940786624E-2</v>
      </c>
      <c r="AL113" s="75">
        <f t="shared" si="30"/>
        <v>9.3710852467079608E-3</v>
      </c>
      <c r="AM113" s="75">
        <f t="shared" si="30"/>
        <v>8.4339767220371654E-3</v>
      </c>
      <c r="AN113" s="75">
        <f t="shared" si="30"/>
        <v>7.5905790498334491E-3</v>
      </c>
      <c r="AO113" s="75">
        <f t="shared" si="30"/>
        <v>6.8315211448501043E-3</v>
      </c>
      <c r="AP113" s="75">
        <f t="shared" si="30"/>
        <v>6.148369030365094E-3</v>
      </c>
      <c r="AQ113" s="75">
        <f t="shared" si="30"/>
        <v>5.533532127328585E-3</v>
      </c>
      <c r="AR113" s="75">
        <f t="shared" si="30"/>
        <v>4.9801789145957264E-3</v>
      </c>
      <c r="AS113" s="75">
        <f t="shared" si="30"/>
        <v>4.4821610231361537E-3</v>
      </c>
      <c r="AT113" s="75">
        <f t="shared" si="30"/>
        <v>4.0339449208225383E-3</v>
      </c>
      <c r="AX113" s="886" t="s">
        <v>55</v>
      </c>
      <c r="AY113" s="887"/>
      <c r="AZ113" s="887"/>
      <c r="BA113" s="887"/>
      <c r="BB113" s="888"/>
    </row>
    <row r="114" spans="2:54" x14ac:dyDescent="0.25">
      <c r="B114" s="73"/>
      <c r="C114" s="72"/>
      <c r="D114" s="73" t="s">
        <v>58</v>
      </c>
      <c r="E114" s="69"/>
      <c r="F114" s="75">
        <f t="shared" ref="F114:AT114" si="31">F112+F113</f>
        <v>4.7229219833173186E-2</v>
      </c>
      <c r="G114" s="75">
        <f t="shared" si="31"/>
        <v>0.11623610074382162</v>
      </c>
      <c r="H114" s="75">
        <f t="shared" si="31"/>
        <v>6.8769916622222038E-2</v>
      </c>
      <c r="I114" s="75">
        <f t="shared" si="31"/>
        <v>-0.1557700435906019</v>
      </c>
      <c r="J114" s="75">
        <f t="shared" si="31"/>
        <v>0.45813047745887181</v>
      </c>
      <c r="K114" s="75">
        <f t="shared" si="31"/>
        <v>-0.10730586316471388</v>
      </c>
      <c r="L114" s="75">
        <f t="shared" si="31"/>
        <v>7.1195203041718794E-2</v>
      </c>
      <c r="M114" s="75">
        <f t="shared" si="31"/>
        <v>6.4306521665402516E-2</v>
      </c>
      <c r="N114" s="75">
        <f t="shared" si="31"/>
        <v>5.8106177065711445E-2</v>
      </c>
      <c r="O114" s="75">
        <f t="shared" si="31"/>
        <v>4.964976118513241E-2</v>
      </c>
      <c r="P114" s="75">
        <f t="shared" si="31"/>
        <v>9.463169836802883E-2</v>
      </c>
      <c r="Q114" s="75">
        <f t="shared" si="31"/>
        <v>8.5115413636392995E-2</v>
      </c>
      <c r="R114" s="75">
        <f t="shared" si="31"/>
        <v>7.6550729151710475E-2</v>
      </c>
      <c r="S114" s="75">
        <f t="shared" si="31"/>
        <v>6.8842484859271302E-2</v>
      </c>
      <c r="T114" s="75">
        <f t="shared" si="31"/>
        <v>6.1905036709788197E-2</v>
      </c>
      <c r="U114" s="75">
        <f t="shared" si="31"/>
        <v>5.5661305058854221E-2</v>
      </c>
      <c r="V114" s="75">
        <f t="shared" si="31"/>
        <v>5.0041918226455803E-2</v>
      </c>
      <c r="W114" s="75">
        <f t="shared" si="31"/>
        <v>4.4984441700532E-2</v>
      </c>
      <c r="X114" s="75">
        <f t="shared" si="31"/>
        <v>4.043268442017979E-2</v>
      </c>
      <c r="Y114" s="75">
        <f t="shared" si="31"/>
        <v>3.6336074430538177E-2</v>
      </c>
      <c r="Z114" s="75">
        <f t="shared" si="31"/>
        <v>3.2649096972183211E-2</v>
      </c>
      <c r="AA114" s="75">
        <f t="shared" si="31"/>
        <v>2.9330788761585493E-2</v>
      </c>
      <c r="AB114" s="75">
        <f t="shared" si="31"/>
        <v>2.6344282843519487E-2</v>
      </c>
      <c r="AC114" s="75">
        <f t="shared" si="31"/>
        <v>2.3656398958232946E-2</v>
      </c>
      <c r="AD114" s="75">
        <f t="shared" si="31"/>
        <v>2.1237274871900726E-2</v>
      </c>
      <c r="AE114" s="75">
        <f t="shared" si="31"/>
        <v>1.9060034574030625E-2</v>
      </c>
      <c r="AF114" s="75">
        <f t="shared" si="31"/>
        <v>1.7100489655130665E-2</v>
      </c>
      <c r="AG114" s="75">
        <f t="shared" si="31"/>
        <v>1.5336870546608948E-2</v>
      </c>
      <c r="AH114" s="75">
        <f t="shared" si="31"/>
        <v>1.3749584636682868E-2</v>
      </c>
      <c r="AI114" s="75">
        <f t="shared" si="31"/>
        <v>1.2320998574700258E-2</v>
      </c>
      <c r="AJ114" s="75">
        <f t="shared" si="31"/>
        <v>8.0844756188319343E-3</v>
      </c>
      <c r="AK114" s="75">
        <f t="shared" si="31"/>
        <v>6.9153654586771324E-3</v>
      </c>
      <c r="AL114" s="75">
        <f t="shared" si="31"/>
        <v>5.861862181800871E-3</v>
      </c>
      <c r="AM114" s="75">
        <f t="shared" si="31"/>
        <v>4.9123956435843464E-3</v>
      </c>
      <c r="AN114" s="75">
        <f t="shared" si="31"/>
        <v>4.0565526107419741E-3</v>
      </c>
      <c r="AO114" s="75">
        <f t="shared" si="31"/>
        <v>3.2849610686819081E-3</v>
      </c>
      <c r="AP114" s="75">
        <f t="shared" si="31"/>
        <v>2.5891860981052811E-3</v>
      </c>
      <c r="AQ114" s="75">
        <f t="shared" si="31"/>
        <v>1.9616361639200005E-3</v>
      </c>
      <c r="AR114" s="75">
        <f t="shared" si="31"/>
        <v>1.3954787752293086E-3</v>
      </c>
      <c r="AS114" s="75">
        <f t="shared" si="31"/>
        <v>8.8456457929611846E-4</v>
      </c>
      <c r="AT114" s="75">
        <f t="shared" si="31"/>
        <v>4.2335904607963826E-4</v>
      </c>
      <c r="AX114" s="889"/>
      <c r="AY114" s="890"/>
      <c r="AZ114" s="890"/>
      <c r="BA114" s="890"/>
      <c r="BB114" s="891"/>
    </row>
    <row r="115" spans="2:54" ht="12.75" x14ac:dyDescent="0.2">
      <c r="AX115" s="889"/>
      <c r="AY115" s="890"/>
      <c r="AZ115" s="890"/>
      <c r="BA115" s="890"/>
      <c r="BB115" s="891"/>
    </row>
    <row r="116" spans="2:54" ht="12.75" x14ac:dyDescent="0.2">
      <c r="P116" s="878">
        <f>O113*0.9</f>
        <v>4.5160054241333687E-2</v>
      </c>
      <c r="AX116" s="889"/>
      <c r="AY116" s="890"/>
      <c r="AZ116" s="890"/>
      <c r="BA116" s="890"/>
      <c r="BB116" s="891"/>
    </row>
    <row r="117" spans="2:54" ht="18.75" x14ac:dyDescent="0.3">
      <c r="C117" s="643" t="s">
        <v>290</v>
      </c>
      <c r="AX117" s="889"/>
      <c r="AY117" s="890"/>
      <c r="AZ117" s="890"/>
      <c r="BA117" s="890"/>
      <c r="BB117" s="891"/>
    </row>
    <row r="118" spans="2:54" ht="13.5" thickBot="1" x14ac:dyDescent="0.25">
      <c r="AX118" s="889"/>
      <c r="AY118" s="892"/>
      <c r="AZ118" s="892"/>
      <c r="BA118" s="892"/>
      <c r="BB118" s="891"/>
    </row>
    <row r="119" spans="2:54" x14ac:dyDescent="0.25">
      <c r="B119" s="644"/>
      <c r="C119" s="645"/>
      <c r="D119" s="646"/>
      <c r="E119" s="647">
        <v>2016</v>
      </c>
      <c r="F119" s="647">
        <v>2017</v>
      </c>
      <c r="G119" s="647">
        <v>2018</v>
      </c>
      <c r="H119" s="647">
        <v>2019</v>
      </c>
      <c r="I119" s="647">
        <v>2020</v>
      </c>
      <c r="J119" s="648">
        <v>2021</v>
      </c>
      <c r="K119" s="648">
        <v>2022</v>
      </c>
      <c r="L119" s="647">
        <v>2023</v>
      </c>
      <c r="M119" s="648">
        <v>2024</v>
      </c>
      <c r="N119" s="648">
        <v>2025</v>
      </c>
      <c r="O119" s="647">
        <v>2026</v>
      </c>
      <c r="P119" s="648">
        <v>2027</v>
      </c>
      <c r="Q119" s="648">
        <v>2028</v>
      </c>
      <c r="R119" s="647">
        <v>2029</v>
      </c>
      <c r="S119" s="648">
        <v>2030</v>
      </c>
      <c r="T119" s="648">
        <v>2031</v>
      </c>
      <c r="U119" s="647">
        <v>2032</v>
      </c>
      <c r="V119" s="648">
        <v>2033</v>
      </c>
      <c r="W119" s="648">
        <v>2034</v>
      </c>
      <c r="X119" s="647">
        <v>2035</v>
      </c>
      <c r="Y119" s="648">
        <v>2036</v>
      </c>
      <c r="Z119" s="648">
        <v>2037</v>
      </c>
      <c r="AA119" s="647">
        <v>2038</v>
      </c>
      <c r="AB119" s="648">
        <v>2039</v>
      </c>
      <c r="AC119" s="648">
        <v>2040</v>
      </c>
      <c r="AD119" s="647">
        <v>2041</v>
      </c>
      <c r="AE119" s="648">
        <v>2042</v>
      </c>
      <c r="AF119" s="648">
        <v>2043</v>
      </c>
      <c r="AG119" s="647">
        <v>2044</v>
      </c>
      <c r="AH119" s="648">
        <v>2045</v>
      </c>
      <c r="AI119" s="648">
        <v>2046</v>
      </c>
      <c r="AJ119" s="647">
        <v>2047</v>
      </c>
      <c r="AK119" s="648">
        <v>2048</v>
      </c>
      <c r="AL119" s="648">
        <v>2049</v>
      </c>
      <c r="AM119" s="647">
        <v>2050</v>
      </c>
      <c r="AN119" s="648">
        <v>2051</v>
      </c>
      <c r="AO119" s="648">
        <v>2052</v>
      </c>
      <c r="AP119" s="647">
        <v>2053</v>
      </c>
      <c r="AQ119" s="648">
        <v>2054</v>
      </c>
      <c r="AR119" s="648">
        <v>2055</v>
      </c>
      <c r="AS119" s="647">
        <v>2056</v>
      </c>
      <c r="AT119" s="648">
        <v>2057</v>
      </c>
      <c r="AV119" s="644"/>
      <c r="AW119" s="646"/>
      <c r="AX119" s="85" t="s">
        <v>60</v>
      </c>
      <c r="AY119" s="85" t="s">
        <v>61</v>
      </c>
      <c r="AZ119" s="85" t="s">
        <v>62</v>
      </c>
      <c r="BA119" s="85" t="s">
        <v>63</v>
      </c>
      <c r="BB119" s="86"/>
    </row>
    <row r="120" spans="2:54" ht="15.75" thickBot="1" x14ac:dyDescent="0.3">
      <c r="B120" s="649" t="s">
        <v>64</v>
      </c>
      <c r="C120" s="650" t="s">
        <v>291</v>
      </c>
      <c r="D120" s="651" t="s">
        <v>292</v>
      </c>
      <c r="E120" s="652" t="s">
        <v>293</v>
      </c>
      <c r="F120" s="652" t="s">
        <v>293</v>
      </c>
      <c r="G120" s="652" t="s">
        <v>293</v>
      </c>
      <c r="H120" s="652" t="s">
        <v>293</v>
      </c>
      <c r="I120" s="653" t="s">
        <v>293</v>
      </c>
      <c r="J120" s="654" t="s">
        <v>293</v>
      </c>
      <c r="K120" s="654" t="s">
        <v>293</v>
      </c>
      <c r="L120" s="653" t="s">
        <v>293</v>
      </c>
      <c r="M120" s="654" t="s">
        <v>293</v>
      </c>
      <c r="N120" s="654" t="s">
        <v>293</v>
      </c>
      <c r="O120" s="653" t="s">
        <v>293</v>
      </c>
      <c r="P120" s="654" t="s">
        <v>293</v>
      </c>
      <c r="Q120" s="654" t="s">
        <v>293</v>
      </c>
      <c r="R120" s="653" t="s">
        <v>293</v>
      </c>
      <c r="S120" s="654" t="s">
        <v>293</v>
      </c>
      <c r="T120" s="654" t="s">
        <v>293</v>
      </c>
      <c r="U120" s="653" t="s">
        <v>293</v>
      </c>
      <c r="V120" s="654" t="s">
        <v>293</v>
      </c>
      <c r="W120" s="654" t="s">
        <v>293</v>
      </c>
      <c r="X120" s="653" t="s">
        <v>293</v>
      </c>
      <c r="Y120" s="654" t="s">
        <v>293</v>
      </c>
      <c r="Z120" s="654" t="s">
        <v>293</v>
      </c>
      <c r="AA120" s="653" t="s">
        <v>293</v>
      </c>
      <c r="AB120" s="654" t="s">
        <v>293</v>
      </c>
      <c r="AC120" s="654" t="s">
        <v>293</v>
      </c>
      <c r="AD120" s="653" t="s">
        <v>293</v>
      </c>
      <c r="AE120" s="654" t="s">
        <v>293</v>
      </c>
      <c r="AF120" s="654" t="s">
        <v>293</v>
      </c>
      <c r="AG120" s="653" t="s">
        <v>293</v>
      </c>
      <c r="AH120" s="654" t="s">
        <v>293</v>
      </c>
      <c r="AI120" s="654" t="s">
        <v>293</v>
      </c>
      <c r="AJ120" s="653" t="s">
        <v>293</v>
      </c>
      <c r="AK120" s="654" t="s">
        <v>293</v>
      </c>
      <c r="AL120" s="654" t="s">
        <v>293</v>
      </c>
      <c r="AM120" s="653" t="s">
        <v>293</v>
      </c>
      <c r="AN120" s="654" t="s">
        <v>293</v>
      </c>
      <c r="AO120" s="654" t="s">
        <v>293</v>
      </c>
      <c r="AP120" s="653" t="s">
        <v>293</v>
      </c>
      <c r="AQ120" s="654" t="s">
        <v>293</v>
      </c>
      <c r="AR120" s="654" t="s">
        <v>293</v>
      </c>
      <c r="AS120" s="653" t="s">
        <v>293</v>
      </c>
      <c r="AT120" s="654" t="s">
        <v>293</v>
      </c>
      <c r="AV120" s="649" t="s">
        <v>64</v>
      </c>
      <c r="AW120" s="651" t="s">
        <v>292</v>
      </c>
      <c r="AX120" s="89" t="s">
        <v>11</v>
      </c>
      <c r="AY120" s="89" t="s">
        <v>11</v>
      </c>
      <c r="AZ120" s="89" t="s">
        <v>11</v>
      </c>
      <c r="BA120" s="89" t="s">
        <v>11</v>
      </c>
      <c r="BB120" s="90" t="s">
        <v>11</v>
      </c>
    </row>
    <row r="121" spans="2:54" ht="15.75" thickTop="1" x14ac:dyDescent="0.25">
      <c r="B121" s="655" t="s">
        <v>65</v>
      </c>
      <c r="C121" s="656" t="s">
        <v>294</v>
      </c>
      <c r="D121" s="657" t="s">
        <v>295</v>
      </c>
      <c r="E121" s="658">
        <v>4201</v>
      </c>
      <c r="F121" s="658">
        <v>4602</v>
      </c>
      <c r="G121" s="658">
        <v>5450</v>
      </c>
      <c r="H121" s="658">
        <v>6155</v>
      </c>
      <c r="I121" s="658">
        <v>3741</v>
      </c>
      <c r="J121" s="658">
        <v>4073</v>
      </c>
      <c r="K121" s="658">
        <v>5976</v>
      </c>
      <c r="L121" s="659">
        <f>K121*L$114+K121</f>
        <v>6401.462533377311</v>
      </c>
      <c r="M121" s="659">
        <f t="shared" ref="M121:AT128" si="32">L121*M$114+L121</f>
        <v>6813.1183224702017</v>
      </c>
      <c r="N121" s="659">
        <f t="shared" si="32"/>
        <v>7209.0025820852979</v>
      </c>
      <c r="O121" s="659">
        <f t="shared" si="32"/>
        <v>7566.9278386688356</v>
      </c>
      <c r="P121" s="659">
        <f t="shared" si="32"/>
        <v>8282.9990714703854</v>
      </c>
      <c r="Q121" s="659">
        <f t="shared" si="32"/>
        <v>8988.0099635884471</v>
      </c>
      <c r="R121" s="659">
        <f t="shared" si="32"/>
        <v>9676.0486799239807</v>
      </c>
      <c r="S121" s="659">
        <f t="shared" si="32"/>
        <v>10342.171914669219</v>
      </c>
      <c r="T121" s="659">
        <f t="shared" si="32"/>
        <v>10982.404446705757</v>
      </c>
      <c r="U121" s="659">
        <f t="shared" si="32"/>
        <v>11593.699410893563</v>
      </c>
      <c r="V121" s="659">
        <f t="shared" si="32"/>
        <v>12173.870368755608</v>
      </c>
      <c r="W121" s="659">
        <f t="shared" si="32"/>
        <v>12721.505130628728</v>
      </c>
      <c r="X121" s="659">
        <f t="shared" si="32"/>
        <v>13235.869732925137</v>
      </c>
      <c r="Y121" s="659">
        <f t="shared" si="32"/>
        <v>13716.809280693613</v>
      </c>
      <c r="Z121" s="659">
        <f t="shared" si="32"/>
        <v>14164.650717047922</v>
      </c>
      <c r="AA121" s="659">
        <f t="shared" si="32"/>
        <v>14580.111095111295</v>
      </c>
      <c r="AB121" s="659">
        <f t="shared" si="32"/>
        <v>14964.213665690844</v>
      </c>
      <c r="AC121" s="659">
        <f t="shared" si="32"/>
        <v>15318.213074262669</v>
      </c>
      <c r="AD121" s="659">
        <f t="shared" si="32"/>
        <v>15643.530175867128</v>
      </c>
      <c r="AE121" s="659">
        <f t="shared" si="32"/>
        <v>15941.696401879048</v>
      </c>
      <c r="AF121" s="659">
        <f t="shared" si="32"/>
        <v>16214.307216284615</v>
      </c>
      <c r="AG121" s="659">
        <f t="shared" si="32"/>
        <v>16462.98394706372</v>
      </c>
      <c r="AH121" s="659">
        <f t="shared" si="32"/>
        <v>16689.343138216223</v>
      </c>
      <c r="AI121" s="659">
        <f t="shared" si="32"/>
        <v>16894.972511234868</v>
      </c>
      <c r="AJ121" s="659">
        <f t="shared" si="32"/>
        <v>17031.559504582783</v>
      </c>
      <c r="AK121" s="659">
        <f t="shared" si="32"/>
        <v>17149.338962888178</v>
      </c>
      <c r="AL121" s="659">
        <f t="shared" si="32"/>
        <v>17249.866024397616</v>
      </c>
      <c r="AM121" s="659">
        <f t="shared" si="32"/>
        <v>17334.604191108279</v>
      </c>
      <c r="AN121" s="659">
        <f t="shared" si="32"/>
        <v>17404.922924995899</v>
      </c>
      <c r="AO121" s="659">
        <f t="shared" si="32"/>
        <v>17462.097419207919</v>
      </c>
      <c r="AP121" s="659">
        <f t="shared" si="32"/>
        <v>17507.310039089494</v>
      </c>
      <c r="AQ121" s="659">
        <f t="shared" si="32"/>
        <v>17541.653011595132</v>
      </c>
      <c r="AR121" s="659">
        <f t="shared" si="32"/>
        <v>17566.13201605525</v>
      </c>
      <c r="AS121" s="659">
        <f t="shared" si="32"/>
        <v>17581.670394231893</v>
      </c>
      <c r="AT121" s="659">
        <f t="shared" si="32"/>
        <v>17589.11375343848</v>
      </c>
      <c r="AV121" s="655" t="s">
        <v>65</v>
      </c>
      <c r="AW121" s="657" t="s">
        <v>295</v>
      </c>
      <c r="AX121" s="661">
        <v>220</v>
      </c>
      <c r="AY121" s="661">
        <v>8</v>
      </c>
      <c r="AZ121" s="661">
        <v>4</v>
      </c>
      <c r="BA121" s="661">
        <f>Z121/AX121/AY121/AZ121</f>
        <v>2.0120242495806706</v>
      </c>
      <c r="BB121" s="662">
        <f t="shared" ref="BB121:BB184" si="33">ROUNDUP(BA121,0)</f>
        <v>3</v>
      </c>
    </row>
    <row r="122" spans="2:54" x14ac:dyDescent="0.25">
      <c r="B122" s="663"/>
      <c r="C122" s="664" t="s">
        <v>296</v>
      </c>
      <c r="D122" s="665" t="s">
        <v>297</v>
      </c>
      <c r="E122" s="548">
        <v>4308</v>
      </c>
      <c r="F122" s="548">
        <v>4053</v>
      </c>
      <c r="G122" s="548">
        <v>4062</v>
      </c>
      <c r="H122" s="548">
        <v>4270</v>
      </c>
      <c r="I122" s="548">
        <v>4998</v>
      </c>
      <c r="J122" s="548">
        <v>4419</v>
      </c>
      <c r="K122" s="548">
        <v>5245</v>
      </c>
      <c r="L122" s="666">
        <f>K122*L$114+K122</f>
        <v>5618.4188399538152</v>
      </c>
      <c r="M122" s="666">
        <f t="shared" si="32"/>
        <v>5979.7198128106111</v>
      </c>
      <c r="N122" s="666">
        <f t="shared" si="32"/>
        <v>6327.1784710571274</v>
      </c>
      <c r="O122" s="666">
        <f t="shared" si="32"/>
        <v>6641.3213711208246</v>
      </c>
      <c r="P122" s="666">
        <f t="shared" si="32"/>
        <v>7269.8008918778742</v>
      </c>
      <c r="Q122" s="666">
        <f t="shared" si="32"/>
        <v>7888.5730018442782</v>
      </c>
      <c r="R122" s="666">
        <f t="shared" si="32"/>
        <v>8492.4490171019552</v>
      </c>
      <c r="S122" s="666">
        <f t="shared" si="32"/>
        <v>9077.0903099799307</v>
      </c>
      <c r="T122" s="666">
        <f t="shared" si="32"/>
        <v>9639.0079188373002</v>
      </c>
      <c r="U122" s="666">
        <f t="shared" si="32"/>
        <v>10175.527679072415</v>
      </c>
      <c r="V122" s="666">
        <f t="shared" si="32"/>
        <v>10684.730603099593</v>
      </c>
      <c r="W122" s="666">
        <f t="shared" si="32"/>
        <v>11165.377244000618</v>
      </c>
      <c r="X122" s="666">
        <f t="shared" si="32"/>
        <v>11616.823418539552</v>
      </c>
      <c r="Y122" s="666">
        <f t="shared" si="32"/>
        <v>12038.933178922025</v>
      </c>
      <c r="Z122" s="666">
        <f t="shared" si="32"/>
        <v>12431.993475722284</v>
      </c>
      <c r="AA122" s="666">
        <f t="shared" si="32"/>
        <v>12796.633650244103</v>
      </c>
      <c r="AB122" s="666">
        <f t="shared" si="32"/>
        <v>13133.751786571032</v>
      </c>
      <c r="AC122" s="666">
        <f t="shared" si="32"/>
        <v>13444.449058652561</v>
      </c>
      <c r="AD122" s="666">
        <f t="shared" si="32"/>
        <v>13729.972518812432</v>
      </c>
      <c r="AE122" s="666">
        <f t="shared" si="32"/>
        <v>13991.666269721487</v>
      </c>
      <c r="AF122" s="666">
        <f t="shared" si="32"/>
        <v>14230.930614024899</v>
      </c>
      <c r="AG122" s="666">
        <f t="shared" si="32"/>
        <v>14449.188554609973</v>
      </c>
      <c r="AH122" s="666">
        <f t="shared" si="32"/>
        <v>14647.858895572972</v>
      </c>
      <c r="AI122" s="666">
        <f t="shared" si="32"/>
        <v>14828.335144147737</v>
      </c>
      <c r="AJ122" s="666">
        <f t="shared" si="32"/>
        <v>14948.214458088469</v>
      </c>
      <c r="AK122" s="666">
        <f t="shared" si="32"/>
        <v>15051.586824020831</v>
      </c>
      <c r="AL122" s="666">
        <f t="shared" si="32"/>
        <v>15139.817151600651</v>
      </c>
      <c r="AM122" s="666">
        <f t="shared" si="32"/>
        <v>15214.189923420838</v>
      </c>
      <c r="AN122" s="666">
        <f t="shared" si="32"/>
        <v>15275.907085275016</v>
      </c>
      <c r="AO122" s="666">
        <f t="shared" si="32"/>
        <v>15326.087845338947</v>
      </c>
      <c r="AP122" s="666">
        <f t="shared" si="32"/>
        <v>15365.769938926438</v>
      </c>
      <c r="AQ122" s="666">
        <f t="shared" si="32"/>
        <v>15395.911988925111</v>
      </c>
      <c r="AR122" s="666">
        <f t="shared" si="32"/>
        <v>15417.396657330954</v>
      </c>
      <c r="AS122" s="666">
        <f t="shared" si="32"/>
        <v>15431.034340318987</v>
      </c>
      <c r="AT122" s="666">
        <f t="shared" si="32"/>
        <v>15437.567208297327</v>
      </c>
      <c r="AV122" s="663"/>
      <c r="AW122" s="665" t="s">
        <v>297</v>
      </c>
      <c r="AX122" s="103">
        <v>220</v>
      </c>
      <c r="AY122" s="103">
        <v>8</v>
      </c>
      <c r="AZ122" s="661">
        <v>4</v>
      </c>
      <c r="BA122" s="103">
        <f>Z122/AX122/AY122/AZ122</f>
        <v>1.7659081641650971</v>
      </c>
      <c r="BB122" s="104">
        <f t="shared" si="33"/>
        <v>2</v>
      </c>
    </row>
    <row r="123" spans="2:54" ht="15.75" thickBot="1" x14ac:dyDescent="0.3">
      <c r="B123" s="663"/>
      <c r="C123" s="668" t="s">
        <v>294</v>
      </c>
      <c r="D123" s="669" t="s">
        <v>298</v>
      </c>
      <c r="E123" s="670"/>
      <c r="F123" s="670"/>
      <c r="G123" s="670"/>
      <c r="H123" s="670"/>
      <c r="I123" s="671"/>
      <c r="J123" s="671">
        <v>114663</v>
      </c>
      <c r="K123" s="671">
        <v>15139</v>
      </c>
      <c r="L123" s="666">
        <f t="shared" ref="L123:AA138" si="34">K123*L$114+K123</f>
        <v>16216.824178848581</v>
      </c>
      <c r="M123" s="666">
        <f t="shared" si="34"/>
        <v>17259.671734249732</v>
      </c>
      <c r="N123" s="666">
        <f t="shared" si="34"/>
        <v>18262.565276136102</v>
      </c>
      <c r="O123" s="666">
        <f t="shared" si="34"/>
        <v>19169.297280724149</v>
      </c>
      <c r="P123" s="666">
        <f t="shared" si="34"/>
        <v>20983.320438920713</v>
      </c>
      <c r="Q123" s="666">
        <f t="shared" si="34"/>
        <v>22769.32443754443</v>
      </c>
      <c r="R123" s="666">
        <f t="shared" si="34"/>
        <v>24512.332825530317</v>
      </c>
      <c r="S123" s="666">
        <f t="shared" si="34"/>
        <v>26199.822726937306</v>
      </c>
      <c r="T123" s="666">
        <f t="shared" si="34"/>
        <v>27821.723714638301</v>
      </c>
      <c r="U123" s="666">
        <f t="shared" si="34"/>
        <v>29370.317165581942</v>
      </c>
      <c r="V123" s="666">
        <f t="shared" si="34"/>
        <v>30840.064175467065</v>
      </c>
      <c r="W123" s="666">
        <f t="shared" si="34"/>
        <v>32227.38724440903</v>
      </c>
      <c r="X123" s="666">
        <f t="shared" si="34"/>
        <v>33530.427022549149</v>
      </c>
      <c r="Y123" s="666">
        <f t="shared" si="34"/>
        <v>34748.791114528227</v>
      </c>
      <c r="Z123" s="666">
        <f t="shared" si="34"/>
        <v>35883.3077652926</v>
      </c>
      <c r="AA123" s="666">
        <f t="shared" si="34"/>
        <v>36935.793485423361</v>
      </c>
      <c r="AB123" s="666">
        <f t="shared" si="32"/>
        <v>37908.840476053178</v>
      </c>
      <c r="AC123" s="666">
        <f t="shared" si="32"/>
        <v>38805.627130398701</v>
      </c>
      <c r="AD123" s="666">
        <f t="shared" si="32"/>
        <v>39629.752900343468</v>
      </c>
      <c r="AE123" s="666">
        <f t="shared" si="32"/>
        <v>40385.097360784304</v>
      </c>
      <c r="AF123" s="666">
        <f t="shared" si="32"/>
        <v>41075.702300423844</v>
      </c>
      <c r="AG123" s="666">
        <f t="shared" si="32"/>
        <v>41705.675029216494</v>
      </c>
      <c r="AH123" s="666">
        <f t="shared" si="32"/>
        <v>42279.110737860698</v>
      </c>
      <c r="AI123" s="666">
        <f t="shared" si="32"/>
        <v>42800.031601001472</v>
      </c>
      <c r="AJ123" s="666">
        <f t="shared" si="32"/>
        <v>43146.047412965003</v>
      </c>
      <c r="AK123" s="666">
        <f t="shared" si="32"/>
        <v>43444.418098923066</v>
      </c>
      <c r="AL123" s="666">
        <f t="shared" si="32"/>
        <v>43699.083290387491</v>
      </c>
      <c r="AM123" s="666">
        <f t="shared" si="32"/>
        <v>43913.75047677182</v>
      </c>
      <c r="AN123" s="666">
        <f t="shared" si="32"/>
        <v>44091.888915915843</v>
      </c>
      <c r="AO123" s="666">
        <f t="shared" si="32"/>
        <v>44236.729054449272</v>
      </c>
      <c r="AP123" s="666">
        <f t="shared" si="32"/>
        <v>44351.266178342703</v>
      </c>
      <c r="AQ123" s="666">
        <f t="shared" si="32"/>
        <v>44438.267225993783</v>
      </c>
      <c r="AR123" s="666">
        <f t="shared" si="32"/>
        <v>44500.279884715623</v>
      </c>
      <c r="AS123" s="666">
        <f t="shared" si="32"/>
        <v>44539.643256070405</v>
      </c>
      <c r="AT123" s="666">
        <f t="shared" si="32"/>
        <v>44558.499516952026</v>
      </c>
      <c r="AV123" s="663"/>
      <c r="AW123" s="669" t="s">
        <v>298</v>
      </c>
      <c r="AX123" s="103">
        <v>220</v>
      </c>
      <c r="AY123" s="103">
        <v>8</v>
      </c>
      <c r="AZ123" s="661">
        <v>4</v>
      </c>
      <c r="BA123" s="103">
        <f t="shared" ref="BA123:BA186" si="35">Z123/AX123/AY123/AZ123</f>
        <v>5.0970607621154258</v>
      </c>
      <c r="BB123" s="104">
        <f t="shared" si="33"/>
        <v>6</v>
      </c>
    </row>
    <row r="124" spans="2:54" ht="15.75" thickBot="1" x14ac:dyDescent="0.3">
      <c r="B124" s="672" t="s">
        <v>66</v>
      </c>
      <c r="C124" s="673" t="s">
        <v>299</v>
      </c>
      <c r="D124" s="674" t="s">
        <v>300</v>
      </c>
      <c r="E124" s="675">
        <v>2584</v>
      </c>
      <c r="F124" s="675">
        <v>2423</v>
      </c>
      <c r="G124" s="675">
        <v>2601</v>
      </c>
      <c r="H124" s="675">
        <v>2715</v>
      </c>
      <c r="I124" s="676">
        <v>2377</v>
      </c>
      <c r="J124" s="676">
        <v>2199</v>
      </c>
      <c r="K124" s="676">
        <v>2090</v>
      </c>
      <c r="L124" s="666">
        <f t="shared" si="34"/>
        <v>2238.7979743571923</v>
      </c>
      <c r="M124" s="666">
        <f t="shared" si="32"/>
        <v>2382.7672847996523</v>
      </c>
      <c r="N124" s="666">
        <f t="shared" si="32"/>
        <v>2521.2207825566056</v>
      </c>
      <c r="O124" s="666">
        <f t="shared" si="32"/>
        <v>2646.3987923055338</v>
      </c>
      <c r="P124" s="666">
        <f t="shared" si="32"/>
        <v>2896.8320045805067</v>
      </c>
      <c r="Q124" s="666">
        <f t="shared" si="32"/>
        <v>3143.3970588855182</v>
      </c>
      <c r="R124" s="666">
        <f t="shared" si="32"/>
        <v>3384.0263957565467</v>
      </c>
      <c r="S124" s="666">
        <f t="shared" si="32"/>
        <v>3616.9911816697913</v>
      </c>
      <c r="T124" s="666">
        <f t="shared" si="32"/>
        <v>3840.9011535500399</v>
      </c>
      <c r="U124" s="666">
        <f t="shared" si="32"/>
        <v>4054.6907243586938</v>
      </c>
      <c r="V124" s="666">
        <f t="shared" si="32"/>
        <v>4257.5952260206204</v>
      </c>
      <c r="W124" s="666">
        <f t="shared" si="32"/>
        <v>4449.1207702500087</v>
      </c>
      <c r="X124" s="666">
        <f t="shared" si="32"/>
        <v>4629.0106663007946</v>
      </c>
      <c r="Y124" s="666">
        <f t="shared" si="32"/>
        <v>4797.2107424112555</v>
      </c>
      <c r="Z124" s="666">
        <f t="shared" si="32"/>
        <v>4953.8353411362395</v>
      </c>
      <c r="AA124" s="666">
        <f t="shared" si="32"/>
        <v>5099.1352390867833</v>
      </c>
      <c r="AB124" s="666">
        <f t="shared" si="32"/>
        <v>5233.4683000826426</v>
      </c>
      <c r="AC124" s="666">
        <f t="shared" si="32"/>
        <v>5357.2733141246626</v>
      </c>
      <c r="AD124" s="666">
        <f t="shared" si="32"/>
        <v>5471.0472000606269</v>
      </c>
      <c r="AE124" s="666">
        <f t="shared" si="32"/>
        <v>5575.3255488499362</v>
      </c>
      <c r="AF124" s="666">
        <f t="shared" si="32"/>
        <v>5670.6663457220302</v>
      </c>
      <c r="AG124" s="666">
        <f t="shared" si="32"/>
        <v>5757.6366213793808</v>
      </c>
      <c r="AH124" s="666">
        <f t="shared" si="32"/>
        <v>5836.8017334123015</v>
      </c>
      <c r="AI124" s="666">
        <f t="shared" si="32"/>
        <v>5908.7169592504824</v>
      </c>
      <c r="AJ124" s="666">
        <f t="shared" si="32"/>
        <v>5956.4858374461219</v>
      </c>
      <c r="AK124" s="666">
        <f t="shared" si="32"/>
        <v>5997.6771138614968</v>
      </c>
      <c r="AL124" s="666">
        <f t="shared" si="32"/>
        <v>6032.8346705138938</v>
      </c>
      <c r="AM124" s="666">
        <f t="shared" si="32"/>
        <v>6062.4703412677909</v>
      </c>
      <c r="AN124" s="666">
        <f t="shared" si="32"/>
        <v>6087.0630711582062</v>
      </c>
      <c r="AO124" s="666">
        <f t="shared" si="32"/>
        <v>6107.0588363695724</v>
      </c>
      <c r="AP124" s="666">
        <f t="shared" si="32"/>
        <v>6122.8711482090112</v>
      </c>
      <c r="AQ124" s="666">
        <f t="shared" si="32"/>
        <v>6134.8819936803602</v>
      </c>
      <c r="AR124" s="666">
        <f t="shared" si="32"/>
        <v>6143.4430912910775</v>
      </c>
      <c r="AS124" s="666">
        <f t="shared" si="32"/>
        <v>6148.8773634445552</v>
      </c>
      <c r="AT124" s="666">
        <f t="shared" si="32"/>
        <v>6151.4805462996037</v>
      </c>
      <c r="AV124" s="672" t="s">
        <v>66</v>
      </c>
      <c r="AW124" s="674" t="s">
        <v>300</v>
      </c>
      <c r="AX124" s="103">
        <v>220</v>
      </c>
      <c r="AY124" s="103">
        <v>8</v>
      </c>
      <c r="AZ124" s="661">
        <v>4</v>
      </c>
      <c r="BA124" s="103">
        <f t="shared" si="35"/>
        <v>0.70366979277503405</v>
      </c>
      <c r="BB124" s="104">
        <f t="shared" si="33"/>
        <v>1</v>
      </c>
    </row>
    <row r="125" spans="2:54" x14ac:dyDescent="0.25">
      <c r="B125" s="663" t="s">
        <v>67</v>
      </c>
      <c r="C125" s="677" t="s">
        <v>301</v>
      </c>
      <c r="D125" s="678" t="s">
        <v>302</v>
      </c>
      <c r="E125" s="658">
        <v>4802</v>
      </c>
      <c r="F125" s="658">
        <v>4667</v>
      </c>
      <c r="G125" s="658">
        <v>5571</v>
      </c>
      <c r="H125" s="658">
        <v>5050</v>
      </c>
      <c r="I125" s="679">
        <v>2644</v>
      </c>
      <c r="J125" s="679">
        <v>2677</v>
      </c>
      <c r="K125" s="679">
        <v>2233</v>
      </c>
      <c r="L125" s="666">
        <f t="shared" si="34"/>
        <v>2391.9788883921583</v>
      </c>
      <c r="M125" s="666">
        <f t="shared" si="32"/>
        <v>2545.798730601734</v>
      </c>
      <c r="N125" s="666">
        <f t="shared" si="32"/>
        <v>2693.7253624157415</v>
      </c>
      <c r="O125" s="666">
        <f t="shared" si="32"/>
        <v>2827.4681833580175</v>
      </c>
      <c r="P125" s="666">
        <f t="shared" si="32"/>
        <v>3095.0362996307517</v>
      </c>
      <c r="Q125" s="666">
        <f t="shared" si="32"/>
        <v>3358.4715944934742</v>
      </c>
      <c r="R125" s="666">
        <f t="shared" si="32"/>
        <v>3615.5650438872572</v>
      </c>
      <c r="S125" s="666">
        <f t="shared" si="32"/>
        <v>3864.4695256787763</v>
      </c>
      <c r="T125" s="666">
        <f t="shared" si="32"/>
        <v>4103.6996535297785</v>
      </c>
      <c r="U125" s="666">
        <f t="shared" si="32"/>
        <v>4332.1169318148141</v>
      </c>
      <c r="V125" s="666">
        <f t="shared" si="32"/>
        <v>4548.9043730641351</v>
      </c>
      <c r="W125" s="666">
        <f t="shared" si="32"/>
        <v>4753.5342966355338</v>
      </c>
      <c r="X125" s="666">
        <f t="shared" si="32"/>
        <v>4945.7324487318992</v>
      </c>
      <c r="Y125" s="666">
        <f t="shared" si="32"/>
        <v>5125.4409511025497</v>
      </c>
      <c r="Z125" s="666">
        <f t="shared" si="32"/>
        <v>5292.7819697402956</v>
      </c>
      <c r="AA125" s="666">
        <f t="shared" si="32"/>
        <v>5448.0234396558762</v>
      </c>
      <c r="AB125" s="666">
        <f t="shared" si="32"/>
        <v>5591.5477100882945</v>
      </c>
      <c r="AC125" s="666">
        <f t="shared" si="32"/>
        <v>5723.8235935121374</v>
      </c>
      <c r="AD125" s="666">
        <f t="shared" si="32"/>
        <v>5845.3820084858253</v>
      </c>
      <c r="AE125" s="666">
        <f t="shared" si="32"/>
        <v>5956.7951916659813</v>
      </c>
      <c r="AF125" s="666">
        <f t="shared" si="32"/>
        <v>6058.6593062187976</v>
      </c>
      <c r="AG125" s="666">
        <f t="shared" si="32"/>
        <v>6151.5801796842825</v>
      </c>
      <c r="AH125" s="666">
        <f t="shared" si="32"/>
        <v>6236.1618520141919</v>
      </c>
      <c r="AI125" s="666">
        <f t="shared" si="32"/>
        <v>6312.9975933044589</v>
      </c>
      <c r="AJ125" s="666">
        <f t="shared" si="32"/>
        <v>6364.034868429273</v>
      </c>
      <c r="AK125" s="666">
        <f t="shared" si="32"/>
        <v>6408.0444953362257</v>
      </c>
      <c r="AL125" s="666">
        <f t="shared" si="32"/>
        <v>6445.6075690227344</v>
      </c>
      <c r="AM125" s="666">
        <f t="shared" si="32"/>
        <v>6477.2709435650559</v>
      </c>
      <c r="AN125" s="666">
        <f t="shared" si="32"/>
        <v>6503.5463339216576</v>
      </c>
      <c r="AO125" s="666">
        <f t="shared" si="32"/>
        <v>6524.910230436959</v>
      </c>
      <c r="AP125" s="666">
        <f t="shared" si="32"/>
        <v>6541.8044372969916</v>
      </c>
      <c r="AQ125" s="666">
        <f t="shared" si="32"/>
        <v>6554.6370774584857</v>
      </c>
      <c r="AR125" s="666">
        <f t="shared" si="32"/>
        <v>6563.7839343794103</v>
      </c>
      <c r="AS125" s="666">
        <f t="shared" si="32"/>
        <v>6569.5900251539151</v>
      </c>
      <c r="AT125" s="666">
        <f t="shared" si="32"/>
        <v>6572.3713205200984</v>
      </c>
      <c r="AV125" s="663" t="s">
        <v>67</v>
      </c>
      <c r="AW125" s="678" t="s">
        <v>302</v>
      </c>
      <c r="AX125" s="103">
        <v>220</v>
      </c>
      <c r="AY125" s="103">
        <v>8</v>
      </c>
      <c r="AZ125" s="661">
        <v>4</v>
      </c>
      <c r="BA125" s="103">
        <f t="shared" si="35"/>
        <v>0.75181562070174657</v>
      </c>
      <c r="BB125" s="104">
        <f t="shared" si="33"/>
        <v>1</v>
      </c>
    </row>
    <row r="126" spans="2:54" x14ac:dyDescent="0.25">
      <c r="B126" s="663"/>
      <c r="C126" s="664" t="s">
        <v>303</v>
      </c>
      <c r="D126" s="665" t="s">
        <v>304</v>
      </c>
      <c r="E126" s="548">
        <v>5873</v>
      </c>
      <c r="F126" s="548">
        <v>4829</v>
      </c>
      <c r="G126" s="548">
        <v>4613</v>
      </c>
      <c r="H126" s="548">
        <v>3849</v>
      </c>
      <c r="I126" s="548">
        <v>4197</v>
      </c>
      <c r="J126" s="548">
        <v>4100</v>
      </c>
      <c r="K126" s="680">
        <f>AVERAGE(E126:J126)</f>
        <v>4576.833333333333</v>
      </c>
      <c r="L126" s="666">
        <f t="shared" si="34"/>
        <v>4902.6819117881059</v>
      </c>
      <c r="M126" s="666">
        <f t="shared" si="32"/>
        <v>5217.9563323670845</v>
      </c>
      <c r="N126" s="666">
        <f t="shared" si="32"/>
        <v>5521.1518269367571</v>
      </c>
      <c r="O126" s="666">
        <f t="shared" si="32"/>
        <v>5795.2756966110246</v>
      </c>
      <c r="P126" s="666">
        <f t="shared" si="32"/>
        <v>6343.692478292287</v>
      </c>
      <c r="Q126" s="666">
        <f t="shared" si="32"/>
        <v>6883.6384875642098</v>
      </c>
      <c r="R126" s="666">
        <f t="shared" si="32"/>
        <v>7410.5860330040277</v>
      </c>
      <c r="S126" s="666">
        <f t="shared" si="32"/>
        <v>7920.7491897794353</v>
      </c>
      <c r="T126" s="666">
        <f t="shared" si="32"/>
        <v>8411.083459141757</v>
      </c>
      <c r="U126" s="666">
        <f t="shared" si="32"/>
        <v>8879.2553414365284</v>
      </c>
      <c r="V126" s="666">
        <f t="shared" si="32"/>
        <v>9323.5903111445168</v>
      </c>
      <c r="W126" s="666">
        <f t="shared" si="32"/>
        <v>9743.0068159358416</v>
      </c>
      <c r="X126" s="666">
        <f t="shared" si="32"/>
        <v>10136.942735828236</v>
      </c>
      <c r="Y126" s="666">
        <f t="shared" si="32"/>
        <v>10505.279441575394</v>
      </c>
      <c r="Z126" s="666">
        <f t="shared" si="32"/>
        <v>10848.267328783271</v>
      </c>
      <c r="AA126" s="666">
        <f t="shared" si="32"/>
        <v>11166.455566233022</v>
      </c>
      <c r="AB126" s="666">
        <f t="shared" si="32"/>
        <v>11460.627830029458</v>
      </c>
      <c r="AC126" s="666">
        <f t="shared" si="32"/>
        <v>11731.745014288463</v>
      </c>
      <c r="AD126" s="666">
        <f t="shared" si="32"/>
        <v>11980.895307883959</v>
      </c>
      <c r="AE126" s="666">
        <f t="shared" si="32"/>
        <v>12209.251586680068</v>
      </c>
      <c r="AF126" s="666">
        <f t="shared" si="32"/>
        <v>12418.035767134978</v>
      </c>
      <c r="AG126" s="666">
        <f t="shared" si="32"/>
        <v>12608.489574138686</v>
      </c>
      <c r="AH126" s="666">
        <f t="shared" si="32"/>
        <v>12781.85106867904</v>
      </c>
      <c r="AI126" s="666">
        <f t="shared" si="32"/>
        <v>12939.336237478265</v>
      </c>
      <c r="AJ126" s="666">
        <f t="shared" si="32"/>
        <v>13043.943985814027</v>
      </c>
      <c r="AK126" s="666">
        <f t="shared" si="32"/>
        <v>13134.147625498445</v>
      </c>
      <c r="AL126" s="666">
        <f t="shared" si="32"/>
        <v>13211.138188754543</v>
      </c>
      <c r="AM126" s="666">
        <f t="shared" si="32"/>
        <v>13276.036526439771</v>
      </c>
      <c r="AN126" s="666">
        <f t="shared" si="32"/>
        <v>13329.891467071406</v>
      </c>
      <c r="AO126" s="666">
        <f t="shared" si="32"/>
        <v>13373.67964159049</v>
      </c>
      <c r="AP126" s="666">
        <f t="shared" si="32"/>
        <v>13408.30658699901</v>
      </c>
      <c r="AQ126" s="666">
        <f t="shared" si="32"/>
        <v>13434.608806096994</v>
      </c>
      <c r="AR126" s="666">
        <f t="shared" si="32"/>
        <v>13453.356517539411</v>
      </c>
      <c r="AS126" s="666">
        <f t="shared" si="32"/>
        <v>13465.256880187468</v>
      </c>
      <c r="AT126" s="666">
        <f t="shared" si="32"/>
        <v>13470.957518495481</v>
      </c>
      <c r="AV126" s="663"/>
      <c r="AW126" s="665" t="s">
        <v>304</v>
      </c>
      <c r="AX126" s="103">
        <v>220</v>
      </c>
      <c r="AY126" s="103">
        <v>8</v>
      </c>
      <c r="AZ126" s="661">
        <v>4</v>
      </c>
      <c r="BA126" s="103">
        <f t="shared" si="35"/>
        <v>1.5409470637476237</v>
      </c>
      <c r="BB126" s="104">
        <f t="shared" si="33"/>
        <v>2</v>
      </c>
    </row>
    <row r="127" spans="2:54" x14ac:dyDescent="0.25">
      <c r="B127" s="663"/>
      <c r="C127" s="664" t="s">
        <v>305</v>
      </c>
      <c r="D127" s="665" t="s">
        <v>304</v>
      </c>
      <c r="E127" s="548">
        <v>4438</v>
      </c>
      <c r="F127" s="548">
        <v>4500</v>
      </c>
      <c r="G127" s="548">
        <v>3710</v>
      </c>
      <c r="H127" s="548">
        <v>2979</v>
      </c>
      <c r="I127" s="548">
        <v>3156</v>
      </c>
      <c r="J127" s="548">
        <v>1079</v>
      </c>
      <c r="K127" s="548">
        <v>1642</v>
      </c>
      <c r="L127" s="666">
        <f t="shared" si="34"/>
        <v>1758.9025233945022</v>
      </c>
      <c r="M127" s="666">
        <f t="shared" si="32"/>
        <v>1872.0114266225019</v>
      </c>
      <c r="N127" s="666">
        <f t="shared" si="32"/>
        <v>1980.7868540468639</v>
      </c>
      <c r="O127" s="666">
        <f t="shared" si="32"/>
        <v>2079.1324483089406</v>
      </c>
      <c r="P127" s="666">
        <f t="shared" si="32"/>
        <v>2275.8842830244935</v>
      </c>
      <c r="Q127" s="666">
        <f t="shared" si="32"/>
        <v>2469.5971151626891</v>
      </c>
      <c r="R127" s="666">
        <f t="shared" si="32"/>
        <v>2658.6465750393536</v>
      </c>
      <c r="S127" s="666">
        <f t="shared" si="32"/>
        <v>2841.6744116276536</v>
      </c>
      <c r="T127" s="666">
        <f t="shared" si="32"/>
        <v>3017.5883703967293</v>
      </c>
      <c r="U127" s="666">
        <f t="shared" si="32"/>
        <v>3185.5512772234324</v>
      </c>
      <c r="V127" s="666">
        <f t="shared" si="32"/>
        <v>3344.9623737444294</v>
      </c>
      <c r="W127" s="666">
        <f t="shared" si="32"/>
        <v>3495.433638636609</v>
      </c>
      <c r="X127" s="666">
        <f t="shared" si="32"/>
        <v>3636.7634038592837</v>
      </c>
      <c r="Y127" s="666">
        <f t="shared" si="32"/>
        <v>3768.9091095881722</v>
      </c>
      <c r="Z127" s="666">
        <f t="shared" si="32"/>
        <v>3891.9605885864612</v>
      </c>
      <c r="AA127" s="666">
        <f t="shared" si="32"/>
        <v>4006.1148624787065</v>
      </c>
      <c r="AB127" s="666">
        <f t="shared" si="32"/>
        <v>4111.6530855194724</v>
      </c>
      <c r="AC127" s="666">
        <f t="shared" si="32"/>
        <v>4208.9199912883705</v>
      </c>
      <c r="AD127" s="666">
        <f t="shared" si="32"/>
        <v>4298.3059820571998</v>
      </c>
      <c r="AE127" s="666">
        <f t="shared" si="32"/>
        <v>4380.2318426849724</v>
      </c>
      <c r="AF127" s="666">
        <f t="shared" si="32"/>
        <v>4455.1359519978805</v>
      </c>
      <c r="AG127" s="666">
        <f t="shared" si="32"/>
        <v>4523.4637953612155</v>
      </c>
      <c r="AH127" s="666">
        <f t="shared" si="32"/>
        <v>4585.6595436665057</v>
      </c>
      <c r="AI127" s="666">
        <f t="shared" si="32"/>
        <v>4642.159448368081</v>
      </c>
      <c r="AJ127" s="666">
        <f t="shared" si="32"/>
        <v>4679.6888732471434</v>
      </c>
      <c r="AK127" s="666">
        <f t="shared" si="32"/>
        <v>4712.0506320385521</v>
      </c>
      <c r="AL127" s="666">
        <f t="shared" si="32"/>
        <v>4739.6720234372297</v>
      </c>
      <c r="AM127" s="666">
        <f t="shared" si="32"/>
        <v>4762.9551676371811</v>
      </c>
      <c r="AN127" s="666">
        <f t="shared" si="32"/>
        <v>4782.2763458573063</v>
      </c>
      <c r="AO127" s="666">
        <f t="shared" si="32"/>
        <v>4797.9859374731259</v>
      </c>
      <c r="AP127" s="666">
        <f t="shared" si="32"/>
        <v>4810.4088159613357</v>
      </c>
      <c r="AQ127" s="666">
        <f t="shared" si="32"/>
        <v>4819.8450878579652</v>
      </c>
      <c r="AR127" s="666">
        <f t="shared" si="32"/>
        <v>4826.5710793779645</v>
      </c>
      <c r="AS127" s="666">
        <f t="shared" si="32"/>
        <v>4830.8404931942368</v>
      </c>
      <c r="AT127" s="666">
        <f t="shared" si="32"/>
        <v>4832.885673217198</v>
      </c>
      <c r="AV127" s="663"/>
      <c r="AW127" s="665" t="s">
        <v>304</v>
      </c>
      <c r="AX127" s="103">
        <v>220</v>
      </c>
      <c r="AY127" s="103">
        <v>8</v>
      </c>
      <c r="AZ127" s="661">
        <v>4</v>
      </c>
      <c r="BA127" s="103">
        <f t="shared" si="35"/>
        <v>0.5528353108787587</v>
      </c>
      <c r="BB127" s="104">
        <f t="shared" si="33"/>
        <v>1</v>
      </c>
    </row>
    <row r="128" spans="2:54" ht="15.75" thickBot="1" x14ac:dyDescent="0.3">
      <c r="B128" s="681"/>
      <c r="C128" s="682" t="s">
        <v>306</v>
      </c>
      <c r="D128" s="683" t="s">
        <v>304</v>
      </c>
      <c r="E128" s="671">
        <v>2527</v>
      </c>
      <c r="F128" s="671">
        <v>2836</v>
      </c>
      <c r="G128" s="671">
        <v>3336</v>
      </c>
      <c r="H128" s="671">
        <v>3093</v>
      </c>
      <c r="I128" s="574">
        <v>2252</v>
      </c>
      <c r="J128" s="574">
        <v>5428</v>
      </c>
      <c r="K128" s="574">
        <v>7499</v>
      </c>
      <c r="L128" s="666">
        <f t="shared" si="34"/>
        <v>8032.8928276098495</v>
      </c>
      <c r="M128" s="666">
        <f t="shared" si="32"/>
        <v>8549.4602242643996</v>
      </c>
      <c r="N128" s="666">
        <f t="shared" si="32"/>
        <v>9046.2366738717647</v>
      </c>
      <c r="O128" s="666">
        <f t="shared" si="32"/>
        <v>9495.3801643536844</v>
      </c>
      <c r="P128" s="666">
        <f t="shared" si="32"/>
        <v>10393.944115956567</v>
      </c>
      <c r="Q128" s="666">
        <f t="shared" si="32"/>
        <v>11278.628968699762</v>
      </c>
      <c r="R128" s="666">
        <f t="shared" si="32"/>
        <v>12142.016240085333</v>
      </c>
      <c r="S128" s="666">
        <f t="shared" si="32"/>
        <v>12977.902809254434</v>
      </c>
      <c r="T128" s="666">
        <f t="shared" si="32"/>
        <v>13781.300359077393</v>
      </c>
      <c r="U128" s="666">
        <f t="shared" si="32"/>
        <v>14548.385522471697</v>
      </c>
      <c r="V128" s="666">
        <f t="shared" si="32"/>
        <v>15276.414641114179</v>
      </c>
      <c r="W128" s="666">
        <f t="shared" si="32"/>
        <v>15963.615624930533</v>
      </c>
      <c r="X128" s="666">
        <f t="shared" si="32"/>
        <v>16609.067457698402</v>
      </c>
      <c r="Y128" s="666">
        <f t="shared" si="32"/>
        <v>17212.575769063162</v>
      </c>
      <c r="Z128" s="666">
        <f t="shared" si="32"/>
        <v>17774.550824488357</v>
      </c>
      <c r="AA128" s="666">
        <f t="shared" si="32"/>
        <v>18295.892420053489</v>
      </c>
      <c r="AB128" s="666">
        <f t="shared" si="32"/>
        <v>18777.884584841984</v>
      </c>
      <c r="AC128" s="666">
        <f t="shared" si="32"/>
        <v>19222.101714172659</v>
      </c>
      <c r="AD128" s="666">
        <f t="shared" si="32"/>
        <v>19630.326771892178</v>
      </c>
      <c r="AE128" s="666">
        <f t="shared" si="32"/>
        <v>20004.481478863963</v>
      </c>
      <c r="AF128" s="666">
        <f t="shared" si="32"/>
        <v>20346.567907449531</v>
      </c>
      <c r="AG128" s="666">
        <f t="shared" si="32"/>
        <v>20658.620585513872</v>
      </c>
      <c r="AH128" s="666">
        <f t="shared" si="32"/>
        <v>20942.668037731513</v>
      </c>
      <c r="AI128" s="666">
        <f t="shared" si="32"/>
        <v>21200.702620774824</v>
      </c>
      <c r="AJ128" s="666">
        <f t="shared" si="32"/>
        <v>21372.099184214585</v>
      </c>
      <c r="AK128" s="666">
        <f t="shared" si="32"/>
        <v>21519.895060692525</v>
      </c>
      <c r="AL128" s="666">
        <f t="shared" si="32"/>
        <v>21646.041719705121</v>
      </c>
      <c r="AM128" s="666">
        <f t="shared" si="32"/>
        <v>21752.375640749844</v>
      </c>
      <c r="AN128" s="666">
        <f t="shared" si="32"/>
        <v>21840.615296945169</v>
      </c>
      <c r="AO128" s="666">
        <f t="shared" si="32"/>
        <v>21912.360867911691</v>
      </c>
      <c r="AP128" s="666">
        <f t="shared" si="32"/>
        <v>21969.096048047555</v>
      </c>
      <c r="AQ128" s="666">
        <f t="shared" si="32"/>
        <v>22012.191421344036</v>
      </c>
      <c r="AR128" s="666">
        <f t="shared" si="32"/>
        <v>22042.908967268806</v>
      </c>
      <c r="AS128" s="666">
        <f t="shared" ref="AS128:AT129" si="36">AR128*AS$114+AR128</f>
        <v>22062.407343765899</v>
      </c>
      <c r="AT128" s="666">
        <f t="shared" si="36"/>
        <v>22071.747663493177</v>
      </c>
      <c r="AV128" s="681"/>
      <c r="AW128" s="683" t="s">
        <v>304</v>
      </c>
      <c r="AX128" s="103">
        <v>220</v>
      </c>
      <c r="AY128" s="103">
        <v>8</v>
      </c>
      <c r="AZ128" s="661">
        <v>4</v>
      </c>
      <c r="BA128" s="103">
        <f t="shared" si="35"/>
        <v>2.5247941512057324</v>
      </c>
      <c r="BB128" s="104">
        <f t="shared" si="33"/>
        <v>3</v>
      </c>
    </row>
    <row r="129" spans="2:54" x14ac:dyDescent="0.25">
      <c r="B129" s="663" t="s">
        <v>68</v>
      </c>
      <c r="C129" s="677" t="s">
        <v>307</v>
      </c>
      <c r="D129" s="678" t="s">
        <v>308</v>
      </c>
      <c r="E129" s="658">
        <v>3257</v>
      </c>
      <c r="F129" s="658">
        <v>3943</v>
      </c>
      <c r="G129" s="658">
        <v>5750</v>
      </c>
      <c r="H129" s="658">
        <v>5912</v>
      </c>
      <c r="I129" s="679">
        <v>5132</v>
      </c>
      <c r="J129" s="679">
        <v>5308</v>
      </c>
      <c r="K129" s="679">
        <v>6271</v>
      </c>
      <c r="L129" s="666">
        <f t="shared" si="34"/>
        <v>6717.4651182746184</v>
      </c>
      <c r="M129" s="666">
        <f t="shared" si="34"/>
        <v>7149.441934439531</v>
      </c>
      <c r="N129" s="666">
        <f t="shared" si="34"/>
        <v>7564.8686734030971</v>
      </c>
      <c r="O129" s="666">
        <f t="shared" si="34"/>
        <v>7940.4625964344505</v>
      </c>
      <c r="P129" s="666">
        <f t="shared" si="34"/>
        <v>8691.8820577628503</v>
      </c>
      <c r="Q129" s="666">
        <f t="shared" si="34"/>
        <v>9431.6951943880777</v>
      </c>
      <c r="R129" s="666">
        <f t="shared" si="34"/>
        <v>10153.698338655169</v>
      </c>
      <c r="S129" s="666">
        <f t="shared" si="34"/>
        <v>10852.704162799646</v>
      </c>
      <c r="T129" s="666">
        <f t="shared" si="34"/>
        <v>11524.54121239823</v>
      </c>
      <c r="U129" s="666">
        <f t="shared" si="34"/>
        <v>12166.012216484865</v>
      </c>
      <c r="V129" s="666">
        <f t="shared" si="34"/>
        <v>12774.822804964264</v>
      </c>
      <c r="W129" s="666">
        <f t="shared" si="34"/>
        <v>13349.491076668806</v>
      </c>
      <c r="X129" s="666">
        <f t="shared" si="34"/>
        <v>13889.246836541763</v>
      </c>
      <c r="Y129" s="666">
        <f t="shared" si="34"/>
        <v>14393.927543378461</v>
      </c>
      <c r="Z129" s="666">
        <f t="shared" si="34"/>
        <v>14863.876279552802</v>
      </c>
      <c r="AA129" s="666">
        <f t="shared" si="34"/>
        <v>15299.845494886706</v>
      </c>
      <c r="AB129" s="666">
        <f t="shared" ref="AB129:AT138" si="37">AA129*AB$114+AA129</f>
        <v>15702.908952066149</v>
      </c>
      <c r="AC129" s="666">
        <f t="shared" si="37"/>
        <v>16074.383231041034</v>
      </c>
      <c r="AD129" s="666">
        <f t="shared" si="37"/>
        <v>16415.759326114923</v>
      </c>
      <c r="AE129" s="666">
        <f t="shared" si="37"/>
        <v>16728.644266429641</v>
      </c>
      <c r="AF129" s="666">
        <f t="shared" si="37"/>
        <v>17014.712274652084</v>
      </c>
      <c r="AG129" s="666">
        <f t="shared" si="37"/>
        <v>17275.66471419622</v>
      </c>
      <c r="AH129" s="666">
        <f t="shared" si="37"/>
        <v>17513.197928339017</v>
      </c>
      <c r="AI129" s="666">
        <f t="shared" si="37"/>
        <v>17728.978015052526</v>
      </c>
      <c r="AJ129" s="666">
        <f t="shared" si="37"/>
        <v>17872.307505562025</v>
      </c>
      <c r="AK129" s="666">
        <f t="shared" si="37"/>
        <v>17995.901043552843</v>
      </c>
      <c r="AL129" s="666">
        <f t="shared" si="37"/>
        <v>18101.390535307477</v>
      </c>
      <c r="AM129" s="666">
        <f t="shared" si="37"/>
        <v>18190.311727315941</v>
      </c>
      <c r="AN129" s="666">
        <f t="shared" si="37"/>
        <v>18264.101683843593</v>
      </c>
      <c r="AO129" s="666">
        <f t="shared" si="37"/>
        <v>18324.098546829468</v>
      </c>
      <c r="AP129" s="666">
        <f t="shared" si="37"/>
        <v>18371.543048047228</v>
      </c>
      <c r="AQ129" s="666">
        <f t="shared" si="37"/>
        <v>18407.581331277292</v>
      </c>
      <c r="AR129" s="666">
        <f t="shared" si="37"/>
        <v>18433.268720328397</v>
      </c>
      <c r="AS129" s="666">
        <f t="shared" si="36"/>
        <v>18449.574136919047</v>
      </c>
      <c r="AT129" s="666">
        <f t="shared" si="36"/>
        <v>18457.38493102623</v>
      </c>
      <c r="AV129" s="663" t="s">
        <v>68</v>
      </c>
      <c r="AW129" s="678" t="s">
        <v>308</v>
      </c>
      <c r="AX129" s="103">
        <v>220</v>
      </c>
      <c r="AY129" s="103">
        <v>8</v>
      </c>
      <c r="AZ129" s="661">
        <v>4</v>
      </c>
      <c r="BA129" s="103">
        <f t="shared" si="35"/>
        <v>2.1113460624364775</v>
      </c>
      <c r="BB129" s="104">
        <f t="shared" si="33"/>
        <v>3</v>
      </c>
    </row>
    <row r="130" spans="2:54" x14ac:dyDescent="0.25">
      <c r="B130" s="663"/>
      <c r="C130" s="664" t="s">
        <v>309</v>
      </c>
      <c r="D130" s="665" t="s">
        <v>310</v>
      </c>
      <c r="E130" s="548">
        <v>2217</v>
      </c>
      <c r="F130" s="548">
        <v>2120</v>
      </c>
      <c r="G130" s="548">
        <v>2784</v>
      </c>
      <c r="H130" s="548">
        <v>2580</v>
      </c>
      <c r="I130" s="548">
        <v>1734</v>
      </c>
      <c r="J130" s="548">
        <v>1814</v>
      </c>
      <c r="K130" s="548">
        <v>1978</v>
      </c>
      <c r="L130" s="666">
        <f t="shared" si="34"/>
        <v>2118.82411161652</v>
      </c>
      <c r="M130" s="666">
        <f t="shared" si="34"/>
        <v>2255.0783202553648</v>
      </c>
      <c r="N130" s="666">
        <f t="shared" si="34"/>
        <v>2386.1123004291703</v>
      </c>
      <c r="O130" s="666">
        <f t="shared" si="34"/>
        <v>2504.5822063063856</v>
      </c>
      <c r="P130" s="666">
        <f t="shared" si="34"/>
        <v>2741.5950741915035</v>
      </c>
      <c r="Q130" s="666">
        <f t="shared" si="34"/>
        <v>2974.9470729548107</v>
      </c>
      <c r="R130" s="666">
        <f t="shared" si="34"/>
        <v>3202.6814405772484</v>
      </c>
      <c r="S130" s="666">
        <f t="shared" si="34"/>
        <v>3423.1619891592568</v>
      </c>
      <c r="T130" s="666">
        <f t="shared" si="34"/>
        <v>3635.0729577617121</v>
      </c>
      <c r="U130" s="666">
        <f t="shared" si="34"/>
        <v>3837.4058625748785</v>
      </c>
      <c r="V130" s="666">
        <f t="shared" si="34"/>
        <v>4029.4370129515728</v>
      </c>
      <c r="W130" s="666">
        <f t="shared" si="34"/>
        <v>4210.6989873466582</v>
      </c>
      <c r="X130" s="666">
        <f t="shared" si="34"/>
        <v>4380.9488506904163</v>
      </c>
      <c r="Y130" s="666">
        <f t="shared" si="34"/>
        <v>4540.1353342054836</v>
      </c>
      <c r="Z130" s="666">
        <f t="shared" si="34"/>
        <v>4688.3666529987941</v>
      </c>
      <c r="AA130" s="666">
        <f t="shared" si="34"/>
        <v>4825.8801449347629</v>
      </c>
      <c r="AB130" s="666">
        <f t="shared" si="37"/>
        <v>4953.0144964418496</v>
      </c>
      <c r="AC130" s="666">
        <f t="shared" si="37"/>
        <v>5070.1849834155892</v>
      </c>
      <c r="AD130" s="666">
        <f t="shared" si="37"/>
        <v>5177.8618955597694</v>
      </c>
      <c r="AE130" s="666">
        <f t="shared" si="37"/>
        <v>5276.5521223086944</v>
      </c>
      <c r="AF130" s="666">
        <f t="shared" si="37"/>
        <v>5366.7837472909923</v>
      </c>
      <c r="AG130" s="666">
        <f t="shared" si="37"/>
        <v>5449.0934148748393</v>
      </c>
      <c r="AH130" s="666">
        <f t="shared" si="37"/>
        <v>5524.0161859758518</v>
      </c>
      <c r="AI130" s="666">
        <f t="shared" si="37"/>
        <v>5592.0775815298812</v>
      </c>
      <c r="AJ130" s="666">
        <f t="shared" si="37"/>
        <v>5637.2865963963759</v>
      </c>
      <c r="AK130" s="666">
        <f t="shared" si="37"/>
        <v>5676.2704934057592</v>
      </c>
      <c r="AL130" s="666">
        <f t="shared" si="37"/>
        <v>5709.5440087447269</v>
      </c>
      <c r="AM130" s="666">
        <f t="shared" si="37"/>
        <v>5737.5915478601373</v>
      </c>
      <c r="AN130" s="666">
        <f t="shared" si="37"/>
        <v>5760.8663898329805</v>
      </c>
      <c r="AO130" s="666">
        <f t="shared" si="37"/>
        <v>5779.7906116454596</v>
      </c>
      <c r="AP130" s="666">
        <f t="shared" si="37"/>
        <v>5794.7555651470911</v>
      </c>
      <c r="AQ130" s="666">
        <f t="shared" si="37"/>
        <v>5806.1227672247605</v>
      </c>
      <c r="AR130" s="666">
        <f t="shared" si="37"/>
        <v>5814.2250883127981</v>
      </c>
      <c r="AS130" s="666">
        <f t="shared" si="37"/>
        <v>5819.3681458819747</v>
      </c>
      <c r="AT130" s="666">
        <f t="shared" si="37"/>
        <v>5821.8318280290014</v>
      </c>
      <c r="AV130" s="663"/>
      <c r="AW130" s="665" t="s">
        <v>310</v>
      </c>
      <c r="AX130" s="103">
        <v>220</v>
      </c>
      <c r="AY130" s="103">
        <v>8</v>
      </c>
      <c r="AZ130" s="661">
        <v>4</v>
      </c>
      <c r="BA130" s="103">
        <f t="shared" si="35"/>
        <v>0.66596117230096508</v>
      </c>
      <c r="BB130" s="104">
        <f t="shared" si="33"/>
        <v>1</v>
      </c>
    </row>
    <row r="131" spans="2:54" x14ac:dyDescent="0.25">
      <c r="B131" s="663"/>
      <c r="C131" s="664" t="s">
        <v>311</v>
      </c>
      <c r="D131" s="665" t="s">
        <v>312</v>
      </c>
      <c r="E131" s="548">
        <v>777</v>
      </c>
      <c r="F131" s="548">
        <v>594</v>
      </c>
      <c r="G131" s="548">
        <v>760</v>
      </c>
      <c r="H131" s="548">
        <v>663</v>
      </c>
      <c r="I131" s="548">
        <v>695</v>
      </c>
      <c r="J131" s="548">
        <v>884</v>
      </c>
      <c r="K131" s="548">
        <v>1136</v>
      </c>
      <c r="L131" s="666">
        <f t="shared" si="34"/>
        <v>1216.8777506553924</v>
      </c>
      <c r="M131" s="666">
        <f t="shared" si="34"/>
        <v>1295.1309260920598</v>
      </c>
      <c r="N131" s="666">
        <f t="shared" si="34"/>
        <v>1370.3860330068439</v>
      </c>
      <c r="O131" s="666">
        <f t="shared" si="34"/>
        <v>1438.4253722770748</v>
      </c>
      <c r="P131" s="666">
        <f t="shared" si="34"/>
        <v>1574.5460082313184</v>
      </c>
      <c r="Q131" s="666">
        <f t="shared" si="34"/>
        <v>1708.5641430114586</v>
      </c>
      <c r="R131" s="666">
        <f t="shared" si="34"/>
        <v>1839.3559739614529</v>
      </c>
      <c r="S131" s="666">
        <f t="shared" si="34"/>
        <v>1965.9818097497046</v>
      </c>
      <c r="T131" s="666">
        <f t="shared" si="34"/>
        <v>2087.6859858530361</v>
      </c>
      <c r="U131" s="666">
        <f t="shared" si="34"/>
        <v>2203.8893123786966</v>
      </c>
      <c r="V131" s="666">
        <f t="shared" si="34"/>
        <v>2314.1761611289112</v>
      </c>
      <c r="W131" s="666">
        <f t="shared" si="34"/>
        <v>2418.2780837339756</v>
      </c>
      <c r="X131" s="666">
        <f t="shared" si="34"/>
        <v>2516.0555583338287</v>
      </c>
      <c r="Y131" s="666">
        <f t="shared" si="34"/>
        <v>2607.4791403728159</v>
      </c>
      <c r="Z131" s="666">
        <f t="shared" si="34"/>
        <v>2692.6109796797928</v>
      </c>
      <c r="AA131" s="666">
        <f t="shared" si="34"/>
        <v>2771.5873835419065</v>
      </c>
      <c r="AB131" s="666">
        <f t="shared" si="37"/>
        <v>2844.6028654994648</v>
      </c>
      <c r="AC131" s="666">
        <f t="shared" si="37"/>
        <v>2911.8959257634529</v>
      </c>
      <c r="AD131" s="666">
        <f t="shared" si="37"/>
        <v>2973.736659937259</v>
      </c>
      <c r="AE131" s="666">
        <f t="shared" si="37"/>
        <v>3030.4161834897254</v>
      </c>
      <c r="AF131" s="666">
        <f t="shared" si="37"/>
        <v>3082.2377840862318</v>
      </c>
      <c r="AG131" s="666">
        <f t="shared" si="37"/>
        <v>3129.5096659746291</v>
      </c>
      <c r="AH131" s="666">
        <f t="shared" si="37"/>
        <v>3172.5391239982646</v>
      </c>
      <c r="AI131" s="666">
        <f t="shared" si="37"/>
        <v>3211.627974023228</v>
      </c>
      <c r="AJ131" s="666">
        <f t="shared" si="37"/>
        <v>3237.5923020759774</v>
      </c>
      <c r="AK131" s="666">
        <f t="shared" si="37"/>
        <v>3259.9814360510327</v>
      </c>
      <c r="AL131" s="666">
        <f t="shared" si="37"/>
        <v>3279.0909979443932</v>
      </c>
      <c r="AM131" s="666">
        <f t="shared" si="37"/>
        <v>3295.1991902776117</v>
      </c>
      <c r="AN131" s="666">
        <f t="shared" si="37"/>
        <v>3308.5663391558473</v>
      </c>
      <c r="AO131" s="666">
        <f t="shared" si="37"/>
        <v>3319.4348507731256</v>
      </c>
      <c r="AP131" s="666">
        <f t="shared" si="37"/>
        <v>3328.0294853423134</v>
      </c>
      <c r="AQ131" s="666">
        <f t="shared" si="37"/>
        <v>3334.5578683353529</v>
      </c>
      <c r="AR131" s="666">
        <f t="shared" si="37"/>
        <v>3339.2111730653887</v>
      </c>
      <c r="AS131" s="666">
        <f t="shared" si="37"/>
        <v>3342.1649209918723</v>
      </c>
      <c r="AT131" s="666">
        <f t="shared" si="37"/>
        <v>3343.5798567446641</v>
      </c>
      <c r="AV131" s="663"/>
      <c r="AW131" s="665" t="s">
        <v>312</v>
      </c>
      <c r="AX131" s="103">
        <v>220</v>
      </c>
      <c r="AY131" s="103">
        <v>8</v>
      </c>
      <c r="AZ131" s="661">
        <v>4</v>
      </c>
      <c r="BA131" s="103">
        <f t="shared" si="35"/>
        <v>0.38247315052269781</v>
      </c>
      <c r="BB131" s="104">
        <f t="shared" si="33"/>
        <v>1</v>
      </c>
    </row>
    <row r="132" spans="2:54" ht="15.75" thickBot="1" x14ac:dyDescent="0.3">
      <c r="B132" s="681"/>
      <c r="C132" s="682" t="s">
        <v>313</v>
      </c>
      <c r="D132" s="683" t="s">
        <v>314</v>
      </c>
      <c r="E132" s="574">
        <v>4408</v>
      </c>
      <c r="F132" s="574">
        <v>4662</v>
      </c>
      <c r="G132" s="574">
        <v>4795</v>
      </c>
      <c r="H132" s="574">
        <v>5043</v>
      </c>
      <c r="I132" s="574">
        <v>3935</v>
      </c>
      <c r="J132" s="574">
        <v>4214</v>
      </c>
      <c r="K132" s="574">
        <v>4191</v>
      </c>
      <c r="L132" s="666">
        <f t="shared" si="34"/>
        <v>4489.3790959478438</v>
      </c>
      <c r="M132" s="666">
        <f t="shared" si="34"/>
        <v>4778.0754500456187</v>
      </c>
      <c r="N132" s="666">
        <f t="shared" si="34"/>
        <v>5055.7111481792981</v>
      </c>
      <c r="O132" s="666">
        <f t="shared" si="34"/>
        <v>5306.7259993074122</v>
      </c>
      <c r="P132" s="666">
        <f t="shared" si="34"/>
        <v>5808.9104933956478</v>
      </c>
      <c r="Q132" s="666">
        <f t="shared" si="34"/>
        <v>6303.338312817802</v>
      </c>
      <c r="R132" s="666">
        <f t="shared" si="34"/>
        <v>6785.8634567539175</v>
      </c>
      <c r="S132" s="666">
        <f t="shared" si="34"/>
        <v>7253.0191590325812</v>
      </c>
      <c r="T132" s="666">
        <f t="shared" si="34"/>
        <v>7702.01757632929</v>
      </c>
      <c r="U132" s="666">
        <f t="shared" si="34"/>
        <v>8130.7219262140115</v>
      </c>
      <c r="V132" s="666">
        <f t="shared" si="34"/>
        <v>8537.5988479676635</v>
      </c>
      <c r="W132" s="666">
        <f t="shared" si="34"/>
        <v>8921.6579656065933</v>
      </c>
      <c r="X132" s="666">
        <f t="shared" si="34"/>
        <v>9282.3845466347484</v>
      </c>
      <c r="Y132" s="666">
        <f t="shared" si="34"/>
        <v>9619.6699624141456</v>
      </c>
      <c r="Z132" s="666">
        <f t="shared" si="34"/>
        <v>9933.7434998574026</v>
      </c>
      <c r="AA132" s="666">
        <f t="shared" si="34"/>
        <v>10225.108032063494</v>
      </c>
      <c r="AB132" s="666">
        <f t="shared" si="37"/>
        <v>10494.481170165718</v>
      </c>
      <c r="AC132" s="666">
        <f t="shared" si="37"/>
        <v>10742.742803586822</v>
      </c>
      <c r="AD132" s="666">
        <f t="shared" si="37"/>
        <v>10970.889385384728</v>
      </c>
      <c r="AE132" s="666">
        <f t="shared" si="37"/>
        <v>11179.994916378026</v>
      </c>
      <c r="AF132" s="666">
        <f t="shared" si="37"/>
        <v>11371.178303789962</v>
      </c>
      <c r="AG132" s="666">
        <f t="shared" si="37"/>
        <v>11545.576593397596</v>
      </c>
      <c r="AH132" s="666">
        <f t="shared" si="37"/>
        <v>11704.323475947822</v>
      </c>
      <c r="AI132" s="666">
        <f t="shared" si="37"/>
        <v>11848.532428812805</v>
      </c>
      <c r="AJ132" s="666">
        <f t="shared" si="37"/>
        <v>11944.321600352481</v>
      </c>
      <c r="AK132" s="666">
        <f t="shared" si="37"/>
        <v>12026.920949374889</v>
      </c>
      <c r="AL132" s="666">
        <f t="shared" si="37"/>
        <v>12097.421102451539</v>
      </c>
      <c r="AM132" s="666">
        <f t="shared" si="37"/>
        <v>12156.848421173827</v>
      </c>
      <c r="AN132" s="666">
        <f t="shared" si="37"/>
        <v>12206.163316375134</v>
      </c>
      <c r="AO132" s="666">
        <f t="shared" si="37"/>
        <v>12246.260087667399</v>
      </c>
      <c r="AP132" s="666">
        <f t="shared" si="37"/>
        <v>12277.967934040169</v>
      </c>
      <c r="AQ132" s="666">
        <f t="shared" si="37"/>
        <v>12302.052839959033</v>
      </c>
      <c r="AR132" s="666">
        <f t="shared" si="37"/>
        <v>12319.220093588945</v>
      </c>
      <c r="AS132" s="666">
        <f t="shared" si="37"/>
        <v>12330.117239328287</v>
      </c>
      <c r="AT132" s="666">
        <f t="shared" si="37"/>
        <v>12335.33730600078</v>
      </c>
      <c r="AV132" s="681"/>
      <c r="AW132" s="683" t="s">
        <v>314</v>
      </c>
      <c r="AX132" s="103">
        <v>220</v>
      </c>
      <c r="AY132" s="103">
        <v>8</v>
      </c>
      <c r="AZ132" s="661">
        <v>4</v>
      </c>
      <c r="BA132" s="103">
        <f t="shared" si="35"/>
        <v>1.4110431107751993</v>
      </c>
      <c r="BB132" s="104">
        <f t="shared" si="33"/>
        <v>2</v>
      </c>
    </row>
    <row r="133" spans="2:54" x14ac:dyDescent="0.25">
      <c r="B133" s="663" t="s">
        <v>69</v>
      </c>
      <c r="C133" s="677" t="s">
        <v>315</v>
      </c>
      <c r="D133" s="678" t="s">
        <v>316</v>
      </c>
      <c r="E133" s="679">
        <v>881</v>
      </c>
      <c r="F133" s="679">
        <v>959</v>
      </c>
      <c r="G133" s="679">
        <v>1108</v>
      </c>
      <c r="H133" s="679">
        <v>1157</v>
      </c>
      <c r="I133" s="679">
        <v>955</v>
      </c>
      <c r="J133" s="679">
        <v>1849</v>
      </c>
      <c r="K133" s="679">
        <v>1464</v>
      </c>
      <c r="L133" s="666">
        <f t="shared" si="34"/>
        <v>1568.2297772530762</v>
      </c>
      <c r="M133" s="666">
        <f t="shared" si="34"/>
        <v>1669.0771794003306</v>
      </c>
      <c r="N133" s="666">
        <f t="shared" si="34"/>
        <v>1766.0608735229043</v>
      </c>
      <c r="O133" s="666">
        <f t="shared" si="34"/>
        <v>1853.7453741317229</v>
      </c>
      <c r="P133" s="666">
        <f t="shared" si="34"/>
        <v>2029.1684472276847</v>
      </c>
      <c r="Q133" s="666">
        <f t="shared" si="34"/>
        <v>2201.8819589513864</v>
      </c>
      <c r="R133" s="666">
        <f t="shared" si="34"/>
        <v>2370.4376284151117</v>
      </c>
      <c r="S133" s="666">
        <f t="shared" si="34"/>
        <v>2533.6244449591259</v>
      </c>
      <c r="T133" s="666">
        <f t="shared" si="34"/>
        <v>2690.4685592331375</v>
      </c>
      <c r="U133" s="666">
        <f t="shared" si="34"/>
        <v>2840.2235504598693</v>
      </c>
      <c r="V133" s="666">
        <f t="shared" si="34"/>
        <v>2982.3537851168362</v>
      </c>
      <c r="W133" s="666">
        <f t="shared" si="34"/>
        <v>3116.5133050937857</v>
      </c>
      <c r="X133" s="666">
        <f t="shared" si="34"/>
        <v>3242.5223040499341</v>
      </c>
      <c r="Y133" s="666">
        <f t="shared" si="34"/>
        <v>3360.3428358325727</v>
      </c>
      <c r="Z133" s="666">
        <f t="shared" si="34"/>
        <v>3470.0549949394517</v>
      </c>
      <c r="AA133" s="666">
        <f t="shared" si="34"/>
        <v>3571.8344449871056</v>
      </c>
      <c r="AB133" s="666">
        <f t="shared" si="37"/>
        <v>3665.9318618760713</v>
      </c>
      <c r="AC133" s="666">
        <f t="shared" si="37"/>
        <v>3752.6546085543091</v>
      </c>
      <c r="AD133" s="666">
        <f t="shared" si="37"/>
        <v>3832.3507659754819</v>
      </c>
      <c r="AE133" s="666">
        <f t="shared" si="37"/>
        <v>3905.3955040747874</v>
      </c>
      <c r="AF133" s="666">
        <f t="shared" si="37"/>
        <v>3972.1796794914121</v>
      </c>
      <c r="AG133" s="666">
        <f t="shared" si="37"/>
        <v>4033.1004850236427</v>
      </c>
      <c r="AH133" s="666">
        <f t="shared" si="37"/>
        <v>4088.5539414907221</v>
      </c>
      <c r="AI133" s="666">
        <f t="shared" si="37"/>
        <v>4138.9290087764148</v>
      </c>
      <c r="AJ133" s="666">
        <f t="shared" si="37"/>
        <v>4172.3900794359442</v>
      </c>
      <c r="AK133" s="666">
        <f t="shared" si="37"/>
        <v>4201.2436816714026</v>
      </c>
      <c r="AL133" s="666">
        <f t="shared" si="37"/>
        <v>4225.8707931255221</v>
      </c>
      <c r="AM133" s="666">
        <f t="shared" si="37"/>
        <v>4246.6299424000226</v>
      </c>
      <c r="AN133" s="666">
        <f t="shared" si="37"/>
        <v>4263.8566201797203</v>
      </c>
      <c r="AO133" s="666">
        <f t="shared" si="37"/>
        <v>4277.8632231794527</v>
      </c>
      <c r="AP133" s="666">
        <f t="shared" si="37"/>
        <v>4288.9394071665047</v>
      </c>
      <c r="AQ133" s="666">
        <f t="shared" si="37"/>
        <v>4297.3527458124645</v>
      </c>
      <c r="AR133" s="666">
        <f t="shared" si="37"/>
        <v>4303.3496103589196</v>
      </c>
      <c r="AS133" s="666">
        <f t="shared" si="37"/>
        <v>4307.156200996571</v>
      </c>
      <c r="AT133" s="666">
        <f t="shared" si="37"/>
        <v>4308.9796745371405</v>
      </c>
      <c r="AV133" s="663" t="s">
        <v>69</v>
      </c>
      <c r="AW133" s="678" t="s">
        <v>316</v>
      </c>
      <c r="AX133" s="103">
        <v>220</v>
      </c>
      <c r="AY133" s="103">
        <v>8</v>
      </c>
      <c r="AZ133" s="661">
        <v>4</v>
      </c>
      <c r="BA133" s="103">
        <f t="shared" si="35"/>
        <v>0.49290553905389939</v>
      </c>
      <c r="BB133" s="104">
        <f t="shared" si="33"/>
        <v>1</v>
      </c>
    </row>
    <row r="134" spans="2:54" x14ac:dyDescent="0.25">
      <c r="B134" s="663"/>
      <c r="C134" s="664" t="s">
        <v>317</v>
      </c>
      <c r="D134" s="665" t="s">
        <v>318</v>
      </c>
      <c r="E134" s="548">
        <v>3989</v>
      </c>
      <c r="F134" s="548">
        <v>4771</v>
      </c>
      <c r="G134" s="548">
        <v>4956</v>
      </c>
      <c r="H134" s="548">
        <v>4922</v>
      </c>
      <c r="I134" s="548">
        <v>4352</v>
      </c>
      <c r="J134" s="548">
        <v>4553</v>
      </c>
      <c r="K134" s="548">
        <v>4621</v>
      </c>
      <c r="L134" s="666">
        <f t="shared" si="34"/>
        <v>4949.9930332557824</v>
      </c>
      <c r="M134" s="666">
        <f t="shared" si="34"/>
        <v>5268.3098674924368</v>
      </c>
      <c r="N134" s="666">
        <f t="shared" si="34"/>
        <v>5574.4312134899874</v>
      </c>
      <c r="O134" s="666">
        <f t="shared" si="34"/>
        <v>5851.200391982713</v>
      </c>
      <c r="P134" s="666">
        <f t="shared" si="34"/>
        <v>6404.9094225677127</v>
      </c>
      <c r="Q134" s="666">
        <f t="shared" si="34"/>
        <v>6950.0659373731942</v>
      </c>
      <c r="R134" s="666">
        <f t="shared" si="34"/>
        <v>7482.0985525315782</v>
      </c>
      <c r="S134" s="666">
        <f t="shared" si="34"/>
        <v>7997.1848088498091</v>
      </c>
      <c r="T134" s="666">
        <f t="shared" si="34"/>
        <v>8492.2508280166167</v>
      </c>
      <c r="U134" s="666">
        <f t="shared" si="34"/>
        <v>8964.9405919911569</v>
      </c>
      <c r="V134" s="666">
        <f t="shared" si="34"/>
        <v>9413.5634160006121</v>
      </c>
      <c r="W134" s="666">
        <f t="shared" si="34"/>
        <v>9837.0273106819532</v>
      </c>
      <c r="X134" s="666">
        <f t="shared" si="34"/>
        <v>10234.764731567446</v>
      </c>
      <c r="Y134" s="666">
        <f t="shared" si="34"/>
        <v>10606.655904632727</v>
      </c>
      <c r="Z134" s="666">
        <f t="shared" si="34"/>
        <v>10952.953641813661</v>
      </c>
      <c r="AA134" s="666">
        <f t="shared" si="34"/>
        <v>11274.212411397137</v>
      </c>
      <c r="AB134" s="666">
        <f t="shared" si="37"/>
        <v>11571.223452000901</v>
      </c>
      <c r="AC134" s="666">
        <f t="shared" si="37"/>
        <v>11844.956930416296</v>
      </c>
      <c r="AD134" s="666">
        <f t="shared" si="37"/>
        <v>12096.511536593373</v>
      </c>
      <c r="AE134" s="666">
        <f t="shared" si="37"/>
        <v>12327.071464706003</v>
      </c>
      <c r="AF134" s="666">
        <f t="shared" si="37"/>
        <v>12537.870422766264</v>
      </c>
      <c r="AG134" s="666">
        <f t="shared" si="37"/>
        <v>12730.162118370386</v>
      </c>
      <c r="AH134" s="666">
        <f t="shared" si="37"/>
        <v>12905.196559855614</v>
      </c>
      <c r="AI134" s="666">
        <f t="shared" si="37"/>
        <v>13064.201468275822</v>
      </c>
      <c r="AJ134" s="666">
        <f t="shared" si="37"/>
        <v>13169.818686525607</v>
      </c>
      <c r="AK134" s="666">
        <f t="shared" si="37"/>
        <v>13260.892795767446</v>
      </c>
      <c r="AL134" s="666">
        <f t="shared" si="37"/>
        <v>13338.62632174387</v>
      </c>
      <c r="AM134" s="666">
        <f t="shared" si="37"/>
        <v>13404.150931578204</v>
      </c>
      <c r="AN134" s="666">
        <f t="shared" si="37"/>
        <v>13458.525575034477</v>
      </c>
      <c r="AO134" s="666">
        <f t="shared" si="37"/>
        <v>13502.736307590325</v>
      </c>
      <c r="AP134" s="666">
        <f t="shared" si="37"/>
        <v>13537.697404724318</v>
      </c>
      <c r="AQ134" s="666">
        <f t="shared" si="37"/>
        <v>13564.253441529632</v>
      </c>
      <c r="AR134" s="666">
        <f t="shared" si="37"/>
        <v>13583.182069309118</v>
      </c>
      <c r="AS134" s="666">
        <f t="shared" si="37"/>
        <v>13595.197271041759</v>
      </c>
      <c r="AT134" s="666">
        <f t="shared" si="37"/>
        <v>13600.952920789692</v>
      </c>
      <c r="AV134" s="663"/>
      <c r="AW134" s="665" t="s">
        <v>318</v>
      </c>
      <c r="AX134" s="103">
        <v>220</v>
      </c>
      <c r="AY134" s="103">
        <v>8</v>
      </c>
      <c r="AZ134" s="661">
        <v>4</v>
      </c>
      <c r="BA134" s="103">
        <f t="shared" si="35"/>
        <v>1.5558172786667133</v>
      </c>
      <c r="BB134" s="104">
        <f t="shared" si="33"/>
        <v>2</v>
      </c>
    </row>
    <row r="135" spans="2:54" ht="15.75" thickBot="1" x14ac:dyDescent="0.3">
      <c r="B135" s="681"/>
      <c r="C135" s="682" t="s">
        <v>313</v>
      </c>
      <c r="D135" s="683" t="s">
        <v>319</v>
      </c>
      <c r="E135" s="574">
        <v>756</v>
      </c>
      <c r="F135" s="574">
        <v>888</v>
      </c>
      <c r="G135" s="574">
        <v>1006</v>
      </c>
      <c r="H135" s="574">
        <v>1109</v>
      </c>
      <c r="I135" s="574">
        <v>1128</v>
      </c>
      <c r="J135" s="574">
        <v>1097</v>
      </c>
      <c r="K135" s="574">
        <v>1022</v>
      </c>
      <c r="L135" s="666">
        <f t="shared" si="34"/>
        <v>1094.7614975086367</v>
      </c>
      <c r="M135" s="666">
        <f t="shared" si="34"/>
        <v>1165.1618014666244</v>
      </c>
      <c r="N135" s="666">
        <f t="shared" si="34"/>
        <v>1232.8648994128473</v>
      </c>
      <c r="O135" s="666">
        <f t="shared" si="34"/>
        <v>1294.0763472422275</v>
      </c>
      <c r="P135" s="666">
        <f t="shared" si="34"/>
        <v>1416.5369897996545</v>
      </c>
      <c r="Q135" s="666">
        <f t="shared" si="34"/>
        <v>1537.1061216177031</v>
      </c>
      <c r="R135" s="666">
        <f t="shared" si="34"/>
        <v>1654.772716011096</v>
      </c>
      <c r="S135" s="666">
        <f t="shared" si="34"/>
        <v>1768.6913816586252</v>
      </c>
      <c r="T135" s="666">
        <f t="shared" si="34"/>
        <v>1878.1822865684885</v>
      </c>
      <c r="U135" s="666">
        <f t="shared" si="34"/>
        <v>1982.7243637773136</v>
      </c>
      <c r="V135" s="666">
        <f t="shared" si="34"/>
        <v>2081.9436942550597</v>
      </c>
      <c r="W135" s="666">
        <f t="shared" si="34"/>
        <v>2175.5987689930666</v>
      </c>
      <c r="X135" s="666">
        <f t="shared" si="34"/>
        <v>2263.564067444695</v>
      </c>
      <c r="Y135" s="666">
        <f t="shared" si="34"/>
        <v>2345.8130998776574</v>
      </c>
      <c r="Z135" s="666">
        <f t="shared" si="34"/>
        <v>2422.4017792541808</v>
      </c>
      <c r="AA135" s="666">
        <f t="shared" si="34"/>
        <v>2493.452734137174</v>
      </c>
      <c r="AB135" s="666">
        <f t="shared" si="37"/>
        <v>2559.1409582222309</v>
      </c>
      <c r="AC135" s="666">
        <f t="shared" si="37"/>
        <v>2619.6810177202906</v>
      </c>
      <c r="AD135" s="666">
        <f t="shared" si="37"/>
        <v>2675.315903570317</v>
      </c>
      <c r="AE135" s="666">
        <f t="shared" si="37"/>
        <v>2726.3075171888213</v>
      </c>
      <c r="AF135" s="666">
        <f t="shared" si="37"/>
        <v>2772.9287106832139</v>
      </c>
      <c r="AG135" s="666">
        <f t="shared" si="37"/>
        <v>2815.4567593539377</v>
      </c>
      <c r="AH135" s="666">
        <f t="shared" si="37"/>
        <v>2854.1681203575954</v>
      </c>
      <c r="AI135" s="666">
        <f t="shared" si="37"/>
        <v>2889.3343217004763</v>
      </c>
      <c r="AJ135" s="666">
        <f t="shared" si="37"/>
        <v>2912.6930745789182</v>
      </c>
      <c r="AK135" s="666">
        <f t="shared" si="37"/>
        <v>2932.8354116585892</v>
      </c>
      <c r="AL135" s="666">
        <f t="shared" si="37"/>
        <v>2950.0272886436369</v>
      </c>
      <c r="AM135" s="666">
        <f t="shared" si="37"/>
        <v>2964.5189898448248</v>
      </c>
      <c r="AN135" s="666">
        <f t="shared" si="37"/>
        <v>2976.5447170926741</v>
      </c>
      <c r="AO135" s="666">
        <f t="shared" si="37"/>
        <v>2986.3225506075141</v>
      </c>
      <c r="AP135" s="666">
        <f t="shared" si="37"/>
        <v>2994.0546954400056</v>
      </c>
      <c r="AQ135" s="666">
        <f t="shared" si="37"/>
        <v>2999.9279414073353</v>
      </c>
      <c r="AR135" s="666">
        <f t="shared" si="37"/>
        <v>3004.1142771767868</v>
      </c>
      <c r="AS135" s="666">
        <f t="shared" si="37"/>
        <v>3006.771610258535</v>
      </c>
      <c r="AT135" s="666">
        <f t="shared" si="37"/>
        <v>3008.0445542192333</v>
      </c>
      <c r="AV135" s="681"/>
      <c r="AW135" s="683" t="s">
        <v>319</v>
      </c>
      <c r="AX135" s="103">
        <v>220</v>
      </c>
      <c r="AY135" s="103">
        <v>8</v>
      </c>
      <c r="AZ135" s="661">
        <v>4</v>
      </c>
      <c r="BA135" s="103">
        <f t="shared" si="35"/>
        <v>0.34409116182587796</v>
      </c>
      <c r="BB135" s="104">
        <f t="shared" si="33"/>
        <v>1</v>
      </c>
    </row>
    <row r="136" spans="2:54" x14ac:dyDescent="0.25">
      <c r="B136" s="663" t="s">
        <v>70</v>
      </c>
      <c r="C136" s="677" t="s">
        <v>320</v>
      </c>
      <c r="D136" s="678" t="s">
        <v>321</v>
      </c>
      <c r="E136" s="658">
        <v>243</v>
      </c>
      <c r="F136" s="658">
        <v>269</v>
      </c>
      <c r="G136" s="658">
        <v>304</v>
      </c>
      <c r="H136" s="658">
        <v>678</v>
      </c>
      <c r="I136" s="679">
        <v>1206</v>
      </c>
      <c r="J136" s="679">
        <v>4265</v>
      </c>
      <c r="K136" s="679">
        <v>2617</v>
      </c>
      <c r="L136" s="666">
        <f t="shared" si="34"/>
        <v>2803.317846360178</v>
      </c>
      <c r="M136" s="666">
        <f t="shared" si="34"/>
        <v>2983.5894661821485</v>
      </c>
      <c r="N136" s="666">
        <f t="shared" si="34"/>
        <v>3156.9544439955198</v>
      </c>
      <c r="O136" s="666">
        <f t="shared" si="34"/>
        <v>3313.69647821224</v>
      </c>
      <c r="P136" s="666">
        <f t="shared" si="34"/>
        <v>3627.2772038216199</v>
      </c>
      <c r="Q136" s="666">
        <f t="shared" si="34"/>
        <v>3936.0144033987563</v>
      </c>
      <c r="R136" s="666">
        <f t="shared" si="34"/>
        <v>4237.3191759305655</v>
      </c>
      <c r="S136" s="666">
        <f t="shared" si="34"/>
        <v>4529.0267571434651</v>
      </c>
      <c r="T136" s="666">
        <f t="shared" si="34"/>
        <v>4809.3963248040445</v>
      </c>
      <c r="U136" s="666">
        <f t="shared" si="34"/>
        <v>5077.0936007878945</v>
      </c>
      <c r="V136" s="666">
        <f t="shared" si="34"/>
        <v>5331.1611035865844</v>
      </c>
      <c r="W136" s="666">
        <f t="shared" si="34"/>
        <v>5570.9804094470192</v>
      </c>
      <c r="X136" s="666">
        <f t="shared" si="34"/>
        <v>5796.2301022531947</v>
      </c>
      <c r="Y136" s="666">
        <f t="shared" si="34"/>
        <v>6006.8423506651925</v>
      </c>
      <c r="Z136" s="666">
        <f t="shared" si="34"/>
        <v>6202.9603290686773</v>
      </c>
      <c r="AA136" s="666">
        <f t="shared" si="34"/>
        <v>6384.8980481770859</v>
      </c>
      <c r="AB136" s="666">
        <f t="shared" si="37"/>
        <v>6553.1036082852988</v>
      </c>
      <c r="AC136" s="666">
        <f t="shared" si="37"/>
        <v>6708.1264416575314</v>
      </c>
      <c r="AD136" s="666">
        <f t="shared" si="37"/>
        <v>6850.5887667744773</v>
      </c>
      <c r="AE136" s="666">
        <f t="shared" si="37"/>
        <v>6981.1612255216651</v>
      </c>
      <c r="AF136" s="666">
        <f t="shared" si="37"/>
        <v>7100.5425008394977</v>
      </c>
      <c r="AG136" s="666">
        <f t="shared" si="37"/>
        <v>7209.4426019855682</v>
      </c>
      <c r="AH136" s="666">
        <f t="shared" si="37"/>
        <v>7308.5694432248756</v>
      </c>
      <c r="AI136" s="666">
        <f t="shared" si="37"/>
        <v>7398.6183169179476</v>
      </c>
      <c r="AJ136" s="666">
        <f t="shared" si="37"/>
        <v>7458.4322663141138</v>
      </c>
      <c r="AK136" s="666">
        <f t="shared" si="37"/>
        <v>7510.0100511844657</v>
      </c>
      <c r="AL136" s="666">
        <f t="shared" si="37"/>
        <v>7554.0326950884482</v>
      </c>
      <c r="AM136" s="666">
        <f t="shared" si="37"/>
        <v>7591.1410923912945</v>
      </c>
      <c r="AN136" s="666">
        <f t="shared" si="37"/>
        <v>7621.9349556081452</v>
      </c>
      <c r="AO136" s="666">
        <f t="shared" si="37"/>
        <v>7646.9727152053438</v>
      </c>
      <c r="AP136" s="666">
        <f t="shared" si="37"/>
        <v>7666.7721506521439</v>
      </c>
      <c r="AQ136" s="666">
        <f t="shared" si="37"/>
        <v>7681.8115681633981</v>
      </c>
      <c r="AR136" s="666">
        <f t="shared" si="37"/>
        <v>7692.5313731620809</v>
      </c>
      <c r="AS136" s="666">
        <f t="shared" si="37"/>
        <v>7699.3359139399045</v>
      </c>
      <c r="AT136" s="666">
        <f t="shared" si="37"/>
        <v>7702.5954974478764</v>
      </c>
      <c r="AV136" s="663" t="s">
        <v>70</v>
      </c>
      <c r="AW136" s="678" t="s">
        <v>321</v>
      </c>
      <c r="AX136" s="103">
        <v>220</v>
      </c>
      <c r="AY136" s="103">
        <v>8</v>
      </c>
      <c r="AZ136" s="661">
        <v>4</v>
      </c>
      <c r="BA136" s="103">
        <f t="shared" si="35"/>
        <v>0.88110231946998252</v>
      </c>
      <c r="BB136" s="104">
        <f t="shared" si="33"/>
        <v>1</v>
      </c>
    </row>
    <row r="137" spans="2:54" x14ac:dyDescent="0.25">
      <c r="B137" s="663"/>
      <c r="C137" s="664" t="s">
        <v>322</v>
      </c>
      <c r="D137" s="665" t="s">
        <v>323</v>
      </c>
      <c r="E137" s="548">
        <v>1363</v>
      </c>
      <c r="F137" s="548">
        <v>895</v>
      </c>
      <c r="G137" s="548">
        <v>888</v>
      </c>
      <c r="H137" s="548">
        <v>1124</v>
      </c>
      <c r="I137" s="548">
        <v>829</v>
      </c>
      <c r="J137" s="548">
        <v>919</v>
      </c>
      <c r="K137" s="548">
        <v>904</v>
      </c>
      <c r="L137" s="666">
        <f t="shared" si="34"/>
        <v>968.36046354971381</v>
      </c>
      <c r="M137" s="666">
        <f t="shared" si="34"/>
        <v>1030.6323566788926</v>
      </c>
      <c r="N137" s="666">
        <f t="shared" si="34"/>
        <v>1090.5184628857278</v>
      </c>
      <c r="O137" s="666">
        <f t="shared" si="34"/>
        <v>1144.6624441359818</v>
      </c>
      <c r="P137" s="666">
        <f t="shared" si="34"/>
        <v>1252.9837952826688</v>
      </c>
      <c r="Q137" s="666">
        <f t="shared" si="34"/>
        <v>1359.6320292978507</v>
      </c>
      <c r="R137" s="666">
        <f t="shared" si="34"/>
        <v>1463.712852518621</v>
      </c>
      <c r="S137" s="666">
        <f t="shared" si="34"/>
        <v>1564.478482406455</v>
      </c>
      <c r="T137" s="666">
        <f t="shared" si="34"/>
        <v>1661.3275802915002</v>
      </c>
      <c r="U137" s="666">
        <f t="shared" si="34"/>
        <v>1753.7992415407934</v>
      </c>
      <c r="V137" s="666">
        <f t="shared" si="34"/>
        <v>1841.562719771598</v>
      </c>
      <c r="W137" s="666">
        <f t="shared" si="34"/>
        <v>1924.4043905770366</v>
      </c>
      <c r="X137" s="666">
        <f t="shared" si="34"/>
        <v>2002.2132259980463</v>
      </c>
      <c r="Y137" s="666">
        <f t="shared" si="34"/>
        <v>2074.9657948037193</v>
      </c>
      <c r="Z137" s="666">
        <f t="shared" si="34"/>
        <v>2142.7115542522292</v>
      </c>
      <c r="AA137" s="666">
        <f t="shared" si="34"/>
        <v>2205.5589742270099</v>
      </c>
      <c r="AB137" s="666">
        <f t="shared" si="37"/>
        <v>2263.6628436721089</v>
      </c>
      <c r="AC137" s="666">
        <f t="shared" si="37"/>
        <v>2317.2129550089444</v>
      </c>
      <c r="AD137" s="666">
        <f t="shared" si="37"/>
        <v>2366.4242434711987</v>
      </c>
      <c r="AE137" s="666">
        <f t="shared" si="37"/>
        <v>2411.528371368584</v>
      </c>
      <c r="AF137" s="666">
        <f t="shared" si="37"/>
        <v>2452.7666873362264</v>
      </c>
      <c r="AG137" s="666">
        <f t="shared" si="37"/>
        <v>2490.3844525009367</v>
      </c>
      <c r="AH137" s="666">
        <f t="shared" si="37"/>
        <v>2524.6262043084776</v>
      </c>
      <c r="AI137" s="666">
        <f t="shared" si="37"/>
        <v>2555.732120173413</v>
      </c>
      <c r="AJ137" s="666">
        <f t="shared" si="37"/>
        <v>2576.3938741872207</v>
      </c>
      <c r="AK137" s="666">
        <f t="shared" si="37"/>
        <v>2594.2105793927226</v>
      </c>
      <c r="AL137" s="666">
        <f t="shared" si="37"/>
        <v>2609.4174842796924</v>
      </c>
      <c r="AM137" s="666">
        <f t="shared" si="37"/>
        <v>2622.2359753617607</v>
      </c>
      <c r="AN137" s="666">
        <f t="shared" si="37"/>
        <v>2632.8732135535961</v>
      </c>
      <c r="AO137" s="666">
        <f t="shared" si="37"/>
        <v>2641.5220995588952</v>
      </c>
      <c r="AP137" s="666">
        <f t="shared" si="37"/>
        <v>2648.361491856911</v>
      </c>
      <c r="AQ137" s="666">
        <f t="shared" si="37"/>
        <v>2653.5566135344707</v>
      </c>
      <c r="AR137" s="666">
        <f t="shared" si="37"/>
        <v>2657.2595954675276</v>
      </c>
      <c r="AS137" s="666">
        <f t="shared" si="37"/>
        <v>2659.6101131836731</v>
      </c>
      <c r="AT137" s="666">
        <f t="shared" si="37"/>
        <v>2660.7360831841343</v>
      </c>
      <c r="AV137" s="663"/>
      <c r="AW137" s="665" t="s">
        <v>323</v>
      </c>
      <c r="AX137" s="103">
        <v>220</v>
      </c>
      <c r="AY137" s="103">
        <v>8</v>
      </c>
      <c r="AZ137" s="661">
        <v>4</v>
      </c>
      <c r="BA137" s="103">
        <f t="shared" si="35"/>
        <v>0.30436243668355528</v>
      </c>
      <c r="BB137" s="104">
        <f t="shared" si="33"/>
        <v>1</v>
      </c>
    </row>
    <row r="138" spans="2:54" ht="15.75" thickBot="1" x14ac:dyDescent="0.3">
      <c r="B138" s="681"/>
      <c r="C138" s="682" t="s">
        <v>324</v>
      </c>
      <c r="D138" s="683" t="s">
        <v>325</v>
      </c>
      <c r="E138" s="671">
        <v>166</v>
      </c>
      <c r="F138" s="671">
        <v>140</v>
      </c>
      <c r="G138" s="671">
        <v>644</v>
      </c>
      <c r="H138" s="671">
        <v>939</v>
      </c>
      <c r="I138" s="574">
        <v>349</v>
      </c>
      <c r="J138" s="574">
        <v>459</v>
      </c>
      <c r="K138" s="574">
        <v>980</v>
      </c>
      <c r="L138" s="666">
        <f t="shared" si="34"/>
        <v>1049.7712989808845</v>
      </c>
      <c r="M138" s="666">
        <f t="shared" si="34"/>
        <v>1117.2784397625164</v>
      </c>
      <c r="N138" s="666">
        <f t="shared" si="34"/>
        <v>1182.199218615059</v>
      </c>
      <c r="O138" s="666">
        <f t="shared" si="34"/>
        <v>1240.8951274925469</v>
      </c>
      <c r="P138" s="666">
        <f t="shared" si="34"/>
        <v>1358.3231409037783</v>
      </c>
      <c r="Q138" s="666">
        <f t="shared" si="34"/>
        <v>1473.937376893688</v>
      </c>
      <c r="R138" s="666">
        <f t="shared" si="34"/>
        <v>1586.7683578188594</v>
      </c>
      <c r="S138" s="666">
        <f t="shared" si="34"/>
        <v>1696.0054344671751</v>
      </c>
      <c r="T138" s="666">
        <f t="shared" si="34"/>
        <v>1800.9967131478659</v>
      </c>
      <c r="U138" s="666">
        <f t="shared" si="34"/>
        <v>1901.242540608383</v>
      </c>
      <c r="V138" s="666">
        <f t="shared" si="34"/>
        <v>1996.3843643541668</v>
      </c>
      <c r="W138" s="666">
        <f t="shared" si="34"/>
        <v>2086.1906004043103</v>
      </c>
      <c r="X138" s="666">
        <f t="shared" si="34"/>
        <v>2170.540886590803</v>
      </c>
      <c r="Y138" s="666">
        <f t="shared" si="34"/>
        <v>2249.4098218004929</v>
      </c>
      <c r="Z138" s="666">
        <f t="shared" si="34"/>
        <v>2322.8510212026385</v>
      </c>
      <c r="AA138" s="666">
        <f t="shared" si="34"/>
        <v>2390.9820738301664</v>
      </c>
      <c r="AB138" s="666">
        <f t="shared" si="37"/>
        <v>2453.9707818569332</v>
      </c>
      <c r="AC138" s="666">
        <f t="shared" si="37"/>
        <v>2512.0228937043876</v>
      </c>
      <c r="AD138" s="666">
        <f t="shared" si="37"/>
        <v>2565.371414382495</v>
      </c>
      <c r="AE138" s="666">
        <f t="shared" si="37"/>
        <v>2614.2674822358554</v>
      </c>
      <c r="AF138" s="666">
        <f t="shared" si="37"/>
        <v>2658.9727362715739</v>
      </c>
      <c r="AG138" s="666">
        <f t="shared" si="37"/>
        <v>2699.7530569147334</v>
      </c>
      <c r="AH138" s="666">
        <f t="shared" si="37"/>
        <v>2736.8735400689256</v>
      </c>
      <c r="AI138" s="666">
        <f t="shared" si="37"/>
        <v>2770.5945550552497</v>
      </c>
      <c r="AJ138" s="666">
        <f t="shared" si="37"/>
        <v>2792.9933591852623</v>
      </c>
      <c r="AK138" s="666">
        <f t="shared" si="37"/>
        <v>2812.3079289876869</v>
      </c>
      <c r="AL138" s="666">
        <f t="shared" si="37"/>
        <v>2828.7932904801987</v>
      </c>
      <c r="AM138" s="666">
        <f t="shared" si="37"/>
        <v>2842.6894423169542</v>
      </c>
      <c r="AN138" s="666">
        <f t="shared" si="37"/>
        <v>2854.2209615957136</v>
      </c>
      <c r="AO138" s="666">
        <f t="shared" si="37"/>
        <v>2863.5969663359715</v>
      </c>
      <c r="AP138" s="666">
        <f t="shared" si="37"/>
        <v>2871.0113517917853</v>
      </c>
      <c r="AQ138" s="666">
        <f t="shared" si="37"/>
        <v>2876.6432314864851</v>
      </c>
      <c r="AR138" s="666">
        <f t="shared" si="37"/>
        <v>2880.6575260599316</v>
      </c>
      <c r="AS138" s="666">
        <f t="shared" si="37"/>
        <v>2883.2056536725668</v>
      </c>
      <c r="AT138" s="666">
        <f t="shared" si="37"/>
        <v>2884.4262848677572</v>
      </c>
      <c r="AV138" s="681"/>
      <c r="AW138" s="683" t="s">
        <v>325</v>
      </c>
      <c r="AX138" s="103">
        <v>220</v>
      </c>
      <c r="AY138" s="103">
        <v>8</v>
      </c>
      <c r="AZ138" s="661">
        <v>4</v>
      </c>
      <c r="BA138" s="103">
        <f t="shared" si="35"/>
        <v>0.32995042914810208</v>
      </c>
      <c r="BB138" s="104">
        <f t="shared" si="33"/>
        <v>1</v>
      </c>
    </row>
    <row r="139" spans="2:54" ht="15.75" thickBot="1" x14ac:dyDescent="0.3">
      <c r="B139" s="672" t="s">
        <v>71</v>
      </c>
      <c r="C139" s="673" t="s">
        <v>326</v>
      </c>
      <c r="D139" s="674" t="s">
        <v>327</v>
      </c>
      <c r="E139" s="684"/>
      <c r="F139" s="684"/>
      <c r="G139" s="684"/>
      <c r="H139" s="684"/>
      <c r="I139" s="676"/>
      <c r="J139" s="676"/>
      <c r="K139" s="676">
        <v>825</v>
      </c>
      <c r="L139" s="666">
        <f t="shared" ref="L139:AT146" si="38">K139*L$114+K139</f>
        <v>883.73604250941798</v>
      </c>
      <c r="M139" s="666">
        <f t="shared" si="38"/>
        <v>940.5660334735469</v>
      </c>
      <c r="N139" s="666">
        <f t="shared" si="38"/>
        <v>995.21872995655474</v>
      </c>
      <c r="O139" s="666">
        <f t="shared" si="38"/>
        <v>1044.6311022258685</v>
      </c>
      <c r="P139" s="666">
        <f t="shared" si="38"/>
        <v>1143.4863175975684</v>
      </c>
      <c r="Q139" s="666">
        <f t="shared" si="38"/>
        <v>1240.8146285074413</v>
      </c>
      <c r="R139" s="666">
        <f t="shared" si="38"/>
        <v>1335.7998930617946</v>
      </c>
      <c r="S139" s="666">
        <f t="shared" si="38"/>
        <v>1427.7596769749175</v>
      </c>
      <c r="T139" s="666">
        <f t="shared" si="38"/>
        <v>1516.1451921908051</v>
      </c>
      <c r="U139" s="666">
        <f t="shared" si="38"/>
        <v>1600.5358122468526</v>
      </c>
      <c r="V139" s="666">
        <f t="shared" si="38"/>
        <v>1680.6296944818237</v>
      </c>
      <c r="W139" s="666">
        <f t="shared" si="38"/>
        <v>1756.2318829934243</v>
      </c>
      <c r="X139" s="666">
        <f t="shared" si="38"/>
        <v>1827.2410524871555</v>
      </c>
      <c r="Y139" s="666">
        <f t="shared" si="38"/>
        <v>1893.6358193728636</v>
      </c>
      <c r="Z139" s="666">
        <f t="shared" si="38"/>
        <v>1955.4613188695678</v>
      </c>
      <c r="AA139" s="666">
        <f t="shared" si="38"/>
        <v>2012.8165417447824</v>
      </c>
      <c r="AB139" s="666">
        <f t="shared" si="38"/>
        <v>2065.8427500326216</v>
      </c>
      <c r="AC139" s="666">
        <f t="shared" si="38"/>
        <v>2114.7131503123665</v>
      </c>
      <c r="AD139" s="666">
        <f t="shared" si="38"/>
        <v>2159.6238947607735</v>
      </c>
      <c r="AE139" s="666">
        <f t="shared" si="38"/>
        <v>2200.7864008618167</v>
      </c>
      <c r="AF139" s="666">
        <f t="shared" si="38"/>
        <v>2238.4209259429063</v>
      </c>
      <c r="AG139" s="666">
        <f t="shared" si="38"/>
        <v>2272.7512979129133</v>
      </c>
      <c r="AH139" s="666">
        <f t="shared" si="38"/>
        <v>2304.0006842416979</v>
      </c>
      <c r="AI139" s="666">
        <f t="shared" si="38"/>
        <v>2332.3882733883484</v>
      </c>
      <c r="AJ139" s="666">
        <f t="shared" si="38"/>
        <v>2351.2444095182059</v>
      </c>
      <c r="AK139" s="666">
        <f t="shared" si="38"/>
        <v>2367.5041238926956</v>
      </c>
      <c r="AL139" s="666">
        <f t="shared" si="38"/>
        <v>2381.3821067817998</v>
      </c>
      <c r="AM139" s="666">
        <f t="shared" si="38"/>
        <v>2393.0803978688646</v>
      </c>
      <c r="AN139" s="666">
        <f t="shared" si="38"/>
        <v>2402.7880544045552</v>
      </c>
      <c r="AO139" s="666">
        <f t="shared" si="38"/>
        <v>2410.6811196195681</v>
      </c>
      <c r="AP139" s="666">
        <f t="shared" si="38"/>
        <v>2416.922821661452</v>
      </c>
      <c r="AQ139" s="666">
        <f t="shared" si="38"/>
        <v>2421.6639448738265</v>
      </c>
      <c r="AR139" s="666">
        <f t="shared" si="38"/>
        <v>2425.0433255096359</v>
      </c>
      <c r="AS139" s="666">
        <f t="shared" si="38"/>
        <v>2427.1884329386403</v>
      </c>
      <c r="AT139" s="666">
        <f t="shared" si="38"/>
        <v>2428.2160051182645</v>
      </c>
      <c r="AV139" s="672" t="s">
        <v>71</v>
      </c>
      <c r="AW139" s="674" t="s">
        <v>327</v>
      </c>
      <c r="AX139" s="103">
        <v>220</v>
      </c>
      <c r="AY139" s="103">
        <v>8</v>
      </c>
      <c r="AZ139" s="661">
        <v>4</v>
      </c>
      <c r="BA139" s="103">
        <f t="shared" si="35"/>
        <v>0.27776439188488178</v>
      </c>
      <c r="BB139" s="104">
        <f t="shared" si="33"/>
        <v>1</v>
      </c>
    </row>
    <row r="140" spans="2:54" x14ac:dyDescent="0.25">
      <c r="B140" s="663" t="s">
        <v>72</v>
      </c>
      <c r="C140" s="677" t="s">
        <v>328</v>
      </c>
      <c r="D140" s="678" t="s">
        <v>329</v>
      </c>
      <c r="E140" s="679">
        <v>6273</v>
      </c>
      <c r="F140" s="679">
        <v>7159</v>
      </c>
      <c r="G140" s="679">
        <v>7097</v>
      </c>
      <c r="H140" s="679">
        <v>7991</v>
      </c>
      <c r="I140" s="679">
        <v>4699</v>
      </c>
      <c r="J140" s="679">
        <v>4846</v>
      </c>
      <c r="K140" s="679">
        <v>5375</v>
      </c>
      <c r="L140" s="666">
        <f t="shared" si="38"/>
        <v>5757.6742163492381</v>
      </c>
      <c r="M140" s="666">
        <f t="shared" si="38"/>
        <v>6127.9302180852301</v>
      </c>
      <c r="N140" s="666">
        <f t="shared" si="38"/>
        <v>6484.0008163836146</v>
      </c>
      <c r="O140" s="666">
        <f t="shared" si="38"/>
        <v>6805.9299084412651</v>
      </c>
      <c r="P140" s="666">
        <f t="shared" si="38"/>
        <v>7449.9866146508248</v>
      </c>
      <c r="Q140" s="666">
        <f t="shared" si="38"/>
        <v>8084.0953069424213</v>
      </c>
      <c r="R140" s="666">
        <f t="shared" si="38"/>
        <v>8702.9386972207849</v>
      </c>
      <c r="S140" s="666">
        <f t="shared" si="38"/>
        <v>9302.0706227153732</v>
      </c>
      <c r="T140" s="666">
        <f t="shared" si="38"/>
        <v>9877.9156460916111</v>
      </c>
      <c r="U140" s="666">
        <f t="shared" si="38"/>
        <v>10427.733322214346</v>
      </c>
      <c r="V140" s="666">
        <f t="shared" si="38"/>
        <v>10949.557100411885</v>
      </c>
      <c r="W140" s="666">
        <f t="shared" si="38"/>
        <v>11442.11681344201</v>
      </c>
      <c r="X140" s="666">
        <f t="shared" si="38"/>
        <v>11904.752311658744</v>
      </c>
      <c r="Y140" s="666">
        <f t="shared" si="38"/>
        <v>12337.324277732298</v>
      </c>
      <c r="Z140" s="666">
        <f t="shared" si="38"/>
        <v>12740.126774453249</v>
      </c>
      <c r="AA140" s="666">
        <f t="shared" si="38"/>
        <v>13113.804741670556</v>
      </c>
      <c r="AB140" s="666">
        <f t="shared" si="38"/>
        <v>13459.278522939812</v>
      </c>
      <c r="AC140" s="666">
        <f t="shared" si="38"/>
        <v>13777.676585368452</v>
      </c>
      <c r="AD140" s="666">
        <f t="shared" si="38"/>
        <v>14070.276890108073</v>
      </c>
      <c r="AE140" s="666">
        <f t="shared" si="38"/>
        <v>14338.456854099717</v>
      </c>
      <c r="AF140" s="666">
        <f t="shared" si="38"/>
        <v>14583.651487203786</v>
      </c>
      <c r="AG140" s="666">
        <f t="shared" si="38"/>
        <v>14807.319062159891</v>
      </c>
      <c r="AH140" s="666">
        <f t="shared" si="38"/>
        <v>15010.913548847426</v>
      </c>
      <c r="AI140" s="666">
        <f t="shared" si="38"/>
        <v>15195.862993287723</v>
      </c>
      <c r="AJ140" s="666">
        <f t="shared" si="38"/>
        <v>15318.713577164068</v>
      </c>
      <c r="AK140" s="666">
        <f t="shared" si="38"/>
        <v>15424.648079906956</v>
      </c>
      <c r="AL140" s="666">
        <f t="shared" si="38"/>
        <v>15515.06524115415</v>
      </c>
      <c r="AM140" s="666">
        <f t="shared" si="38"/>
        <v>15591.281380054723</v>
      </c>
      <c r="AN140" s="666">
        <f t="shared" si="38"/>
        <v>15654.528233241797</v>
      </c>
      <c r="AO140" s="666">
        <f t="shared" si="38"/>
        <v>15705.952749036578</v>
      </c>
      <c r="AP140" s="666">
        <f t="shared" si="38"/>
        <v>15746.618383551882</v>
      </c>
      <c r="AQ140" s="666">
        <f t="shared" si="38"/>
        <v>15777.507519632505</v>
      </c>
      <c r="AR140" s="666">
        <f t="shared" si="38"/>
        <v>15799.524696502172</v>
      </c>
      <c r="AS140" s="666">
        <f t="shared" si="38"/>
        <v>15813.500396418412</v>
      </c>
      <c r="AT140" s="666">
        <f t="shared" si="38"/>
        <v>15820.195184861421</v>
      </c>
      <c r="AV140" s="663" t="s">
        <v>72</v>
      </c>
      <c r="AW140" s="678" t="s">
        <v>329</v>
      </c>
      <c r="AX140" s="103">
        <v>220</v>
      </c>
      <c r="AY140" s="103">
        <v>8</v>
      </c>
      <c r="AZ140" s="661">
        <v>4</v>
      </c>
      <c r="BA140" s="103">
        <f t="shared" si="35"/>
        <v>1.8096770986439275</v>
      </c>
      <c r="BB140" s="104">
        <f t="shared" si="33"/>
        <v>2</v>
      </c>
    </row>
    <row r="141" spans="2:54" x14ac:dyDescent="0.25">
      <c r="B141" s="663"/>
      <c r="C141" s="664" t="s">
        <v>330</v>
      </c>
      <c r="D141" s="665" t="s">
        <v>331</v>
      </c>
      <c r="E141" s="548">
        <v>1538</v>
      </c>
      <c r="F141" s="548">
        <v>1159</v>
      </c>
      <c r="G141" s="548">
        <v>1108</v>
      </c>
      <c r="H141" s="548">
        <v>452</v>
      </c>
      <c r="I141" s="548">
        <v>60</v>
      </c>
      <c r="J141" s="548">
        <v>188</v>
      </c>
      <c r="K141" s="548">
        <v>253</v>
      </c>
      <c r="L141" s="666">
        <f t="shared" si="38"/>
        <v>271.01238636955486</v>
      </c>
      <c r="M141" s="666">
        <f t="shared" si="38"/>
        <v>288.4402502652211</v>
      </c>
      <c r="N141" s="666">
        <f t="shared" si="38"/>
        <v>305.20041052001017</v>
      </c>
      <c r="O141" s="666">
        <f t="shared" si="38"/>
        <v>320.35353801593305</v>
      </c>
      <c r="P141" s="666">
        <f t="shared" si="38"/>
        <v>350.6691373965877</v>
      </c>
      <c r="Q141" s="666">
        <f t="shared" si="38"/>
        <v>380.51648607561538</v>
      </c>
      <c r="R141" s="666">
        <f t="shared" si="38"/>
        <v>409.64530053895044</v>
      </c>
      <c r="S141" s="666">
        <f t="shared" si="38"/>
        <v>437.84630093897476</v>
      </c>
      <c r="T141" s="666">
        <f t="shared" si="38"/>
        <v>464.95119227184699</v>
      </c>
      <c r="U141" s="666">
        <f t="shared" si="38"/>
        <v>490.83098242236827</v>
      </c>
      <c r="V141" s="666">
        <f t="shared" si="38"/>
        <v>515.39310630775935</v>
      </c>
      <c r="W141" s="666">
        <f t="shared" si="38"/>
        <v>538.57777745131682</v>
      </c>
      <c r="X141" s="666">
        <f t="shared" si="38"/>
        <v>560.35392276272773</v>
      </c>
      <c r="Y141" s="666">
        <f t="shared" si="38"/>
        <v>580.71498460767828</v>
      </c>
      <c r="Z141" s="666">
        <f t="shared" si="38"/>
        <v>599.67480445333422</v>
      </c>
      <c r="AA141" s="666">
        <f t="shared" si="38"/>
        <v>617.2637394684001</v>
      </c>
      <c r="AB141" s="666">
        <f t="shared" si="38"/>
        <v>633.52511001000414</v>
      </c>
      <c r="AC141" s="666">
        <f t="shared" si="38"/>
        <v>648.51203276245917</v>
      </c>
      <c r="AD141" s="666">
        <f t="shared" si="38"/>
        <v>662.28466105997063</v>
      </c>
      <c r="AE141" s="666">
        <f t="shared" si="38"/>
        <v>674.90782959762385</v>
      </c>
      <c r="AF141" s="666">
        <f t="shared" si="38"/>
        <v>686.44908395582468</v>
      </c>
      <c r="AG141" s="666">
        <f t="shared" si="38"/>
        <v>696.97706469329341</v>
      </c>
      <c r="AH141" s="666">
        <f t="shared" si="38"/>
        <v>706.56020983412066</v>
      </c>
      <c r="AI141" s="666">
        <f t="shared" si="38"/>
        <v>715.26573717242673</v>
      </c>
      <c r="AJ141" s="666">
        <f t="shared" si="38"/>
        <v>721.04828558558302</v>
      </c>
      <c r="AK141" s="666">
        <f t="shared" si="38"/>
        <v>726.03459799375992</v>
      </c>
      <c r="AL141" s="666">
        <f t="shared" si="38"/>
        <v>730.29051274641859</v>
      </c>
      <c r="AM141" s="666">
        <f t="shared" si="38"/>
        <v>733.87798867978506</v>
      </c>
      <c r="AN141" s="666">
        <f t="shared" si="38"/>
        <v>736.85500335073016</v>
      </c>
      <c r="AO141" s="666">
        <f t="shared" si="38"/>
        <v>739.27554335000082</v>
      </c>
      <c r="AP141" s="666">
        <f t="shared" si="38"/>
        <v>741.18966530951184</v>
      </c>
      <c r="AQ141" s="666">
        <f t="shared" si="38"/>
        <v>742.64360976130672</v>
      </c>
      <c r="AR141" s="666">
        <f t="shared" si="38"/>
        <v>743.67995315628832</v>
      </c>
      <c r="AS141" s="666">
        <f t="shared" si="38"/>
        <v>744.33778610118293</v>
      </c>
      <c r="AT141" s="666">
        <f t="shared" si="38"/>
        <v>744.65290823626776</v>
      </c>
      <c r="AV141" s="663"/>
      <c r="AW141" s="665" t="s">
        <v>331</v>
      </c>
      <c r="AX141" s="103">
        <v>220</v>
      </c>
      <c r="AY141" s="103">
        <v>8</v>
      </c>
      <c r="AZ141" s="661">
        <v>4</v>
      </c>
      <c r="BA141" s="103">
        <f t="shared" si="35"/>
        <v>8.518108017803043E-2</v>
      </c>
      <c r="BB141" s="104">
        <f t="shared" si="33"/>
        <v>1</v>
      </c>
    </row>
    <row r="142" spans="2:54" x14ac:dyDescent="0.25">
      <c r="B142" s="663"/>
      <c r="C142" s="664" t="s">
        <v>332</v>
      </c>
      <c r="D142" s="665" t="s">
        <v>333</v>
      </c>
      <c r="E142" s="548">
        <v>1105</v>
      </c>
      <c r="F142" s="548">
        <v>936</v>
      </c>
      <c r="G142" s="548">
        <v>878</v>
      </c>
      <c r="H142" s="548">
        <v>795</v>
      </c>
      <c r="I142" s="548">
        <v>469</v>
      </c>
      <c r="J142" s="548">
        <v>472</v>
      </c>
      <c r="K142" s="548">
        <v>503</v>
      </c>
      <c r="L142" s="666">
        <f t="shared" si="38"/>
        <v>538.81118712998455</v>
      </c>
      <c r="M142" s="666">
        <f t="shared" si="38"/>
        <v>573.46026040872016</v>
      </c>
      <c r="N142" s="666">
        <f t="shared" si="38"/>
        <v>606.78184384017823</v>
      </c>
      <c r="O142" s="666">
        <f t="shared" si="38"/>
        <v>636.90841747831735</v>
      </c>
      <c r="P142" s="666">
        <f t="shared" si="38"/>
        <v>697.18014272918401</v>
      </c>
      <c r="Q142" s="666">
        <f t="shared" si="38"/>
        <v>756.52091895665797</v>
      </c>
      <c r="R142" s="666">
        <f t="shared" si="38"/>
        <v>814.43314692131219</v>
      </c>
      <c r="S142" s="666">
        <f t="shared" si="38"/>
        <v>870.50074850713133</v>
      </c>
      <c r="T142" s="666">
        <f t="shared" si="38"/>
        <v>924.38912929936339</v>
      </c>
      <c r="U142" s="666">
        <f t="shared" si="38"/>
        <v>975.84183461838393</v>
      </c>
      <c r="V142" s="666">
        <f t="shared" si="38"/>
        <v>1024.6748319083117</v>
      </c>
      <c r="W142" s="666">
        <f t="shared" si="38"/>
        <v>1070.7692571462935</v>
      </c>
      <c r="X142" s="666">
        <f t="shared" si="38"/>
        <v>1114.06333260732</v>
      </c>
      <c r="Y142" s="666">
        <f t="shared" si="38"/>
        <v>1154.544020781273</v>
      </c>
      <c r="Z142" s="666">
        <f t="shared" si="38"/>
        <v>1192.2388404744152</v>
      </c>
      <c r="AA142" s="666">
        <f t="shared" si="38"/>
        <v>1227.2081460577278</v>
      </c>
      <c r="AB142" s="666">
        <f t="shared" si="38"/>
        <v>1259.5380645653438</v>
      </c>
      <c r="AC142" s="666">
        <f t="shared" si="38"/>
        <v>1289.3341995237822</v>
      </c>
      <c r="AD142" s="666">
        <f t="shared" si="38"/>
        <v>1316.7161443208108</v>
      </c>
      <c r="AE142" s="666">
        <f t="shared" si="38"/>
        <v>1341.8127995557497</v>
      </c>
      <c r="AF142" s="666">
        <f t="shared" si="38"/>
        <v>1364.7584554536747</v>
      </c>
      <c r="AG142" s="666">
        <f t="shared" si="38"/>
        <v>1385.6895792123578</v>
      </c>
      <c r="AH142" s="666">
        <f t="shared" si="38"/>
        <v>1404.7422353619077</v>
      </c>
      <c r="AI142" s="666">
        <f t="shared" si="38"/>
        <v>1422.0500624416229</v>
      </c>
      <c r="AJ142" s="666">
        <f t="shared" si="38"/>
        <v>1433.5465915001907</v>
      </c>
      <c r="AK142" s="666">
        <f t="shared" si="38"/>
        <v>1443.4600900824555</v>
      </c>
      <c r="AL142" s="666">
        <f t="shared" si="38"/>
        <v>1451.9214541954486</v>
      </c>
      <c r="AM142" s="666">
        <f t="shared" si="38"/>
        <v>1459.0538668218651</v>
      </c>
      <c r="AN142" s="666">
        <f t="shared" si="38"/>
        <v>1464.9725955945346</v>
      </c>
      <c r="AO142" s="666">
        <f t="shared" si="38"/>
        <v>1469.7849735377486</v>
      </c>
      <c r="AP142" s="666">
        <f t="shared" si="38"/>
        <v>1473.5905203584366</v>
      </c>
      <c r="AQ142" s="666">
        <f t="shared" si="38"/>
        <v>1476.4811688139814</v>
      </c>
      <c r="AR142" s="666">
        <f t="shared" si="38"/>
        <v>1478.5415669470872</v>
      </c>
      <c r="AS142" s="666">
        <f t="shared" si="38"/>
        <v>1479.8494324462256</v>
      </c>
      <c r="AT142" s="666">
        <f t="shared" si="38"/>
        <v>1480.4759400902876</v>
      </c>
      <c r="AV142" s="663"/>
      <c r="AW142" s="665" t="s">
        <v>333</v>
      </c>
      <c r="AX142" s="103">
        <v>220</v>
      </c>
      <c r="AY142" s="103">
        <v>8</v>
      </c>
      <c r="AZ142" s="661">
        <v>4</v>
      </c>
      <c r="BA142" s="103">
        <f t="shared" si="35"/>
        <v>0.16935210802193398</v>
      </c>
      <c r="BB142" s="104">
        <f t="shared" si="33"/>
        <v>1</v>
      </c>
    </row>
    <row r="143" spans="2:54" ht="15.75" thickBot="1" x14ac:dyDescent="0.3">
      <c r="B143" s="681"/>
      <c r="C143" s="682" t="s">
        <v>313</v>
      </c>
      <c r="D143" s="683" t="s">
        <v>334</v>
      </c>
      <c r="E143" s="574">
        <v>1134</v>
      </c>
      <c r="F143" s="574">
        <v>1111</v>
      </c>
      <c r="G143" s="574">
        <v>1213</v>
      </c>
      <c r="H143" s="574">
        <v>1282</v>
      </c>
      <c r="I143" s="574">
        <v>1056</v>
      </c>
      <c r="J143" s="574">
        <v>1074</v>
      </c>
      <c r="K143" s="574">
        <v>1206</v>
      </c>
      <c r="L143" s="666">
        <f t="shared" si="38"/>
        <v>1291.8614148683127</v>
      </c>
      <c r="M143" s="666">
        <f t="shared" si="38"/>
        <v>1374.9365289322395</v>
      </c>
      <c r="N143" s="666">
        <f t="shared" si="38"/>
        <v>1454.8288343364909</v>
      </c>
      <c r="O143" s="666">
        <f t="shared" si="38"/>
        <v>1527.0607385265423</v>
      </c>
      <c r="P143" s="666">
        <f t="shared" si="38"/>
        <v>1671.5690897244453</v>
      </c>
      <c r="Q143" s="666">
        <f t="shared" si="38"/>
        <v>1813.8453842181505</v>
      </c>
      <c r="R143" s="666">
        <f t="shared" si="38"/>
        <v>1952.6965709485144</v>
      </c>
      <c r="S143" s="666">
        <f t="shared" si="38"/>
        <v>2087.1250550687882</v>
      </c>
      <c r="T143" s="666">
        <f t="shared" si="38"/>
        <v>2216.3286082207401</v>
      </c>
      <c r="U143" s="666">
        <f t="shared" si="38"/>
        <v>2339.6923509935805</v>
      </c>
      <c r="V143" s="666">
        <f t="shared" si="38"/>
        <v>2456.7750442970655</v>
      </c>
      <c r="W143" s="666">
        <f t="shared" si="38"/>
        <v>2567.2916980485688</v>
      </c>
      <c r="X143" s="666">
        <f t="shared" si="38"/>
        <v>2671.0941930903141</v>
      </c>
      <c r="Y143" s="666">
        <f t="shared" si="38"/>
        <v>2768.151270501422</v>
      </c>
      <c r="Z143" s="666">
        <f t="shared" si="38"/>
        <v>2858.5289097656951</v>
      </c>
      <c r="AA143" s="666">
        <f t="shared" si="38"/>
        <v>2942.3718173869179</v>
      </c>
      <c r="AB143" s="666">
        <f t="shared" si="38"/>
        <v>3019.8864927749592</v>
      </c>
      <c r="AC143" s="666">
        <f t="shared" si="38"/>
        <v>3091.3261324566224</v>
      </c>
      <c r="AD143" s="666">
        <f t="shared" si="38"/>
        <v>3156.9774752502935</v>
      </c>
      <c r="AE143" s="666">
        <f t="shared" si="38"/>
        <v>3217.149575078</v>
      </c>
      <c r="AF143" s="666">
        <f t="shared" si="38"/>
        <v>3272.1644081056293</v>
      </c>
      <c r="AG143" s="666">
        <f t="shared" si="38"/>
        <v>3322.3491700399668</v>
      </c>
      <c r="AH143" s="666">
        <f t="shared" si="38"/>
        <v>3368.0300911460445</v>
      </c>
      <c r="AI143" s="666">
        <f t="shared" si="38"/>
        <v>3409.5275850986027</v>
      </c>
      <c r="AJ143" s="666">
        <f t="shared" si="38"/>
        <v>3437.0918277320675</v>
      </c>
      <c r="AK143" s="666">
        <f t="shared" si="38"/>
        <v>3460.8605738358674</v>
      </c>
      <c r="AL143" s="666">
        <f t="shared" si="38"/>
        <v>3481.1476615501215</v>
      </c>
      <c r="AM143" s="666">
        <f t="shared" si="38"/>
        <v>3498.2484361573943</v>
      </c>
      <c r="AN143" s="666">
        <f t="shared" si="38"/>
        <v>3512.4392649841125</v>
      </c>
      <c r="AO143" s="666">
        <f t="shared" si="38"/>
        <v>3523.9774912256948</v>
      </c>
      <c r="AP143" s="666">
        <f t="shared" si="38"/>
        <v>3533.1017247560121</v>
      </c>
      <c r="AQ143" s="666">
        <f t="shared" si="38"/>
        <v>3540.0323848701019</v>
      </c>
      <c r="AR143" s="666">
        <f t="shared" si="38"/>
        <v>3544.9724249268124</v>
      </c>
      <c r="AS143" s="666">
        <f t="shared" si="38"/>
        <v>3548.1081819684841</v>
      </c>
      <c r="AT143" s="666">
        <f t="shared" si="38"/>
        <v>3549.6103056637899</v>
      </c>
      <c r="AV143" s="681"/>
      <c r="AW143" s="683" t="s">
        <v>334</v>
      </c>
      <c r="AX143" s="103">
        <v>220</v>
      </c>
      <c r="AY143" s="103">
        <v>8</v>
      </c>
      <c r="AZ143" s="661">
        <v>4</v>
      </c>
      <c r="BA143" s="103">
        <f t="shared" si="35"/>
        <v>0.4060410383189908</v>
      </c>
      <c r="BB143" s="104">
        <f t="shared" si="33"/>
        <v>1</v>
      </c>
    </row>
    <row r="144" spans="2:54" ht="15.75" thickBot="1" x14ac:dyDescent="0.3">
      <c r="B144" s="672" t="s">
        <v>73</v>
      </c>
      <c r="C144" s="673" t="s">
        <v>335</v>
      </c>
      <c r="D144" s="674" t="s">
        <v>336</v>
      </c>
      <c r="E144" s="675">
        <v>7581</v>
      </c>
      <c r="F144" s="675">
        <v>9942</v>
      </c>
      <c r="G144" s="675">
        <v>11473</v>
      </c>
      <c r="H144" s="675">
        <v>9665</v>
      </c>
      <c r="I144" s="676">
        <v>7534</v>
      </c>
      <c r="J144" s="676">
        <v>7352</v>
      </c>
      <c r="K144" s="676">
        <v>7834</v>
      </c>
      <c r="L144" s="666">
        <f t="shared" si="38"/>
        <v>8391.7432206288249</v>
      </c>
      <c r="M144" s="666">
        <f t="shared" si="38"/>
        <v>8931.3870378566862</v>
      </c>
      <c r="N144" s="666">
        <f t="shared" si="38"/>
        <v>9450.3557945207867</v>
      </c>
      <c r="O144" s="666">
        <f t="shared" si="38"/>
        <v>9919.5637028332767</v>
      </c>
      <c r="P144" s="666">
        <f t="shared" si="38"/>
        <v>10858.268863102243</v>
      </c>
      <c r="Q144" s="666">
        <f t="shared" si="38"/>
        <v>11782.474908760358</v>
      </c>
      <c r="R144" s="666">
        <f t="shared" si="38"/>
        <v>12684.431954237696</v>
      </c>
      <c r="S144" s="666">
        <f t="shared" si="38"/>
        <v>13557.659768995762</v>
      </c>
      <c r="T144" s="666">
        <f t="shared" si="38"/>
        <v>14396.947194694263</v>
      </c>
      <c r="U144" s="666">
        <f t="shared" si="38"/>
        <v>15198.300064414356</v>
      </c>
      <c r="V144" s="666">
        <f t="shared" si="38"/>
        <v>15958.852153418917</v>
      </c>
      <c r="W144" s="666">
        <f t="shared" si="38"/>
        <v>16676.752207721798</v>
      </c>
      <c r="X144" s="666">
        <f t="shared" si="38"/>
        <v>17351.038066890149</v>
      </c>
      <c r="Y144" s="666">
        <f t="shared" si="38"/>
        <v>17981.50667753577</v>
      </c>
      <c r="Z144" s="666">
        <f t="shared" si="38"/>
        <v>18568.586632756596</v>
      </c>
      <c r="AA144" s="666">
        <f t="shared" si="38"/>
        <v>19113.217924883182</v>
      </c>
      <c r="AB144" s="666">
        <f t="shared" si="38"/>
        <v>19616.74194394613</v>
      </c>
      <c r="AC144" s="666">
        <f t="shared" si="38"/>
        <v>20080.803417632822</v>
      </c>
      <c r="AD144" s="666">
        <f t="shared" si="38"/>
        <v>20507.264959461692</v>
      </c>
      <c r="AE144" s="666">
        <f t="shared" si="38"/>
        <v>20898.134138607838</v>
      </c>
      <c r="AF144" s="666">
        <f t="shared" si="38"/>
        <v>21255.502465256635</v>
      </c>
      <c r="AG144" s="666">
        <f t="shared" si="38"/>
        <v>21581.495354969404</v>
      </c>
      <c r="AH144" s="666">
        <f t="shared" si="38"/>
        <v>21878.231951938735</v>
      </c>
      <c r="AI144" s="666">
        <f t="shared" si="38"/>
        <v>22147.793616635532</v>
      </c>
      <c r="AJ144" s="666">
        <f t="shared" si="38"/>
        <v>22326.846914140144</v>
      </c>
      <c r="AK144" s="666">
        <f t="shared" si="38"/>
        <v>22481.245220091361</v>
      </c>
      <c r="AL144" s="666">
        <f t="shared" si="38"/>
        <v>22613.027181246805</v>
      </c>
      <c r="AM144" s="666">
        <f t="shared" si="38"/>
        <v>22724.111317460218</v>
      </c>
      <c r="AN144" s="666">
        <f t="shared" si="38"/>
        <v>22816.292870551853</v>
      </c>
      <c r="AO144" s="666">
        <f t="shared" si="38"/>
        <v>22891.243504363261</v>
      </c>
      <c r="AP144" s="666">
        <f t="shared" si="38"/>
        <v>22950.513193813102</v>
      </c>
      <c r="AQ144" s="666">
        <f t="shared" si="38"/>
        <v>22995.533750474609</v>
      </c>
      <c r="AR144" s="666">
        <f t="shared" si="38"/>
        <v>23027.623529748467</v>
      </c>
      <c r="AS144" s="666">
        <f t="shared" si="38"/>
        <v>23047.992949868247</v>
      </c>
      <c r="AT144" s="666">
        <f t="shared" si="38"/>
        <v>23057.750526177555</v>
      </c>
      <c r="AV144" s="672" t="s">
        <v>73</v>
      </c>
      <c r="AW144" s="674" t="s">
        <v>336</v>
      </c>
      <c r="AX144" s="103">
        <v>220</v>
      </c>
      <c r="AY144" s="103">
        <v>8</v>
      </c>
      <c r="AZ144" s="661">
        <v>4</v>
      </c>
      <c r="BA144" s="103">
        <f t="shared" si="35"/>
        <v>2.6375833285165622</v>
      </c>
      <c r="BB144" s="104">
        <f t="shared" si="33"/>
        <v>3</v>
      </c>
    </row>
    <row r="145" spans="2:54" x14ac:dyDescent="0.25">
      <c r="B145" s="663" t="s">
        <v>74</v>
      </c>
      <c r="C145" s="677" t="s">
        <v>337</v>
      </c>
      <c r="D145" s="678" t="s">
        <v>338</v>
      </c>
      <c r="E145" s="658">
        <v>7047</v>
      </c>
      <c r="F145" s="658">
        <v>7307</v>
      </c>
      <c r="G145" s="658">
        <v>7307</v>
      </c>
      <c r="H145" s="658">
        <v>6836</v>
      </c>
      <c r="I145" s="679">
        <v>5163</v>
      </c>
      <c r="J145" s="679">
        <v>6488</v>
      </c>
      <c r="K145" s="679">
        <v>8069</v>
      </c>
      <c r="L145" s="666">
        <f t="shared" si="38"/>
        <v>8643.4740933436296</v>
      </c>
      <c r="M145" s="666">
        <f t="shared" si="38"/>
        <v>9199.3058473915771</v>
      </c>
      <c r="N145" s="666">
        <f t="shared" si="38"/>
        <v>9733.842341841746</v>
      </c>
      <c r="O145" s="666">
        <f t="shared" si="38"/>
        <v>10217.125289527919</v>
      </c>
      <c r="P145" s="666">
        <f t="shared" si="38"/>
        <v>11183.989208114885</v>
      </c>
      <c r="Q145" s="666">
        <f t="shared" si="38"/>
        <v>12135.919075668538</v>
      </c>
      <c r="R145" s="666">
        <f t="shared" si="38"/>
        <v>13064.932529837117</v>
      </c>
      <c r="S145" s="666">
        <f t="shared" si="38"/>
        <v>13964.35494970983</v>
      </c>
      <c r="T145" s="666">
        <f t="shared" si="38"/>
        <v>14828.818855500129</v>
      </c>
      <c r="U145" s="666">
        <f t="shared" si="38"/>
        <v>15654.21026547861</v>
      </c>
      <c r="V145" s="666">
        <f t="shared" si="38"/>
        <v>16437.576975483436</v>
      </c>
      <c r="W145" s="666">
        <f t="shared" si="38"/>
        <v>17177.012198635079</v>
      </c>
      <c r="X145" s="666">
        <f t="shared" si="38"/>
        <v>17871.524912144068</v>
      </c>
      <c r="Y145" s="666">
        <f t="shared" si="38"/>
        <v>18520.905971538952</v>
      </c>
      <c r="Z145" s="666">
        <f t="shared" si="38"/>
        <v>19125.596826616413</v>
      </c>
      <c r="AA145" s="666">
        <f t="shared" si="38"/>
        <v>19686.56566707715</v>
      </c>
      <c r="AB145" s="666">
        <f t="shared" si="38"/>
        <v>20205.194121228149</v>
      </c>
      <c r="AC145" s="666">
        <f t="shared" si="38"/>
        <v>20683.176254388465</v>
      </c>
      <c r="AD145" s="666">
        <f t="shared" si="38"/>
        <v>21122.430553726885</v>
      </c>
      <c r="AE145" s="666">
        <f t="shared" si="38"/>
        <v>21525.024810368479</v>
      </c>
      <c r="AF145" s="666">
        <f t="shared" si="38"/>
        <v>21893.113274464617</v>
      </c>
      <c r="AG145" s="666">
        <f t="shared" si="38"/>
        <v>22228.885118617327</v>
      </c>
      <c r="AH145" s="666">
        <f t="shared" si="38"/>
        <v>22534.523055934857</v>
      </c>
      <c r="AI145" s="666">
        <f t="shared" si="38"/>
        <v>22812.170882388578</v>
      </c>
      <c r="AJ145" s="666">
        <f t="shared" si="38"/>
        <v>22996.595321699875</v>
      </c>
      <c r="AK145" s="666">
        <f t="shared" si="38"/>
        <v>23155.625182654734</v>
      </c>
      <c r="AL145" s="666">
        <f t="shared" si="38"/>
        <v>23291.360266208892</v>
      </c>
      <c r="AM145" s="666">
        <f t="shared" si="38"/>
        <v>23405.77664291377</v>
      </c>
      <c r="AN145" s="666">
        <f t="shared" si="38"/>
        <v>23500.723407261026</v>
      </c>
      <c r="AO145" s="666">
        <f t="shared" si="38"/>
        <v>23577.922368739739</v>
      </c>
      <c r="AP145" s="666">
        <f t="shared" si="38"/>
        <v>23638.969997559085</v>
      </c>
      <c r="AQ145" s="666">
        <f t="shared" si="38"/>
        <v>23685.341055984118</v>
      </c>
      <c r="AR145" s="666">
        <f t="shared" si="38"/>
        <v>23718.393446711812</v>
      </c>
      <c r="AS145" s="666">
        <f t="shared" si="38"/>
        <v>23739.373897432582</v>
      </c>
      <c r="AT145" s="666">
        <f t="shared" si="38"/>
        <v>23749.424176120327</v>
      </c>
      <c r="AV145" s="663" t="s">
        <v>74</v>
      </c>
      <c r="AW145" s="678" t="s">
        <v>338</v>
      </c>
      <c r="AX145" s="103">
        <v>220</v>
      </c>
      <c r="AY145" s="103">
        <v>8</v>
      </c>
      <c r="AZ145" s="661">
        <v>4</v>
      </c>
      <c r="BA145" s="103">
        <f t="shared" si="35"/>
        <v>2.7167040946898315</v>
      </c>
      <c r="BB145" s="104">
        <f t="shared" si="33"/>
        <v>3</v>
      </c>
    </row>
    <row r="146" spans="2:54" ht="15.75" thickBot="1" x14ac:dyDescent="0.3">
      <c r="B146" s="681"/>
      <c r="C146" s="682" t="s">
        <v>339</v>
      </c>
      <c r="D146" s="683" t="s">
        <v>340</v>
      </c>
      <c r="E146" s="574">
        <v>7994</v>
      </c>
      <c r="F146" s="574">
        <v>8654</v>
      </c>
      <c r="G146" s="574">
        <v>7944</v>
      </c>
      <c r="H146" s="574">
        <v>6960</v>
      </c>
      <c r="I146" s="574">
        <v>5495</v>
      </c>
      <c r="J146" s="574">
        <v>5558</v>
      </c>
      <c r="K146" s="574">
        <v>6182</v>
      </c>
      <c r="L146" s="666">
        <f t="shared" si="38"/>
        <v>6622.128745203906</v>
      </c>
      <c r="M146" s="666">
        <f t="shared" si="38"/>
        <v>7047.9748108284457</v>
      </c>
      <c r="N146" s="666">
        <f t="shared" si="38"/>
        <v>7457.5056831411175</v>
      </c>
      <c r="O146" s="666">
        <f t="shared" si="38"/>
        <v>7827.7690593458419</v>
      </c>
      <c r="P146" s="666">
        <f t="shared" si="38"/>
        <v>8568.5241398644466</v>
      </c>
      <c r="Q146" s="666">
        <f t="shared" si="38"/>
        <v>9297.8376162824279</v>
      </c>
      <c r="R146" s="666">
        <f t="shared" si="38"/>
        <v>10009.593865343049</v>
      </c>
      <c r="S146" s="666">
        <f t="shared" si="38"/>
        <v>10698.679179465384</v>
      </c>
      <c r="T146" s="666">
        <f t="shared" si="38"/>
        <v>11360.981306816435</v>
      </c>
      <c r="U146" s="666">
        <f t="shared" si="38"/>
        <v>11993.348353103085</v>
      </c>
      <c r="V146" s="666">
        <f t="shared" ref="M146:AT153" si="39">U146*V$114+U146</f>
        <v>12593.518510650469</v>
      </c>
      <c r="W146" s="666">
        <f t="shared" si="39"/>
        <v>13160.030909897396</v>
      </c>
      <c r="X146" s="666">
        <f t="shared" si="39"/>
        <v>13692.126286637089</v>
      </c>
      <c r="Y146" s="666">
        <f t="shared" si="39"/>
        <v>14189.644406500662</v>
      </c>
      <c r="Z146" s="666">
        <f t="shared" si="39"/>
        <v>14652.923482729298</v>
      </c>
      <c r="AA146" s="666">
        <f t="shared" si="39"/>
        <v>15082.705286140907</v>
      </c>
      <c r="AB146" s="666">
        <f t="shared" si="39"/>
        <v>15480.04834024445</v>
      </c>
      <c r="AC146" s="666">
        <f t="shared" si="39"/>
        <v>15846.250539674003</v>
      </c>
      <c r="AD146" s="666">
        <f t="shared" si="39"/>
        <v>16182.781718074066</v>
      </c>
      <c r="AE146" s="666">
        <f t="shared" si="39"/>
        <v>16491.226097124549</v>
      </c>
      <c r="AF146" s="666">
        <f t="shared" si="39"/>
        <v>16773.23413839885</v>
      </c>
      <c r="AG146" s="666">
        <f t="shared" si="39"/>
        <v>17030.483059027436</v>
      </c>
      <c r="AH146" s="666">
        <f t="shared" si="39"/>
        <v>17264.645127251126</v>
      </c>
      <c r="AI146" s="666">
        <f t="shared" si="39"/>
        <v>17477.362795256693</v>
      </c>
      <c r="AJ146" s="666">
        <f t="shared" si="39"/>
        <v>17618.658108656426</v>
      </c>
      <c r="AK146" s="666">
        <f t="shared" si="39"/>
        <v>17740.497568369268</v>
      </c>
      <c r="AL146" s="666">
        <f t="shared" si="39"/>
        <v>17844.489920151624</v>
      </c>
      <c r="AM146" s="666">
        <f t="shared" si="39"/>
        <v>17932.14911469736</v>
      </c>
      <c r="AN146" s="666">
        <f t="shared" si="39"/>
        <v>18004.8918210048</v>
      </c>
      <c r="AO146" s="666">
        <f t="shared" si="39"/>
        <v>18064.037189682629</v>
      </c>
      <c r="AP146" s="666">
        <f t="shared" si="39"/>
        <v>18110.808343649813</v>
      </c>
      <c r="AQ146" s="666">
        <f t="shared" si="39"/>
        <v>18146.335160254541</v>
      </c>
      <c r="AR146" s="666">
        <f t="shared" si="39"/>
        <v>18171.657985818874</v>
      </c>
      <c r="AS146" s="666">
        <f t="shared" si="39"/>
        <v>18187.731990820212</v>
      </c>
      <c r="AT146" s="666">
        <f t="shared" si="39"/>
        <v>18195.431931686198</v>
      </c>
      <c r="AV146" s="681"/>
      <c r="AW146" s="683" t="s">
        <v>340</v>
      </c>
      <c r="AX146" s="103">
        <v>220</v>
      </c>
      <c r="AY146" s="103">
        <v>8</v>
      </c>
      <c r="AZ146" s="661">
        <v>4</v>
      </c>
      <c r="BA146" s="103">
        <f t="shared" si="35"/>
        <v>2.0813811765240482</v>
      </c>
      <c r="BB146" s="104">
        <f t="shared" si="33"/>
        <v>3</v>
      </c>
    </row>
    <row r="147" spans="2:54" x14ac:dyDescent="0.25">
      <c r="B147" s="663" t="s">
        <v>75</v>
      </c>
      <c r="C147" s="677" t="s">
        <v>341</v>
      </c>
      <c r="D147" s="678" t="s">
        <v>342</v>
      </c>
      <c r="E147" s="658">
        <v>5060</v>
      </c>
      <c r="F147" s="658">
        <v>5486</v>
      </c>
      <c r="G147" s="658">
        <v>5597</v>
      </c>
      <c r="H147" s="658">
        <v>5310</v>
      </c>
      <c r="I147" s="679">
        <v>4776</v>
      </c>
      <c r="J147" s="679">
        <v>5005</v>
      </c>
      <c r="K147" s="679">
        <v>5576</v>
      </c>
      <c r="L147" s="666">
        <f t="shared" ref="L147:L162" si="40">K147*L$114+K147</f>
        <v>5972.9844521606237</v>
      </c>
      <c r="M147" s="666">
        <f t="shared" si="39"/>
        <v>6357.0863062406033</v>
      </c>
      <c r="N147" s="666">
        <f t="shared" si="39"/>
        <v>6726.4722887730295</v>
      </c>
      <c r="O147" s="666">
        <f t="shared" si="39"/>
        <v>7060.4400315290213</v>
      </c>
      <c r="P147" s="666">
        <f t="shared" si="39"/>
        <v>7728.5814629382312</v>
      </c>
      <c r="Q147" s="666">
        <f t="shared" si="39"/>
        <v>8386.4028709787781</v>
      </c>
      <c r="R147" s="666">
        <f t="shared" si="39"/>
        <v>9028.3881257122011</v>
      </c>
      <c r="S147" s="666">
        <f t="shared" si="39"/>
        <v>9649.9247985601687</v>
      </c>
      <c r="T147" s="666">
        <f t="shared" si="39"/>
        <v>10247.303747461732</v>
      </c>
      <c r="U147" s="666">
        <f t="shared" si="39"/>
        <v>10817.68204737994</v>
      </c>
      <c r="V147" s="666">
        <f t="shared" si="39"/>
        <v>11359.019607794726</v>
      </c>
      <c r="W147" s="666">
        <f t="shared" si="39"/>
        <v>11869.998763116768</v>
      </c>
      <c r="X147" s="666">
        <f t="shared" si="39"/>
        <v>12349.934677173793</v>
      </c>
      <c r="Y147" s="666">
        <f t="shared" si="39"/>
        <v>12798.682822815865</v>
      </c>
      <c r="Z147" s="666">
        <f t="shared" si="39"/>
        <v>13216.548259414196</v>
      </c>
      <c r="AA147" s="666">
        <f t="shared" si="39"/>
        <v>13604.200044568373</v>
      </c>
      <c r="AB147" s="666">
        <f t="shared" si="39"/>
        <v>13962.592938402304</v>
      </c>
      <c r="AC147" s="666">
        <f t="shared" si="39"/>
        <v>14292.897607444555</v>
      </c>
      <c r="AD147" s="666">
        <f t="shared" si="39"/>
        <v>14596.439802649787</v>
      </c>
      <c r="AE147" s="666">
        <f t="shared" si="39"/>
        <v>14874.648449946049</v>
      </c>
      <c r="AF147" s="666">
        <f t="shared" si="39"/>
        <v>15129.012221888057</v>
      </c>
      <c r="AG147" s="666">
        <f t="shared" si="39"/>
        <v>15361.043923833218</v>
      </c>
      <c r="AH147" s="666">
        <f t="shared" si="39"/>
        <v>15572.251897371767</v>
      </c>
      <c r="AI147" s="666">
        <f t="shared" si="39"/>
        <v>15764.117590804159</v>
      </c>
      <c r="AJ147" s="666">
        <f t="shared" si="39"/>
        <v>15891.562215119415</v>
      </c>
      <c r="AK147" s="666">
        <f t="shared" si="39"/>
        <v>16001.45817554627</v>
      </c>
      <c r="AL147" s="666">
        <f t="shared" si="39"/>
        <v>16095.256518079173</v>
      </c>
      <c r="AM147" s="666">
        <f t="shared" si="39"/>
        <v>16174.322786080958</v>
      </c>
      <c r="AN147" s="666">
        <f t="shared" si="39"/>
        <v>16239.934777405819</v>
      </c>
      <c r="AO147" s="666">
        <f t="shared" si="39"/>
        <v>16293.28233090753</v>
      </c>
      <c r="AP147" s="666">
        <f t="shared" si="39"/>
        <v>16335.46867101122</v>
      </c>
      <c r="AQ147" s="666">
        <f t="shared" si="39"/>
        <v>16367.512917110858</v>
      </c>
      <c r="AR147" s="666">
        <f t="shared" si="39"/>
        <v>16390.353433989978</v>
      </c>
      <c r="AS147" s="666">
        <f t="shared" si="39"/>
        <v>16404.85176007983</v>
      </c>
      <c r="AT147" s="666">
        <f t="shared" si="39"/>
        <v>16411.796902472055</v>
      </c>
      <c r="AV147" s="663" t="s">
        <v>75</v>
      </c>
      <c r="AW147" s="678" t="s">
        <v>342</v>
      </c>
      <c r="AX147" s="103">
        <v>220</v>
      </c>
      <c r="AY147" s="103">
        <v>8</v>
      </c>
      <c r="AZ147" s="661">
        <v>4</v>
      </c>
      <c r="BA147" s="103">
        <f t="shared" si="35"/>
        <v>1.8773506050304256</v>
      </c>
      <c r="BB147" s="104">
        <f t="shared" si="33"/>
        <v>2</v>
      </c>
    </row>
    <row r="148" spans="2:54" ht="15.75" thickBot="1" x14ac:dyDescent="0.3">
      <c r="B148" s="681"/>
      <c r="C148" s="682" t="s">
        <v>313</v>
      </c>
      <c r="D148" s="683" t="s">
        <v>343</v>
      </c>
      <c r="E148" s="574">
        <v>2103</v>
      </c>
      <c r="F148" s="574">
        <v>2100</v>
      </c>
      <c r="G148" s="574">
        <v>2241</v>
      </c>
      <c r="H148" s="574">
        <v>2379</v>
      </c>
      <c r="I148" s="574">
        <v>2024</v>
      </c>
      <c r="J148" s="574">
        <v>2048</v>
      </c>
      <c r="K148" s="574">
        <v>2325</v>
      </c>
      <c r="L148" s="666">
        <f t="shared" si="40"/>
        <v>2490.5288470719961</v>
      </c>
      <c r="M148" s="666">
        <f t="shared" si="39"/>
        <v>2650.6860943345414</v>
      </c>
      <c r="N148" s="666">
        <f t="shared" si="39"/>
        <v>2804.7073298775636</v>
      </c>
      <c r="O148" s="666">
        <f t="shared" si="39"/>
        <v>2943.9603790001752</v>
      </c>
      <c r="P148" s="666">
        <f t="shared" si="39"/>
        <v>3222.5523495931475</v>
      </c>
      <c r="Q148" s="666">
        <f t="shared" si="39"/>
        <v>3496.8412257936984</v>
      </c>
      <c r="R148" s="666">
        <f t="shared" si="39"/>
        <v>3764.5269713559669</v>
      </c>
      <c r="S148" s="666">
        <f t="shared" si="39"/>
        <v>4023.6863623838585</v>
      </c>
      <c r="T148" s="666">
        <f t="shared" si="39"/>
        <v>4272.7728143559052</v>
      </c>
      <c r="U148" s="666">
        <f t="shared" si="39"/>
        <v>4510.6009254229484</v>
      </c>
      <c r="V148" s="666">
        <f t="shared" si="39"/>
        <v>4736.3200480851392</v>
      </c>
      <c r="W148" s="666">
        <f t="shared" si="39"/>
        <v>4949.3807611632865</v>
      </c>
      <c r="X148" s="666">
        <f t="shared" si="39"/>
        <v>5149.4975115547113</v>
      </c>
      <c r="Y148" s="666">
        <f t="shared" si="39"/>
        <v>5336.610036414434</v>
      </c>
      <c r="Z148" s="666">
        <f t="shared" si="39"/>
        <v>5510.845534996055</v>
      </c>
      <c r="AA148" s="666">
        <f t="shared" si="39"/>
        <v>5672.4829812807511</v>
      </c>
      <c r="AB148" s="666">
        <f t="shared" si="39"/>
        <v>5821.9204773646616</v>
      </c>
      <c r="AC148" s="666">
        <f t="shared" si="39"/>
        <v>5959.6461508803059</v>
      </c>
      <c r="AD148" s="666">
        <f t="shared" si="39"/>
        <v>6086.2127943258165</v>
      </c>
      <c r="AE148" s="666">
        <f t="shared" si="39"/>
        <v>6202.2162206105741</v>
      </c>
      <c r="AF148" s="666">
        <f t="shared" si="39"/>
        <v>6308.2771549300087</v>
      </c>
      <c r="AG148" s="666">
        <f t="shared" si="39"/>
        <v>6405.0263850273004</v>
      </c>
      <c r="AH148" s="666">
        <f t="shared" si="39"/>
        <v>6493.0928374084206</v>
      </c>
      <c r="AI148" s="666">
        <f t="shared" si="39"/>
        <v>6573.0942250035259</v>
      </c>
      <c r="AJ148" s="666">
        <f t="shared" si="39"/>
        <v>6626.2342450058522</v>
      </c>
      <c r="AK148" s="666">
        <f t="shared" si="39"/>
        <v>6672.0570764248696</v>
      </c>
      <c r="AL148" s="666">
        <f t="shared" si="39"/>
        <v>6711.1677554759817</v>
      </c>
      <c r="AM148" s="666">
        <f t="shared" si="39"/>
        <v>6744.1356667213458</v>
      </c>
      <c r="AN148" s="666">
        <f t="shared" si="39"/>
        <v>6771.4936078673827</v>
      </c>
      <c r="AO148" s="666">
        <f t="shared" si="39"/>
        <v>6793.7377007460555</v>
      </c>
      <c r="AP148" s="666">
        <f t="shared" si="39"/>
        <v>6811.3279519550006</v>
      </c>
      <c r="AQ148" s="666">
        <f t="shared" si="39"/>
        <v>6824.6892991898749</v>
      </c>
      <c r="AR148" s="666">
        <f t="shared" si="39"/>
        <v>6834.213008254429</v>
      </c>
      <c r="AS148" s="666">
        <f t="shared" si="39"/>
        <v>6840.2583110088954</v>
      </c>
      <c r="AT148" s="666">
        <f t="shared" si="39"/>
        <v>6843.1541962423826</v>
      </c>
      <c r="AV148" s="681"/>
      <c r="AW148" s="683" t="s">
        <v>343</v>
      </c>
      <c r="AX148" s="103">
        <v>220</v>
      </c>
      <c r="AY148" s="103">
        <v>8</v>
      </c>
      <c r="AZ148" s="661">
        <v>4</v>
      </c>
      <c r="BA148" s="103">
        <f t="shared" si="35"/>
        <v>0.78279055894830329</v>
      </c>
      <c r="BB148" s="104">
        <f t="shared" si="33"/>
        <v>1</v>
      </c>
    </row>
    <row r="149" spans="2:54" x14ac:dyDescent="0.25">
      <c r="B149" s="663" t="s">
        <v>76</v>
      </c>
      <c r="C149" s="677" t="s">
        <v>344</v>
      </c>
      <c r="D149" s="678" t="s">
        <v>345</v>
      </c>
      <c r="E149" s="658">
        <v>6470</v>
      </c>
      <c r="F149" s="658">
        <v>7087</v>
      </c>
      <c r="G149" s="658">
        <v>6280</v>
      </c>
      <c r="H149" s="658">
        <v>6669</v>
      </c>
      <c r="I149" s="679">
        <v>6287</v>
      </c>
      <c r="J149" s="679">
        <v>6800</v>
      </c>
      <c r="K149" s="679">
        <v>8221</v>
      </c>
      <c r="L149" s="666">
        <f t="shared" si="40"/>
        <v>8806.29576420597</v>
      </c>
      <c r="M149" s="666">
        <f t="shared" si="39"/>
        <v>9372.5980135588234</v>
      </c>
      <c r="N149" s="666">
        <f t="shared" si="39"/>
        <v>9917.203853300407</v>
      </c>
      <c r="O149" s="666">
        <f t="shared" si="39"/>
        <v>10409.590656241047</v>
      </c>
      <c r="P149" s="666">
        <f t="shared" si="39"/>
        <v>11394.667899357102</v>
      </c>
      <c r="Q149" s="666">
        <f t="shared" si="39"/>
        <v>12364.529770860212</v>
      </c>
      <c r="R149" s="666">
        <f t="shared" si="39"/>
        <v>13311.043540437593</v>
      </c>
      <c r="S149" s="666">
        <f t="shared" si="39"/>
        <v>14227.40885383127</v>
      </c>
      <c r="T149" s="666">
        <f t="shared" si="39"/>
        <v>15108.15712121286</v>
      </c>
      <c r="U149" s="666">
        <f t="shared" si="39"/>
        <v>15949.09686361379</v>
      </c>
      <c r="V149" s="666">
        <f t="shared" si="39"/>
        <v>16747.220264648575</v>
      </c>
      <c r="W149" s="666">
        <f t="shared" si="39"/>
        <v>17500.584618289628</v>
      </c>
      <c r="X149" s="666">
        <f t="shared" si="39"/>
        <v>18208.180233329585</v>
      </c>
      <c r="Y149" s="666">
        <f t="shared" si="39"/>
        <v>18869.794025532505</v>
      </c>
      <c r="Z149" s="666">
        <f t="shared" si="39"/>
        <v>19485.87576051724</v>
      </c>
      <c r="AA149" s="666">
        <f t="shared" si="39"/>
        <v>20057.41186628347</v>
      </c>
      <c r="AB149" s="666">
        <f t="shared" si="39"/>
        <v>20585.809997597804</v>
      </c>
      <c r="AC149" s="666">
        <f t="shared" si="39"/>
        <v>21072.79613177936</v>
      </c>
      <c r="AD149" s="666">
        <f t="shared" si="39"/>
        <v>21520.324895549486</v>
      </c>
      <c r="AE149" s="666">
        <f t="shared" si="39"/>
        <v>21930.503032103032</v>
      </c>
      <c r="AF149" s="666">
        <f t="shared" si="39"/>
        <v>22305.52537233532</v>
      </c>
      <c r="AG149" s="666">
        <f t="shared" si="39"/>
        <v>22647.622327444929</v>
      </c>
      <c r="AH149" s="666">
        <f t="shared" si="39"/>
        <v>22959.017727455761</v>
      </c>
      <c r="AI149" s="666">
        <f t="shared" si="39"/>
        <v>23241.895752152261</v>
      </c>
      <c r="AJ149" s="666">
        <f t="shared" si="39"/>
        <v>23429.794291695969</v>
      </c>
      <c r="AK149" s="666">
        <f t="shared" si="39"/>
        <v>23591.819881844673</v>
      </c>
      <c r="AL149" s="666">
        <f t="shared" si="39"/>
        <v>23730.111878609914</v>
      </c>
      <c r="AM149" s="666">
        <f t="shared" si="39"/>
        <v>23846.683576824165</v>
      </c>
      <c r="AN149" s="666">
        <f t="shared" si="39"/>
        <v>23943.418903345268</v>
      </c>
      <c r="AO149" s="666">
        <f t="shared" si="39"/>
        <v>24022.0721022939</v>
      </c>
      <c r="AP149" s="666">
        <f t="shared" si="39"/>
        <v>24084.269717428841</v>
      </c>
      <c r="AQ149" s="666">
        <f t="shared" si="39"/>
        <v>24131.514291888154</v>
      </c>
      <c r="AR149" s="666">
        <f t="shared" si="39"/>
        <v>24165.189307896628</v>
      </c>
      <c r="AS149" s="666">
        <f t="shared" si="39"/>
        <v>24186.564978410377</v>
      </c>
      <c r="AT149" s="666">
        <f t="shared" si="39"/>
        <v>24196.80457948758</v>
      </c>
      <c r="AV149" s="663" t="s">
        <v>76</v>
      </c>
      <c r="AW149" s="678" t="s">
        <v>345</v>
      </c>
      <c r="AX149" s="103">
        <v>220</v>
      </c>
      <c r="AY149" s="103">
        <v>8</v>
      </c>
      <c r="AZ149" s="661">
        <v>4</v>
      </c>
      <c r="BA149" s="103">
        <f t="shared" si="35"/>
        <v>2.767880079618926</v>
      </c>
      <c r="BB149" s="104">
        <f t="shared" si="33"/>
        <v>3</v>
      </c>
    </row>
    <row r="150" spans="2:54" ht="15.75" thickBot="1" x14ac:dyDescent="0.3">
      <c r="B150" s="681"/>
      <c r="C150" s="682" t="s">
        <v>346</v>
      </c>
      <c r="D150" s="683" t="s">
        <v>347</v>
      </c>
      <c r="E150" s="574">
        <v>1222</v>
      </c>
      <c r="F150" s="574">
        <v>1391</v>
      </c>
      <c r="G150" s="574">
        <v>968</v>
      </c>
      <c r="H150" s="574">
        <v>1309</v>
      </c>
      <c r="I150" s="574">
        <v>1366</v>
      </c>
      <c r="J150" s="574">
        <v>1410</v>
      </c>
      <c r="K150" s="574">
        <v>1687</v>
      </c>
      <c r="L150" s="666">
        <f t="shared" si="40"/>
        <v>1807.1063075313796</v>
      </c>
      <c r="M150" s="666">
        <f t="shared" si="39"/>
        <v>1923.3150284483318</v>
      </c>
      <c r="N150" s="666">
        <f t="shared" si="39"/>
        <v>2035.0715120444943</v>
      </c>
      <c r="O150" s="666">
        <f t="shared" si="39"/>
        <v>2136.1123266121699</v>
      </c>
      <c r="P150" s="666">
        <f t="shared" si="39"/>
        <v>2338.2562639843609</v>
      </c>
      <c r="Q150" s="666">
        <f t="shared" si="39"/>
        <v>2537.2779130812769</v>
      </c>
      <c r="R150" s="666">
        <f t="shared" si="39"/>
        <v>2731.508387388179</v>
      </c>
      <c r="S150" s="666">
        <f t="shared" si="39"/>
        <v>2919.5522121899221</v>
      </c>
      <c r="T150" s="666">
        <f t="shared" si="39"/>
        <v>3100.2871990616827</v>
      </c>
      <c r="U150" s="666">
        <f t="shared" si="39"/>
        <v>3272.8532306187158</v>
      </c>
      <c r="V150" s="666">
        <f t="shared" si="39"/>
        <v>3436.6330843525293</v>
      </c>
      <c r="W150" s="666">
        <f t="shared" si="39"/>
        <v>3591.2281049817052</v>
      </c>
      <c r="X150" s="666">
        <f t="shared" si="39"/>
        <v>3736.4310976313109</v>
      </c>
      <c r="Y150" s="666">
        <f t="shared" si="39"/>
        <v>3872.1983360994195</v>
      </c>
      <c r="Z150" s="666">
        <f t="shared" si="39"/>
        <v>3998.6221150702559</v>
      </c>
      <c r="AA150" s="666">
        <f t="shared" si="39"/>
        <v>4115.9048556647858</v>
      </c>
      <c r="AB150" s="666">
        <f t="shared" si="39"/>
        <v>4224.3354173394346</v>
      </c>
      <c r="AC150" s="666">
        <f t="shared" si="39"/>
        <v>4324.2679813054101</v>
      </c>
      <c r="AD150" s="666">
        <f t="shared" si="39"/>
        <v>4416.103649044152</v>
      </c>
      <c r="AE150" s="666">
        <f t="shared" si="39"/>
        <v>4500.2747372774365</v>
      </c>
      <c r="AF150" s="666">
        <f t="shared" si="39"/>
        <v>4577.2316388674953</v>
      </c>
      <c r="AG150" s="666">
        <f t="shared" si="39"/>
        <v>4647.4320479746484</v>
      </c>
      <c r="AH150" s="666">
        <f t="shared" si="39"/>
        <v>4711.3323082615079</v>
      </c>
      <c r="AI150" s="666">
        <f t="shared" si="39"/>
        <v>4769.380626916537</v>
      </c>
      <c r="AJ150" s="666">
        <f t="shared" si="39"/>
        <v>4807.9385683117735</v>
      </c>
      <c r="AK150" s="666">
        <f t="shared" si="39"/>
        <v>4841.1872206145181</v>
      </c>
      <c r="AL150" s="666">
        <f t="shared" si="39"/>
        <v>4869.5655928980559</v>
      </c>
      <c r="AM150" s="666">
        <f t="shared" si="39"/>
        <v>4893.4868257027565</v>
      </c>
      <c r="AN150" s="666">
        <f t="shared" si="39"/>
        <v>4913.3375124611921</v>
      </c>
      <c r="AO150" s="666">
        <f t="shared" si="39"/>
        <v>4929.4776349069216</v>
      </c>
      <c r="AP150" s="666">
        <f t="shared" si="39"/>
        <v>4942.2409698701431</v>
      </c>
      <c r="AQ150" s="666">
        <f t="shared" si="39"/>
        <v>4951.9358484874474</v>
      </c>
      <c r="AR150" s="666">
        <f t="shared" si="39"/>
        <v>4958.8461698603087</v>
      </c>
      <c r="AS150" s="666">
        <f t="shared" si="39"/>
        <v>4963.2325895363456</v>
      </c>
      <c r="AT150" s="666">
        <f t="shared" si="39"/>
        <v>4965.3338189509232</v>
      </c>
      <c r="AV150" s="681"/>
      <c r="AW150" s="683" t="s">
        <v>347</v>
      </c>
      <c r="AX150" s="103">
        <v>220</v>
      </c>
      <c r="AY150" s="103">
        <v>8</v>
      </c>
      <c r="AZ150" s="661">
        <v>4</v>
      </c>
      <c r="BA150" s="103">
        <f t="shared" si="35"/>
        <v>0.56798609589066129</v>
      </c>
      <c r="BB150" s="104">
        <f t="shared" si="33"/>
        <v>1</v>
      </c>
    </row>
    <row r="151" spans="2:54" x14ac:dyDescent="0.25">
      <c r="B151" s="663" t="s">
        <v>77</v>
      </c>
      <c r="C151" s="677" t="s">
        <v>348</v>
      </c>
      <c r="D151" s="678" t="s">
        <v>349</v>
      </c>
      <c r="E151" s="658">
        <v>5295</v>
      </c>
      <c r="F151" s="658">
        <v>5453</v>
      </c>
      <c r="G151" s="658">
        <v>7058</v>
      </c>
      <c r="H151" s="658">
        <v>8324</v>
      </c>
      <c r="I151" s="679">
        <v>7016</v>
      </c>
      <c r="J151" s="679">
        <v>7059</v>
      </c>
      <c r="K151" s="679">
        <v>8389</v>
      </c>
      <c r="L151" s="666">
        <f t="shared" si="40"/>
        <v>8986.256558316978</v>
      </c>
      <c r="M151" s="666">
        <f t="shared" si="39"/>
        <v>9564.1314603752544</v>
      </c>
      <c r="N151" s="666">
        <f t="shared" si="39"/>
        <v>10119.86657649156</v>
      </c>
      <c r="O151" s="666">
        <f t="shared" si="39"/>
        <v>10622.31553523977</v>
      </c>
      <c r="P151" s="666">
        <f t="shared" si="39"/>
        <v>11627.523294940607</v>
      </c>
      <c r="Q151" s="666">
        <f t="shared" si="39"/>
        <v>12617.204749756273</v>
      </c>
      <c r="R151" s="666">
        <f t="shared" si="39"/>
        <v>13583.06097320654</v>
      </c>
      <c r="S151" s="666">
        <f t="shared" si="39"/>
        <v>14518.152642597071</v>
      </c>
      <c r="T151" s="666">
        <f t="shared" si="39"/>
        <v>15416.899414895352</v>
      </c>
      <c r="U151" s="666">
        <f t="shared" si="39"/>
        <v>16275.024156289513</v>
      </c>
      <c r="V151" s="666">
        <f t="shared" si="39"/>
        <v>17089.457584252144</v>
      </c>
      <c r="W151" s="666">
        <f t="shared" si="39"/>
        <v>17858.217292644651</v>
      </c>
      <c r="X151" s="666">
        <f t="shared" si="39"/>
        <v>18580.27295674515</v>
      </c>
      <c r="Y151" s="666">
        <f t="shared" si="39"/>
        <v>19255.407137841157</v>
      </c>
      <c r="Z151" s="666">
        <f t="shared" si="39"/>
        <v>19884.078792723401</v>
      </c>
      <c r="AA151" s="666">
        <f t="shared" si="39"/>
        <v>20467.294507511495</v>
      </c>
      <c r="AB151" s="666">
        <f t="shared" si="39"/>
        <v>21006.490703058989</v>
      </c>
      <c r="AC151" s="666">
        <f t="shared" si="39"/>
        <v>21503.428627842964</v>
      </c>
      <c r="AD151" s="666">
        <f t="shared" si="39"/>
        <v>21960.102852300766</v>
      </c>
      <c r="AE151" s="666">
        <f t="shared" si="39"/>
        <v>22378.663171914886</v>
      </c>
      <c r="AF151" s="666">
        <f t="shared" si="39"/>
        <v>22761.349269981871</v>
      </c>
      <c r="AG151" s="666">
        <f t="shared" si="39"/>
        <v>23110.437137201734</v>
      </c>
      <c r="AH151" s="666">
        <f t="shared" si="39"/>
        <v>23428.196048610429</v>
      </c>
      <c r="AI151" s="666">
        <f t="shared" si="39"/>
        <v>23716.854818733158</v>
      </c>
      <c r="AJ151" s="666">
        <f t="shared" si="39"/>
        <v>23908.593153270584</v>
      </c>
      <c r="AK151" s="666">
        <f t="shared" si="39"/>
        <v>24073.929812528277</v>
      </c>
      <c r="AL151" s="666">
        <f t="shared" si="39"/>
        <v>24215.047871263665</v>
      </c>
      <c r="AM151" s="666">
        <f t="shared" si="39"/>
        <v>24334.001766935646</v>
      </c>
      <c r="AN151" s="666">
        <f t="shared" si="39"/>
        <v>24432.713925333108</v>
      </c>
      <c r="AO151" s="666">
        <f t="shared" si="39"/>
        <v>24512.974439380068</v>
      </c>
      <c r="AP151" s="666">
        <f t="shared" si="39"/>
        <v>24576.44309202172</v>
      </c>
      <c r="AQ151" s="666">
        <f t="shared" si="39"/>
        <v>24624.653131571551</v>
      </c>
      <c r="AR151" s="666">
        <f t="shared" si="39"/>
        <v>24659.016312364041</v>
      </c>
      <c r="AS151" s="666">
        <f t="shared" si="39"/>
        <v>24680.828804754245</v>
      </c>
      <c r="AT151" s="666">
        <f t="shared" si="39"/>
        <v>24691.277656893479</v>
      </c>
      <c r="AV151" s="663" t="s">
        <v>77</v>
      </c>
      <c r="AW151" s="678" t="s">
        <v>349</v>
      </c>
      <c r="AX151" s="103">
        <v>220</v>
      </c>
      <c r="AY151" s="103">
        <v>8</v>
      </c>
      <c r="AZ151" s="661">
        <v>4</v>
      </c>
      <c r="BA151" s="103">
        <f t="shared" si="35"/>
        <v>2.8244430103300284</v>
      </c>
      <c r="BB151" s="104">
        <f t="shared" si="33"/>
        <v>3</v>
      </c>
    </row>
    <row r="152" spans="2:54" x14ac:dyDescent="0.25">
      <c r="B152" s="663"/>
      <c r="C152" s="664" t="s">
        <v>350</v>
      </c>
      <c r="D152" s="665" t="s">
        <v>351</v>
      </c>
      <c r="E152" s="548">
        <v>572</v>
      </c>
      <c r="F152" s="548">
        <v>473</v>
      </c>
      <c r="G152" s="548">
        <v>395</v>
      </c>
      <c r="H152" s="548">
        <v>439</v>
      </c>
      <c r="I152" s="548">
        <v>361</v>
      </c>
      <c r="J152" s="548">
        <v>377</v>
      </c>
      <c r="K152" s="548">
        <v>527</v>
      </c>
      <c r="L152" s="666">
        <f t="shared" si="40"/>
        <v>564.51987200298584</v>
      </c>
      <c r="M152" s="666">
        <f t="shared" si="39"/>
        <v>600.82218138249607</v>
      </c>
      <c r="N152" s="666">
        <f t="shared" si="39"/>
        <v>635.7336614389144</v>
      </c>
      <c r="O152" s="666">
        <f t="shared" si="39"/>
        <v>667.29768590670631</v>
      </c>
      <c r="P152" s="666">
        <f t="shared" si="39"/>
        <v>730.44519924111341</v>
      </c>
      <c r="Q152" s="666">
        <f t="shared" si="39"/>
        <v>792.61734451323832</v>
      </c>
      <c r="R152" s="666">
        <f t="shared" si="39"/>
        <v>853.29278017401919</v>
      </c>
      <c r="S152" s="666">
        <f t="shared" si="39"/>
        <v>912.03557547367461</v>
      </c>
      <c r="T152" s="666">
        <f t="shared" si="39"/>
        <v>968.4951712540053</v>
      </c>
      <c r="U152" s="666">
        <f t="shared" si="39"/>
        <v>1022.4028764292018</v>
      </c>
      <c r="V152" s="666">
        <f t="shared" si="39"/>
        <v>1073.5658775659651</v>
      </c>
      <c r="W152" s="666">
        <f t="shared" si="39"/>
        <v>1121.8596391970118</v>
      </c>
      <c r="X152" s="666">
        <f t="shared" si="39"/>
        <v>1167.2194359524015</v>
      </c>
      <c r="Y152" s="666">
        <f t="shared" si="39"/>
        <v>1209.6316082539388</v>
      </c>
      <c r="Z152" s="666">
        <f t="shared" si="39"/>
        <v>1249.1249879324396</v>
      </c>
      <c r="AA152" s="666">
        <f t="shared" si="39"/>
        <v>1285.762809090304</v>
      </c>
      <c r="AB152" s="666">
        <f t="shared" si="39"/>
        <v>1319.6353082026571</v>
      </c>
      <c r="AC152" s="666">
        <f t="shared" si="39"/>
        <v>1350.8531275328698</v>
      </c>
      <c r="AD152" s="666">
        <f t="shared" si="39"/>
        <v>1379.5415667138523</v>
      </c>
      <c r="AE152" s="666">
        <f t="shared" si="39"/>
        <v>1405.8356766717307</v>
      </c>
      <c r="AF152" s="666">
        <f t="shared" si="39"/>
        <v>1429.8761551174691</v>
      </c>
      <c r="AG152" s="666">
        <f t="shared" si="39"/>
        <v>1451.8059806061888</v>
      </c>
      <c r="AH152" s="666">
        <f t="shared" si="39"/>
        <v>1471.767709812576</v>
      </c>
      <c r="AI152" s="666">
        <f t="shared" si="39"/>
        <v>1489.9013576674665</v>
      </c>
      <c r="AJ152" s="666">
        <f t="shared" si="39"/>
        <v>1501.9464288679937</v>
      </c>
      <c r="AK152" s="666">
        <f t="shared" si="39"/>
        <v>1512.332937322971</v>
      </c>
      <c r="AL152" s="666">
        <f t="shared" si="39"/>
        <v>1521.1980245745563</v>
      </c>
      <c r="AM152" s="666">
        <f t="shared" si="39"/>
        <v>1528.6707511235054</v>
      </c>
      <c r="AN152" s="666">
        <f t="shared" si="39"/>
        <v>1534.8718844499404</v>
      </c>
      <c r="AO152" s="666">
        <f t="shared" si="39"/>
        <v>1539.9138788357729</v>
      </c>
      <c r="AP152" s="666">
        <f t="shared" si="39"/>
        <v>1543.9010024431338</v>
      </c>
      <c r="AQ152" s="666">
        <f t="shared" si="39"/>
        <v>1546.9295744830386</v>
      </c>
      <c r="AR152" s="666">
        <f t="shared" si="39"/>
        <v>1549.088281871004</v>
      </c>
      <c r="AS152" s="666">
        <f t="shared" si="39"/>
        <v>1550.4585504953498</v>
      </c>
      <c r="AT152" s="666">
        <f t="shared" si="39"/>
        <v>1551.1149511482736</v>
      </c>
      <c r="AV152" s="663"/>
      <c r="AW152" s="665" t="s">
        <v>351</v>
      </c>
      <c r="AX152" s="103">
        <v>220</v>
      </c>
      <c r="AY152" s="103">
        <v>8</v>
      </c>
      <c r="AZ152" s="661">
        <v>4</v>
      </c>
      <c r="BA152" s="103">
        <f t="shared" si="35"/>
        <v>0.1774325266949488</v>
      </c>
      <c r="BB152" s="104">
        <f t="shared" si="33"/>
        <v>1</v>
      </c>
    </row>
    <row r="153" spans="2:54" ht="15.75" thickBot="1" x14ac:dyDescent="0.3">
      <c r="B153" s="681"/>
      <c r="C153" s="682" t="s">
        <v>313</v>
      </c>
      <c r="D153" s="683" t="s">
        <v>352</v>
      </c>
      <c r="E153" s="574">
        <v>4485</v>
      </c>
      <c r="F153" s="574">
        <v>4398</v>
      </c>
      <c r="G153" s="574">
        <v>4668</v>
      </c>
      <c r="H153" s="574">
        <v>4484</v>
      </c>
      <c r="I153" s="574">
        <v>3309</v>
      </c>
      <c r="J153" s="574">
        <v>3566</v>
      </c>
      <c r="K153" s="574">
        <v>5473</v>
      </c>
      <c r="L153" s="666">
        <f t="shared" si="40"/>
        <v>5862.6513462473267</v>
      </c>
      <c r="M153" s="666">
        <f t="shared" si="39"/>
        <v>6239.6580620614814</v>
      </c>
      <c r="N153" s="666">
        <f t="shared" si="39"/>
        <v>6602.2207382451197</v>
      </c>
      <c r="O153" s="666">
        <f t="shared" si="39"/>
        <v>6930.0194211905182</v>
      </c>
      <c r="P153" s="666">
        <f t="shared" si="39"/>
        <v>7585.8189287412006</v>
      </c>
      <c r="Q153" s="666">
        <f t="shared" si="39"/>
        <v>8231.4890446317877</v>
      </c>
      <c r="R153" s="666">
        <f t="shared" si="39"/>
        <v>8861.6155330026668</v>
      </c>
      <c r="S153" s="666">
        <f t="shared" si="39"/>
        <v>9471.6711661620866</v>
      </c>
      <c r="T153" s="666">
        <f t="shared" si="39"/>
        <v>10058.015317406393</v>
      </c>
      <c r="U153" s="666">
        <f t="shared" si="39"/>
        <v>10617.857576275179</v>
      </c>
      <c r="V153" s="666">
        <f t="shared" si="39"/>
        <v>11149.195536847295</v>
      </c>
      <c r="W153" s="666">
        <f t="shared" si="39"/>
        <v>11650.735873482434</v>
      </c>
      <c r="X153" s="666">
        <f t="shared" si="39"/>
        <v>12121.806400317817</v>
      </c>
      <c r="Y153" s="666">
        <f t="shared" si="39"/>
        <v>12562.265259912339</v>
      </c>
      <c r="Z153" s="666">
        <f t="shared" si="39"/>
        <v>12972.411876573506</v>
      </c>
      <c r="AA153" s="666">
        <f t="shared" si="39"/>
        <v>13352.902949053567</v>
      </c>
      <c r="AB153" s="666">
        <f t="shared" si="39"/>
        <v>13704.6756011255</v>
      </c>
      <c r="AC153" s="666">
        <f t="shared" si="39"/>
        <v>14028.878874738886</v>
      </c>
      <c r="AD153" s="666">
        <f t="shared" si="39"/>
        <v>14326.814031546317</v>
      </c>
      <c r="AE153" s="666">
        <f t="shared" si="39"/>
        <v>14599.883602323296</v>
      </c>
      <c r="AF153" s="666">
        <f t="shared" si="39"/>
        <v>14849.548760830938</v>
      </c>
      <c r="AG153" s="666">
        <f t="shared" si="39"/>
        <v>15077.294367851358</v>
      </c>
      <c r="AH153" s="666">
        <f t="shared" si="39"/>
        <v>15284.600902854312</v>
      </c>
      <c r="AI153" s="666">
        <f t="shared" si="39"/>
        <v>15472.922448793242</v>
      </c>
      <c r="AJ153" s="666">
        <f t="shared" si="39"/>
        <v>15598.012913082588</v>
      </c>
      <c r="AK153" s="666">
        <f t="shared" si="39"/>
        <v>15705.878872805719</v>
      </c>
      <c r="AL153" s="666">
        <f t="shared" si="39"/>
        <v>15797.944570202164</v>
      </c>
      <c r="AM153" s="666">
        <f t="shared" ref="M153:AT161" si="41">AL153*AM$114+AL153</f>
        <v>15875.550324286412</v>
      </c>
      <c r="AN153" s="666">
        <f t="shared" si="41"/>
        <v>15939.950329401363</v>
      </c>
      <c r="AO153" s="666">
        <f t="shared" si="41"/>
        <v>15992.31244567017</v>
      </c>
      <c r="AP153" s="666">
        <f t="shared" si="41"/>
        <v>16033.719518731055</v>
      </c>
      <c r="AQ153" s="666">
        <f t="shared" si="41"/>
        <v>16065.171842781148</v>
      </c>
      <c r="AR153" s="666">
        <f t="shared" si="41"/>
        <v>16087.59044910816</v>
      </c>
      <c r="AS153" s="666">
        <f t="shared" si="41"/>
        <v>16101.820961785665</v>
      </c>
      <c r="AT153" s="666">
        <f t="shared" si="41"/>
        <v>16108.637813348192</v>
      </c>
      <c r="AV153" s="681"/>
      <c r="AW153" s="683" t="s">
        <v>352</v>
      </c>
      <c r="AX153" s="103">
        <v>220</v>
      </c>
      <c r="AY153" s="103">
        <v>8</v>
      </c>
      <c r="AZ153" s="661">
        <v>4</v>
      </c>
      <c r="BA153" s="103">
        <f t="shared" si="35"/>
        <v>1.8426721415587366</v>
      </c>
      <c r="BB153" s="104">
        <f t="shared" si="33"/>
        <v>2</v>
      </c>
    </row>
    <row r="154" spans="2:54" x14ac:dyDescent="0.25">
      <c r="B154" s="663" t="s">
        <v>78</v>
      </c>
      <c r="C154" s="677" t="s">
        <v>353</v>
      </c>
      <c r="D154" s="678" t="s">
        <v>354</v>
      </c>
      <c r="E154" s="658">
        <v>4325</v>
      </c>
      <c r="F154" s="658">
        <v>4071</v>
      </c>
      <c r="G154" s="658">
        <v>4306</v>
      </c>
      <c r="H154" s="658">
        <v>4525</v>
      </c>
      <c r="I154" s="679">
        <v>4862</v>
      </c>
      <c r="J154" s="679">
        <v>5877</v>
      </c>
      <c r="K154" s="679">
        <v>7959</v>
      </c>
      <c r="L154" s="666">
        <f t="shared" si="40"/>
        <v>8525.6426210090394</v>
      </c>
      <c r="M154" s="666">
        <f t="shared" si="41"/>
        <v>9073.8970429284363</v>
      </c>
      <c r="N154" s="666">
        <f t="shared" si="41"/>
        <v>9601.146511180872</v>
      </c>
      <c r="O154" s="666">
        <f t="shared" si="41"/>
        <v>10077.84114256447</v>
      </c>
      <c r="P154" s="666">
        <f t="shared" si="41"/>
        <v>11031.524365768542</v>
      </c>
      <c r="Q154" s="666">
        <f t="shared" si="41"/>
        <v>11970.47712520088</v>
      </c>
      <c r="R154" s="666">
        <f t="shared" si="41"/>
        <v>12886.825877428877</v>
      </c>
      <c r="S154" s="666">
        <f t="shared" si="41"/>
        <v>13773.986992779841</v>
      </c>
      <c r="T154" s="666">
        <f t="shared" si="41"/>
        <v>14626.666163208021</v>
      </c>
      <c r="U154" s="666">
        <f t="shared" si="41"/>
        <v>15440.805490512364</v>
      </c>
      <c r="V154" s="666">
        <f t="shared" si="41"/>
        <v>16213.493016219194</v>
      </c>
      <c r="W154" s="666">
        <f t="shared" si="41"/>
        <v>16942.847947569287</v>
      </c>
      <c r="X154" s="666">
        <f t="shared" si="41"/>
        <v>17627.892771812447</v>
      </c>
      <c r="Y154" s="666">
        <f t="shared" si="41"/>
        <v>18268.42119562257</v>
      </c>
      <c r="Z154" s="666">
        <f t="shared" si="41"/>
        <v>18864.868650767137</v>
      </c>
      <c r="AA154" s="666">
        <f t="shared" si="41"/>
        <v>19418.190128177845</v>
      </c>
      <c r="AB154" s="666">
        <f t="shared" si="41"/>
        <v>19929.748421223801</v>
      </c>
      <c r="AC154" s="666">
        <f t="shared" si="41"/>
        <v>20401.214501013485</v>
      </c>
      <c r="AD154" s="666">
        <f t="shared" si="41"/>
        <v>20834.480701092114</v>
      </c>
      <c r="AE154" s="666">
        <f t="shared" si="41"/>
        <v>21231.586623586903</v>
      </c>
      <c r="AF154" s="666">
        <f t="shared" si="41"/>
        <v>21594.657151005562</v>
      </c>
      <c r="AG154" s="666">
        <f t="shared" si="41"/>
        <v>21925.851612228937</v>
      </c>
      <c r="AH154" s="666">
        <f t="shared" si="41"/>
        <v>22227.322964702627</v>
      </c>
      <c r="AI154" s="666">
        <f t="shared" si="41"/>
        <v>22501.18577927013</v>
      </c>
      <c r="AJ154" s="666">
        <f t="shared" si="41"/>
        <v>22683.096067097449</v>
      </c>
      <c r="AK154" s="666">
        <f t="shared" si="41"/>
        <v>22839.957966135709</v>
      </c>
      <c r="AL154" s="666">
        <f t="shared" si="41"/>
        <v>22973.842651971321</v>
      </c>
      <c r="AM154" s="666">
        <f t="shared" si="41"/>
        <v>23086.699256531258</v>
      </c>
      <c r="AN154" s="666">
        <f t="shared" si="41"/>
        <v>23180.351666673756</v>
      </c>
      <c r="AO154" s="666">
        <f t="shared" si="41"/>
        <v>23256.498219457135</v>
      </c>
      <c r="AP154" s="666">
        <f t="shared" si="41"/>
        <v>23316.713621337563</v>
      </c>
      <c r="AQ154" s="666">
        <f t="shared" si="41"/>
        <v>23362.452530000945</v>
      </c>
      <c r="AR154" s="666">
        <f t="shared" si="41"/>
        <v>23395.054336643861</v>
      </c>
      <c r="AS154" s="666">
        <f t="shared" si="41"/>
        <v>23415.748773040763</v>
      </c>
      <c r="AT154" s="666">
        <f t="shared" si="41"/>
        <v>23425.662042104559</v>
      </c>
      <c r="AV154" s="663" t="s">
        <v>78</v>
      </c>
      <c r="AW154" s="678" t="s">
        <v>354</v>
      </c>
      <c r="AX154" s="103">
        <v>220</v>
      </c>
      <c r="AY154" s="103">
        <v>8</v>
      </c>
      <c r="AZ154" s="661">
        <v>4</v>
      </c>
      <c r="BA154" s="103">
        <f t="shared" si="35"/>
        <v>2.679668842438514</v>
      </c>
      <c r="BB154" s="104">
        <f t="shared" si="33"/>
        <v>3</v>
      </c>
    </row>
    <row r="155" spans="2:54" x14ac:dyDescent="0.25">
      <c r="B155" s="663"/>
      <c r="C155" s="664" t="s">
        <v>355</v>
      </c>
      <c r="D155" s="665" t="s">
        <v>356</v>
      </c>
      <c r="E155" s="548">
        <v>2323</v>
      </c>
      <c r="F155" s="548">
        <v>2562</v>
      </c>
      <c r="G155" s="548">
        <v>2583</v>
      </c>
      <c r="H155" s="548">
        <v>2745</v>
      </c>
      <c r="I155" s="548">
        <v>1845</v>
      </c>
      <c r="J155" s="548">
        <v>3819</v>
      </c>
      <c r="K155" s="548">
        <v>2785</v>
      </c>
      <c r="L155" s="666">
        <f t="shared" si="40"/>
        <v>2983.2786404711869</v>
      </c>
      <c r="M155" s="666">
        <f t="shared" si="41"/>
        <v>3175.12291299858</v>
      </c>
      <c r="N155" s="666">
        <f t="shared" si="41"/>
        <v>3359.6171671866732</v>
      </c>
      <c r="O155" s="666">
        <f t="shared" si="41"/>
        <v>3526.4213572109625</v>
      </c>
      <c r="P155" s="666">
        <f t="shared" si="41"/>
        <v>3860.1325994051249</v>
      </c>
      <c r="Q155" s="666">
        <f t="shared" si="41"/>
        <v>4188.6893822948168</v>
      </c>
      <c r="R155" s="666">
        <f t="shared" si="41"/>
        <v>4509.3366086995129</v>
      </c>
      <c r="S155" s="666">
        <f t="shared" si="41"/>
        <v>4819.7705459092667</v>
      </c>
      <c r="T155" s="666">
        <f t="shared" si="41"/>
        <v>5118.138618486536</v>
      </c>
      <c r="U155" s="666">
        <f t="shared" si="41"/>
        <v>5403.0208934636175</v>
      </c>
      <c r="V155" s="666">
        <f t="shared" si="41"/>
        <v>5673.3984231901559</v>
      </c>
      <c r="W155" s="666">
        <f t="shared" si="41"/>
        <v>5928.6130838020435</v>
      </c>
      <c r="X155" s="666">
        <f t="shared" si="41"/>
        <v>6168.3228256687607</v>
      </c>
      <c r="Y155" s="666">
        <f t="shared" si="41"/>
        <v>6392.4554629738486</v>
      </c>
      <c r="Z155" s="666">
        <f t="shared" si="41"/>
        <v>6601.1633612748437</v>
      </c>
      <c r="AA155" s="666">
        <f t="shared" si="41"/>
        <v>6794.7806894051137</v>
      </c>
      <c r="AB155" s="666">
        <f t="shared" si="41"/>
        <v>6973.7843137464861</v>
      </c>
      <c r="AC155" s="666">
        <f t="shared" si="41"/>
        <v>7138.7589377211398</v>
      </c>
      <c r="AD155" s="666">
        <f t="shared" si="41"/>
        <v>7290.3667235257617</v>
      </c>
      <c r="AE155" s="666">
        <f t="shared" si="41"/>
        <v>7429.3213653335251</v>
      </c>
      <c r="AF155" s="666">
        <f t="shared" si="41"/>
        <v>7556.3663984860523</v>
      </c>
      <c r="AG155" s="666">
        <f t="shared" si="41"/>
        <v>7672.2574117423783</v>
      </c>
      <c r="AH155" s="666">
        <f t="shared" si="41"/>
        <v>7777.7477643795473</v>
      </c>
      <c r="AI155" s="666">
        <f t="shared" si="41"/>
        <v>7873.5773834988458</v>
      </c>
      <c r="AJ155" s="666">
        <f t="shared" si="41"/>
        <v>7937.2311278887291</v>
      </c>
      <c r="AK155" s="666">
        <f t="shared" si="41"/>
        <v>7992.119981868068</v>
      </c>
      <c r="AL155" s="666">
        <f t="shared" si="41"/>
        <v>8038.9686877421955</v>
      </c>
      <c r="AM155" s="666">
        <f t="shared" si="41"/>
        <v>8078.4592825027712</v>
      </c>
      <c r="AN155" s="666">
        <f t="shared" si="41"/>
        <v>8111.2299775959809</v>
      </c>
      <c r="AO155" s="666">
        <f t="shared" si="41"/>
        <v>8137.8750522915097</v>
      </c>
      <c r="AP155" s="666">
        <f t="shared" si="41"/>
        <v>8158.9455252450207</v>
      </c>
      <c r="AQ155" s="666">
        <f t="shared" si="41"/>
        <v>8174.9504078467944</v>
      </c>
      <c r="AR155" s="666">
        <f t="shared" si="41"/>
        <v>8186.3583776294972</v>
      </c>
      <c r="AS155" s="666">
        <f t="shared" si="41"/>
        <v>8193.5997402837729</v>
      </c>
      <c r="AT155" s="666">
        <f t="shared" si="41"/>
        <v>8197.068574853778</v>
      </c>
      <c r="AV155" s="663"/>
      <c r="AW155" s="665" t="s">
        <v>356</v>
      </c>
      <c r="AX155" s="103">
        <v>220</v>
      </c>
      <c r="AY155" s="103">
        <v>8</v>
      </c>
      <c r="AZ155" s="661">
        <v>4</v>
      </c>
      <c r="BA155" s="103">
        <f t="shared" si="35"/>
        <v>0.93766525018108571</v>
      </c>
      <c r="BB155" s="104">
        <f t="shared" si="33"/>
        <v>1</v>
      </c>
    </row>
    <row r="156" spans="2:54" x14ac:dyDescent="0.25">
      <c r="B156" s="663"/>
      <c r="C156" s="664" t="s">
        <v>357</v>
      </c>
      <c r="D156" s="665" t="s">
        <v>358</v>
      </c>
      <c r="E156" s="548">
        <v>3782</v>
      </c>
      <c r="F156" s="548">
        <v>3520</v>
      </c>
      <c r="G156" s="548">
        <v>3247</v>
      </c>
      <c r="H156" s="548">
        <v>2985</v>
      </c>
      <c r="I156" s="548">
        <v>2229</v>
      </c>
      <c r="J156" s="548">
        <v>1510</v>
      </c>
      <c r="K156" s="548">
        <v>2808</v>
      </c>
      <c r="L156" s="666">
        <f t="shared" si="40"/>
        <v>3007.9161301411464</v>
      </c>
      <c r="M156" s="666">
        <f t="shared" si="41"/>
        <v>3201.3447539317817</v>
      </c>
      <c r="N156" s="666">
        <f t="shared" si="41"/>
        <v>3387.362659052128</v>
      </c>
      <c r="O156" s="666">
        <f t="shared" si="41"/>
        <v>3555.5444061215012</v>
      </c>
      <c r="P156" s="666">
        <f t="shared" si="41"/>
        <v>3892.0116118957235</v>
      </c>
      <c r="Q156" s="666">
        <f t="shared" si="41"/>
        <v>4223.2817901198723</v>
      </c>
      <c r="R156" s="666">
        <f t="shared" si="41"/>
        <v>4546.5770905666895</v>
      </c>
      <c r="S156" s="666">
        <f t="shared" si="41"/>
        <v>4859.5747550855367</v>
      </c>
      <c r="T156" s="666">
        <f t="shared" si="41"/>
        <v>5160.4069086930667</v>
      </c>
      <c r="U156" s="666">
        <f t="shared" si="41"/>
        <v>5447.64189186565</v>
      </c>
      <c r="V156" s="666">
        <f t="shared" si="41"/>
        <v>5720.2523419454055</v>
      </c>
      <c r="W156" s="666">
        <f t="shared" si="41"/>
        <v>5977.5746999339799</v>
      </c>
      <c r="X156" s="666">
        <f t="shared" si="41"/>
        <v>6219.2640913744617</v>
      </c>
      <c r="Y156" s="666">
        <f t="shared" si="41"/>
        <v>6445.2477343018172</v>
      </c>
      <c r="Z156" s="666">
        <f t="shared" si="41"/>
        <v>6655.6792525887813</v>
      </c>
      <c r="AA156" s="666">
        <f t="shared" si="41"/>
        <v>6850.8955748113303</v>
      </c>
      <c r="AB156" s="666">
        <f t="shared" si="41"/>
        <v>7031.377505565576</v>
      </c>
      <c r="AC156" s="666">
        <f t="shared" si="41"/>
        <v>7197.7145770631805</v>
      </c>
      <c r="AD156" s="666">
        <f t="shared" si="41"/>
        <v>7350.5744199857581</v>
      </c>
      <c r="AE156" s="666">
        <f t="shared" si="41"/>
        <v>7490.676622569672</v>
      </c>
      <c r="AF156" s="666">
        <f t="shared" si="41"/>
        <v>7618.7708606638535</v>
      </c>
      <c r="AG156" s="666">
        <f t="shared" si="41"/>
        <v>7735.6189630781319</v>
      </c>
      <c r="AH156" s="666">
        <f t="shared" si="41"/>
        <v>7841.9805107281036</v>
      </c>
      <c r="AI156" s="666">
        <f t="shared" si="41"/>
        <v>7938.6015414236117</v>
      </c>
      <c r="AJ156" s="666">
        <f t="shared" si="41"/>
        <v>8002.7809720328723</v>
      </c>
      <c r="AK156" s="666">
        <f t="shared" si="41"/>
        <v>8058.1231271402266</v>
      </c>
      <c r="AL156" s="666">
        <f t="shared" si="41"/>
        <v>8105.3587343555046</v>
      </c>
      <c r="AM156" s="666">
        <f t="shared" si="41"/>
        <v>8145.175463291841</v>
      </c>
      <c r="AN156" s="666">
        <f t="shared" si="41"/>
        <v>8178.216796082409</v>
      </c>
      <c r="AO156" s="666">
        <f t="shared" si="41"/>
        <v>8205.0819198687805</v>
      </c>
      <c r="AP156" s="666">
        <f t="shared" si="41"/>
        <v>8226.3264039095193</v>
      </c>
      <c r="AQ156" s="666">
        <f t="shared" si="41"/>
        <v>8242.4634632796387</v>
      </c>
      <c r="AR156" s="666">
        <f t="shared" si="41"/>
        <v>8253.9656460982478</v>
      </c>
      <c r="AS156" s="666">
        <f t="shared" si="41"/>
        <v>8261.2668117475132</v>
      </c>
      <c r="AT156" s="666">
        <f t="shared" si="41"/>
        <v>8264.7642937843448</v>
      </c>
      <c r="AV156" s="663"/>
      <c r="AW156" s="665" t="s">
        <v>358</v>
      </c>
      <c r="AX156" s="103">
        <v>220</v>
      </c>
      <c r="AY156" s="103">
        <v>8</v>
      </c>
      <c r="AZ156" s="661">
        <v>4</v>
      </c>
      <c r="BA156" s="103">
        <f t="shared" si="35"/>
        <v>0.94540898474272461</v>
      </c>
      <c r="BB156" s="104">
        <f t="shared" si="33"/>
        <v>1</v>
      </c>
    </row>
    <row r="157" spans="2:54" x14ac:dyDescent="0.25">
      <c r="B157" s="663"/>
      <c r="C157" s="664" t="s">
        <v>359</v>
      </c>
      <c r="D157" s="665" t="s">
        <v>360</v>
      </c>
      <c r="E157" s="548">
        <v>2044</v>
      </c>
      <c r="F157" s="548">
        <v>2120</v>
      </c>
      <c r="G157" s="548">
        <v>1778</v>
      </c>
      <c r="H157" s="548">
        <v>1860</v>
      </c>
      <c r="I157" s="548">
        <v>1031</v>
      </c>
      <c r="J157" s="548">
        <v>2309</v>
      </c>
      <c r="K157" s="548">
        <v>3268</v>
      </c>
      <c r="L157" s="666">
        <f t="shared" si="40"/>
        <v>3500.6659235403372</v>
      </c>
      <c r="M157" s="666">
        <f t="shared" si="41"/>
        <v>3725.7815725958203</v>
      </c>
      <c r="N157" s="666">
        <f t="shared" si="41"/>
        <v>3942.2724963612377</v>
      </c>
      <c r="O157" s="666">
        <f t="shared" si="41"/>
        <v>4138.0053843322894</v>
      </c>
      <c r="P157" s="666">
        <f t="shared" si="41"/>
        <v>4529.5918617077023</v>
      </c>
      <c r="Q157" s="666">
        <f t="shared" si="41"/>
        <v>4915.129946620993</v>
      </c>
      <c r="R157" s="666">
        <f t="shared" si="41"/>
        <v>5291.3867279102378</v>
      </c>
      <c r="S157" s="666">
        <f t="shared" si="41"/>
        <v>5655.6589386109472</v>
      </c>
      <c r="T157" s="666">
        <f t="shared" si="41"/>
        <v>6005.7727128236993</v>
      </c>
      <c r="U157" s="666">
        <f t="shared" si="41"/>
        <v>6340.0618599063218</v>
      </c>
      <c r="V157" s="666">
        <f t="shared" si="41"/>
        <v>6657.3307170504249</v>
      </c>
      <c r="W157" s="666">
        <f t="shared" si="41"/>
        <v>6956.8070225727406</v>
      </c>
      <c r="X157" s="666">
        <f t="shared" si="41"/>
        <v>7238.0894054885148</v>
      </c>
      <c r="Y157" s="666">
        <f t="shared" si="41"/>
        <v>7501.0931608612354</v>
      </c>
      <c r="Z157" s="666">
        <f t="shared" si="41"/>
        <v>7745.9970788675746</v>
      </c>
      <c r="AA157" s="666">
        <f t="shared" si="41"/>
        <v>7973.1932829356974</v>
      </c>
      <c r="AB157" s="666">
        <f t="shared" si="41"/>
        <v>8183.2413419474051</v>
      </c>
      <c r="AC157" s="666">
        <f t="shared" si="41"/>
        <v>8376.8273639040181</v>
      </c>
      <c r="AD157" s="666">
        <f t="shared" si="41"/>
        <v>8554.728349185707</v>
      </c>
      <c r="AE157" s="666">
        <f t="shared" si="41"/>
        <v>8717.7817672926267</v>
      </c>
      <c r="AF157" s="666">
        <f t="shared" si="41"/>
        <v>8866.8601042199007</v>
      </c>
      <c r="AG157" s="666">
        <f t="shared" si="41"/>
        <v>9002.8499897932124</v>
      </c>
      <c r="AH157" s="666">
        <f t="shared" si="41"/>
        <v>9126.6354376992331</v>
      </c>
      <c r="AI157" s="666">
        <f t="shared" si="41"/>
        <v>9239.0846999189343</v>
      </c>
      <c r="AJ157" s="666">
        <f t="shared" si="41"/>
        <v>9313.777854915752</v>
      </c>
      <c r="AK157" s="666">
        <f t="shared" si="41"/>
        <v>9378.1860325834277</v>
      </c>
      <c r="AL157" s="666">
        <f t="shared" si="41"/>
        <v>9433.159666621721</v>
      </c>
      <c r="AM157" s="666">
        <f t="shared" si="41"/>
        <v>9479.49907907327</v>
      </c>
      <c r="AN157" s="666">
        <f t="shared" si="41"/>
        <v>9517.95316581101</v>
      </c>
      <c r="AO157" s="666">
        <f t="shared" si="41"/>
        <v>9549.2192714142366</v>
      </c>
      <c r="AP157" s="666">
        <f t="shared" si="41"/>
        <v>9573.9439771995421</v>
      </c>
      <c r="AQ157" s="666">
        <f t="shared" si="41"/>
        <v>9592.7245719365601</v>
      </c>
      <c r="AR157" s="666">
        <f t="shared" si="41"/>
        <v>9606.1110154733178</v>
      </c>
      <c r="AS157" s="666">
        <f t="shared" si="41"/>
        <v>9614.6082410223917</v>
      </c>
      <c r="AT157" s="666">
        <f t="shared" si="41"/>
        <v>9618.6786723957412</v>
      </c>
      <c r="AV157" s="663"/>
      <c r="AW157" s="665" t="s">
        <v>360</v>
      </c>
      <c r="AX157" s="103">
        <v>220</v>
      </c>
      <c r="AY157" s="103">
        <v>8</v>
      </c>
      <c r="AZ157" s="661">
        <v>4</v>
      </c>
      <c r="BA157" s="103">
        <f t="shared" si="35"/>
        <v>1.1002836759755077</v>
      </c>
      <c r="BB157" s="104">
        <f t="shared" si="33"/>
        <v>2</v>
      </c>
    </row>
    <row r="158" spans="2:54" ht="15.75" thickBot="1" x14ac:dyDescent="0.3">
      <c r="B158" s="681"/>
      <c r="C158" s="682" t="s">
        <v>313</v>
      </c>
      <c r="D158" s="683" t="s">
        <v>361</v>
      </c>
      <c r="E158" s="574">
        <v>4367</v>
      </c>
      <c r="F158" s="574">
        <v>4403</v>
      </c>
      <c r="G158" s="574">
        <v>4035</v>
      </c>
      <c r="H158" s="574">
        <v>4250</v>
      </c>
      <c r="I158" s="574">
        <v>3672</v>
      </c>
      <c r="J158" s="574">
        <v>3542</v>
      </c>
      <c r="K158" s="574">
        <v>4670</v>
      </c>
      <c r="L158" s="666">
        <f t="shared" si="40"/>
        <v>5002.4815982048267</v>
      </c>
      <c r="M158" s="666">
        <f t="shared" si="41"/>
        <v>5324.1737894805628</v>
      </c>
      <c r="N158" s="666">
        <f t="shared" si="41"/>
        <v>5633.5411744207404</v>
      </c>
      <c r="O158" s="666">
        <f t="shared" si="41"/>
        <v>5913.2451483573404</v>
      </c>
      <c r="P158" s="666">
        <f t="shared" si="41"/>
        <v>6472.8255796129024</v>
      </c>
      <c r="Q158" s="666">
        <f t="shared" si="41"/>
        <v>7023.7628062178801</v>
      </c>
      <c r="R158" s="666">
        <f t="shared" si="41"/>
        <v>7561.4369704225228</v>
      </c>
      <c r="S158" s="666">
        <f t="shared" si="41"/>
        <v>8081.9850805731694</v>
      </c>
      <c r="T158" s="666">
        <f t="shared" si="41"/>
        <v>8582.300663674012</v>
      </c>
      <c r="U158" s="666">
        <f t="shared" si="41"/>
        <v>9060.0027190215787</v>
      </c>
      <c r="V158" s="666">
        <f t="shared" si="41"/>
        <v>9513.3826342183238</v>
      </c>
      <c r="W158" s="666">
        <f t="shared" si="41"/>
        <v>9941.3368407021717</v>
      </c>
      <c r="X158" s="666">
        <f t="shared" si="41"/>
        <v>10343.291775896989</v>
      </c>
      <c r="Y158" s="666">
        <f t="shared" si="41"/>
        <v>10719.126395722755</v>
      </c>
      <c r="Z158" s="666">
        <f t="shared" si="41"/>
        <v>11069.096192873796</v>
      </c>
      <c r="AA158" s="666">
        <f t="shared" si="41"/>
        <v>11393.761515088647</v>
      </c>
      <c r="AB158" s="666">
        <f t="shared" si="41"/>
        <v>11693.92199109375</v>
      </c>
      <c r="AC158" s="666">
        <f t="shared" si="41"/>
        <v>11970.558075101517</v>
      </c>
      <c r="AD158" s="666">
        <f t="shared" si="41"/>
        <v>12224.780107312499</v>
      </c>
      <c r="AE158" s="666">
        <f t="shared" si="41"/>
        <v>12457.784838817797</v>
      </c>
      <c r="AF158" s="666">
        <f t="shared" si="41"/>
        <v>12670.819059579844</v>
      </c>
      <c r="AG158" s="666">
        <f t="shared" si="41"/>
        <v>12865.149771216125</v>
      </c>
      <c r="AH158" s="666">
        <f t="shared" si="41"/>
        <v>13042.040236859062</v>
      </c>
      <c r="AI158" s="666">
        <f t="shared" si="41"/>
        <v>13202.731196028586</v>
      </c>
      <c r="AJ158" s="666">
        <f t="shared" si="41"/>
        <v>13309.46835448487</v>
      </c>
      <c r="AK158" s="666">
        <f t="shared" si="41"/>
        <v>13401.508192216832</v>
      </c>
      <c r="AL158" s="666">
        <f t="shared" si="41"/>
        <v>13480.065986267882</v>
      </c>
      <c r="AM158" s="666">
        <f t="shared" si="41"/>
        <v>13546.285403694053</v>
      </c>
      <c r="AN158" s="666">
        <f t="shared" si="41"/>
        <v>13601.236623114264</v>
      </c>
      <c r="AO158" s="666">
        <f t="shared" si="41"/>
        <v>13645.916155907125</v>
      </c>
      <c r="AP158" s="666">
        <f t="shared" si="41"/>
        <v>13681.247972313909</v>
      </c>
      <c r="AQ158" s="666">
        <f t="shared" si="41"/>
        <v>13708.085603103958</v>
      </c>
      <c r="AR158" s="666">
        <f t="shared" si="41"/>
        <v>13727.214945612117</v>
      </c>
      <c r="AS158" s="666">
        <f t="shared" si="41"/>
        <v>13739.357553725389</v>
      </c>
      <c r="AT158" s="666">
        <f t="shared" si="41"/>
        <v>13745.174235033081</v>
      </c>
      <c r="AV158" s="681"/>
      <c r="AW158" s="683" t="s">
        <v>361</v>
      </c>
      <c r="AX158" s="103">
        <v>220</v>
      </c>
      <c r="AY158" s="103">
        <v>8</v>
      </c>
      <c r="AZ158" s="661">
        <v>4</v>
      </c>
      <c r="BA158" s="103">
        <f t="shared" si="35"/>
        <v>1.5723148001241187</v>
      </c>
      <c r="BB158" s="104">
        <f t="shared" si="33"/>
        <v>2</v>
      </c>
    </row>
    <row r="159" spans="2:54" ht="15.75" thickBot="1" x14ac:dyDescent="0.3">
      <c r="B159" s="672" t="s">
        <v>79</v>
      </c>
      <c r="C159" s="673" t="s">
        <v>362</v>
      </c>
      <c r="D159" s="674" t="s">
        <v>363</v>
      </c>
      <c r="E159" s="675">
        <v>6241</v>
      </c>
      <c r="F159" s="675">
        <v>5568</v>
      </c>
      <c r="G159" s="675">
        <v>5349</v>
      </c>
      <c r="H159" s="675">
        <v>6026</v>
      </c>
      <c r="I159" s="676">
        <v>5912</v>
      </c>
      <c r="J159" s="676">
        <v>4703</v>
      </c>
      <c r="K159" s="676">
        <v>6104</v>
      </c>
      <c r="L159" s="666">
        <f t="shared" si="40"/>
        <v>6538.5755193666519</v>
      </c>
      <c r="M159" s="666">
        <f t="shared" si="41"/>
        <v>6959.0485676636736</v>
      </c>
      <c r="N159" s="666">
        <f t="shared" si="41"/>
        <v>7363.4122759452248</v>
      </c>
      <c r="O159" s="666">
        <f t="shared" si="41"/>
        <v>7729.0039369535771</v>
      </c>
      <c r="P159" s="666">
        <f t="shared" si="41"/>
        <v>8460.4127062006755</v>
      </c>
      <c r="Q159" s="666">
        <f t="shared" si="41"/>
        <v>9180.5242332235412</v>
      </c>
      <c r="R159" s="666">
        <f t="shared" si="41"/>
        <v>9883.3000572717501</v>
      </c>
      <c r="S159" s="666">
        <f t="shared" si="41"/>
        <v>10563.690991824116</v>
      </c>
      <c r="T159" s="666">
        <f t="shared" si="41"/>
        <v>11217.636670463848</v>
      </c>
      <c r="U159" s="666">
        <f t="shared" si="41"/>
        <v>11842.024967217925</v>
      </c>
      <c r="V159" s="666">
        <f t="shared" si="41"/>
        <v>12434.622612263092</v>
      </c>
      <c r="W159" s="666">
        <f t="shared" si="41"/>
        <v>12993.987168232557</v>
      </c>
      <c r="X159" s="666">
        <f t="shared" si="41"/>
        <v>13519.368950765571</v>
      </c>
      <c r="Y159" s="666">
        <f t="shared" si="41"/>
        <v>14010.609747214496</v>
      </c>
      <c r="Z159" s="666">
        <f t="shared" si="41"/>
        <v>14468.043503490717</v>
      </c>
      <c r="AA159" s="666">
        <f t="shared" si="41"/>
        <v>14892.402631285033</v>
      </c>
      <c r="AB159" s="666">
        <f t="shared" si="41"/>
        <v>15284.73229842318</v>
      </c>
      <c r="AC159" s="666">
        <f t="shared" si="41"/>
        <v>15646.314023644467</v>
      </c>
      <c r="AD159" s="666">
        <f t="shared" si="41"/>
        <v>15978.59909529668</v>
      </c>
      <c r="AE159" s="666">
        <f t="shared" si="41"/>
        <v>16283.15174649761</v>
      </c>
      <c r="AF159" s="666">
        <f t="shared" si="41"/>
        <v>16561.601614491516</v>
      </c>
      <c r="AG159" s="666">
        <f t="shared" si="41"/>
        <v>16815.604754497483</v>
      </c>
      <c r="AH159" s="666">
        <f t="shared" si="41"/>
        <v>17046.812335286453</v>
      </c>
      <c r="AI159" s="666">
        <f t="shared" si="41"/>
        <v>17256.8460857727</v>
      </c>
      <c r="AJ159" s="666">
        <f t="shared" si="41"/>
        <v>17396.358637211066</v>
      </c>
      <c r="AK159" s="666">
        <f t="shared" si="41"/>
        <v>17516.660814837596</v>
      </c>
      <c r="AL159" s="666">
        <f t="shared" si="41"/>
        <v>17619.341066419525</v>
      </c>
      <c r="AM159" s="666">
        <f t="shared" si="41"/>
        <v>17705.894240717033</v>
      </c>
      <c r="AN159" s="666">
        <f t="shared" si="41"/>
        <v>17777.719132224734</v>
      </c>
      <c r="AO159" s="666">
        <f t="shared" si="41"/>
        <v>17836.118247464055</v>
      </c>
      <c r="AP159" s="666">
        <f t="shared" si="41"/>
        <v>17882.29927687455</v>
      </c>
      <c r="AQ159" s="666">
        <f t="shared" si="41"/>
        <v>17917.377841830108</v>
      </c>
      <c r="AR159" s="666">
        <f t="shared" si="41"/>
        <v>17942.381162316145</v>
      </c>
      <c r="AS159" s="666">
        <f t="shared" si="41"/>
        <v>17958.25235716056</v>
      </c>
      <c r="AT159" s="666">
        <f t="shared" si="41"/>
        <v>17965.855145747744</v>
      </c>
      <c r="AV159" s="672" t="s">
        <v>79</v>
      </c>
      <c r="AW159" s="674" t="s">
        <v>363</v>
      </c>
      <c r="AX159" s="103">
        <v>220</v>
      </c>
      <c r="AY159" s="103">
        <v>8</v>
      </c>
      <c r="AZ159" s="661">
        <v>4</v>
      </c>
      <c r="BA159" s="103">
        <f t="shared" si="35"/>
        <v>2.0551198158367496</v>
      </c>
      <c r="BB159" s="104">
        <f t="shared" si="33"/>
        <v>3</v>
      </c>
    </row>
    <row r="160" spans="2:54" x14ac:dyDescent="0.25">
      <c r="B160" s="663" t="s">
        <v>80</v>
      </c>
      <c r="C160" s="677" t="s">
        <v>364</v>
      </c>
      <c r="D160" s="678" t="s">
        <v>365</v>
      </c>
      <c r="E160" s="658">
        <v>9562</v>
      </c>
      <c r="F160" s="658">
        <v>10034</v>
      </c>
      <c r="G160" s="658">
        <v>12210</v>
      </c>
      <c r="H160" s="658">
        <v>7473</v>
      </c>
      <c r="I160" s="679">
        <v>7217</v>
      </c>
      <c r="J160" s="679">
        <v>9817</v>
      </c>
      <c r="K160" s="679">
        <v>5542</v>
      </c>
      <c r="L160" s="666">
        <f t="shared" si="40"/>
        <v>5936.5638152572055</v>
      </c>
      <c r="M160" s="666">
        <f t="shared" si="41"/>
        <v>6318.3235848610875</v>
      </c>
      <c r="N160" s="666">
        <f t="shared" si="41"/>
        <v>6685.4572138414869</v>
      </c>
      <c r="O160" s="666">
        <f t="shared" si="41"/>
        <v>7017.3885679221376</v>
      </c>
      <c r="P160" s="666">
        <f t="shared" si="41"/>
        <v>7681.4559662129996</v>
      </c>
      <c r="Q160" s="666">
        <f t="shared" si="41"/>
        <v>8335.2662681069578</v>
      </c>
      <c r="R160" s="666">
        <f t="shared" si="41"/>
        <v>8973.3369786042022</v>
      </c>
      <c r="S160" s="666">
        <f t="shared" si="41"/>
        <v>9591.0837936909011</v>
      </c>
      <c r="T160" s="666">
        <f t="shared" si="41"/>
        <v>10184.820188025991</v>
      </c>
      <c r="U160" s="666">
        <f t="shared" si="41"/>
        <v>10751.720571481283</v>
      </c>
      <c r="V160" s="666">
        <f t="shared" si="41"/>
        <v>11289.757293113051</v>
      </c>
      <c r="W160" s="666">
        <f t="shared" si="41"/>
        <v>11797.620721878251</v>
      </c>
      <c r="X160" s="666">
        <f t="shared" si="41"/>
        <v>12274.630197434928</v>
      </c>
      <c r="Y160" s="666">
        <f t="shared" si="41"/>
        <v>12720.642073896255</v>
      </c>
      <c r="Z160" s="666">
        <f t="shared" si="41"/>
        <v>13135.959550515328</v>
      </c>
      <c r="AA160" s="666">
        <f t="shared" si="41"/>
        <v>13521.247605272225</v>
      </c>
      <c r="AB160" s="666">
        <f t="shared" si="41"/>
        <v>13877.455176582776</v>
      </c>
      <c r="AC160" s="666">
        <f t="shared" si="41"/>
        <v>14205.745792765014</v>
      </c>
      <c r="AD160" s="666">
        <f t="shared" si="41"/>
        <v>14507.437120926312</v>
      </c>
      <c r="AE160" s="666">
        <f t="shared" si="41"/>
        <v>14783.949374031743</v>
      </c>
      <c r="AF160" s="666">
        <f t="shared" si="41"/>
        <v>15036.762147364348</v>
      </c>
      <c r="AG160" s="666">
        <f t="shared" si="41"/>
        <v>15267.379021858625</v>
      </c>
      <c r="AH160" s="666">
        <f t="shared" si="41"/>
        <v>15477.299141899986</v>
      </c>
      <c r="AI160" s="666">
        <f t="shared" si="41"/>
        <v>15667.994922567546</v>
      </c>
      <c r="AJ160" s="666">
        <f t="shared" si="41"/>
        <v>15794.662445515027</v>
      </c>
      <c r="AK160" s="666">
        <f t="shared" si="41"/>
        <v>15903.888308622207</v>
      </c>
      <c r="AL160" s="666">
        <f t="shared" si="41"/>
        <v>15997.114710042104</v>
      </c>
      <c r="AM160" s="666">
        <f t="shared" si="41"/>
        <v>16075.698866653634</v>
      </c>
      <c r="AN160" s="666">
        <f t="shared" si="41"/>
        <v>16140.91078486066</v>
      </c>
      <c r="AO160" s="666">
        <f t="shared" si="41"/>
        <v>16193.933048401996</v>
      </c>
      <c r="AP160" s="666">
        <f t="shared" si="41"/>
        <v>16235.862154724566</v>
      </c>
      <c r="AQ160" s="666">
        <f t="shared" si="41"/>
        <v>16267.711009079694</v>
      </c>
      <c r="AR160" s="666">
        <f t="shared" si="41"/>
        <v>16290.412254514429</v>
      </c>
      <c r="AS160" s="666">
        <f t="shared" si="41"/>
        <v>16304.822176176904</v>
      </c>
      <c r="AT160" s="666">
        <f t="shared" si="41"/>
        <v>16311.724970139909</v>
      </c>
      <c r="AV160" s="663" t="s">
        <v>80</v>
      </c>
      <c r="AW160" s="678" t="s">
        <v>365</v>
      </c>
      <c r="AX160" s="103">
        <v>220</v>
      </c>
      <c r="AY160" s="103">
        <v>8</v>
      </c>
      <c r="AZ160" s="661">
        <v>4</v>
      </c>
      <c r="BA160" s="103">
        <f t="shared" si="35"/>
        <v>1.8659033452436546</v>
      </c>
      <c r="BB160" s="104">
        <f t="shared" si="33"/>
        <v>2</v>
      </c>
    </row>
    <row r="161" spans="2:54" x14ac:dyDescent="0.25">
      <c r="B161" s="663"/>
      <c r="C161" s="664" t="s">
        <v>366</v>
      </c>
      <c r="D161" s="665" t="s">
        <v>367</v>
      </c>
      <c r="E161" s="548">
        <v>4457</v>
      </c>
      <c r="F161" s="548">
        <v>4643</v>
      </c>
      <c r="G161" s="548">
        <v>4716</v>
      </c>
      <c r="H161" s="548">
        <v>4591</v>
      </c>
      <c r="I161" s="548">
        <v>5655</v>
      </c>
      <c r="J161" s="548">
        <v>6229</v>
      </c>
      <c r="K161" s="548">
        <v>6022</v>
      </c>
      <c r="L161" s="666">
        <f t="shared" si="40"/>
        <v>6450.7375127172309</v>
      </c>
      <c r="M161" s="666">
        <f t="shared" si="41"/>
        <v>6865.5620043366062</v>
      </c>
      <c r="N161" s="666">
        <f t="shared" si="41"/>
        <v>7264.4935658162094</v>
      </c>
      <c r="O161" s="666">
        <f t="shared" si="41"/>
        <v>7625.1739364899149</v>
      </c>
      <c r="P161" s="666">
        <f t="shared" si="41"/>
        <v>8346.7570964515835</v>
      </c>
      <c r="Q161" s="666">
        <f t="shared" si="41"/>
        <v>9057.1947792385581</v>
      </c>
      <c r="R161" s="666">
        <f t="shared" si="41"/>
        <v>9750.5296436583358</v>
      </c>
      <c r="S161" s="666">
        <f t="shared" si="41"/>
        <v>10421.780333021761</v>
      </c>
      <c r="T161" s="666">
        <f t="shared" si="41"/>
        <v>11066.941027118823</v>
      </c>
      <c r="U161" s="666">
        <f t="shared" si="41"/>
        <v>11682.941407697634</v>
      </c>
      <c r="V161" s="666">
        <f t="shared" ref="M161:AT168" si="42">U161*V$114+U161</f>
        <v>12267.578206266113</v>
      </c>
      <c r="W161" s="666">
        <f t="shared" si="42"/>
        <v>12819.428362892608</v>
      </c>
      <c r="X161" s="666">
        <f t="shared" si="42"/>
        <v>13337.752264336546</v>
      </c>
      <c r="Y161" s="666">
        <f t="shared" si="42"/>
        <v>13822.393823349559</v>
      </c>
      <c r="Z161" s="666">
        <f t="shared" si="42"/>
        <v>14273.682499675806</v>
      </c>
      <c r="AA161" s="666">
        <f t="shared" si="42"/>
        <v>14692.340865923736</v>
      </c>
      <c r="AB161" s="666">
        <f t="shared" si="42"/>
        <v>15079.400049329031</v>
      </c>
      <c r="AC161" s="666">
        <f t="shared" si="42"/>
        <v>15436.124352946757</v>
      </c>
      <c r="AD161" s="666">
        <f t="shared" si="42"/>
        <v>15763.945568787129</v>
      </c>
      <c r="AE161" s="666">
        <f t="shared" si="42"/>
        <v>16064.406916351349</v>
      </c>
      <c r="AF161" s="666">
        <f t="shared" si="42"/>
        <v>16339.116140640224</v>
      </c>
      <c r="AG161" s="666">
        <f t="shared" si="42"/>
        <v>16589.707049735232</v>
      </c>
      <c r="AH161" s="666">
        <f t="shared" si="42"/>
        <v>16817.808630913343</v>
      </c>
      <c r="AI161" s="666">
        <f t="shared" si="42"/>
        <v>17025.020827084409</v>
      </c>
      <c r="AJ161" s="666">
        <f t="shared" si="42"/>
        <v>17162.659192871077</v>
      </c>
      <c r="AK161" s="666">
        <f t="shared" si="42"/>
        <v>17281.345253432504</v>
      </c>
      <c r="AL161" s="666">
        <f t="shared" si="42"/>
        <v>17382.646117624245</v>
      </c>
      <c r="AM161" s="666">
        <f t="shared" si="42"/>
        <v>17468.03655268643</v>
      </c>
      <c r="AN161" s="666">
        <f t="shared" si="42"/>
        <v>17538.896561968766</v>
      </c>
      <c r="AO161" s="666">
        <f t="shared" si="42"/>
        <v>17596.511154362473</v>
      </c>
      <c r="AP161" s="666">
        <f t="shared" si="42"/>
        <v>17642.071796418502</v>
      </c>
      <c r="AQ161" s="666">
        <f t="shared" si="42"/>
        <v>17676.679122460831</v>
      </c>
      <c r="AR161" s="666">
        <f t="shared" si="42"/>
        <v>17701.346552992763</v>
      </c>
      <c r="AS161" s="666">
        <f t="shared" si="42"/>
        <v>17717.004537159388</v>
      </c>
      <c r="AT161" s="666">
        <f t="shared" si="42"/>
        <v>17724.505191299628</v>
      </c>
      <c r="AV161" s="663"/>
      <c r="AW161" s="665" t="s">
        <v>367</v>
      </c>
      <c r="AX161" s="103">
        <v>220</v>
      </c>
      <c r="AY161" s="103">
        <v>8</v>
      </c>
      <c r="AZ161" s="661">
        <v>4</v>
      </c>
      <c r="BA161" s="103">
        <f t="shared" si="35"/>
        <v>2.0275117187039498</v>
      </c>
      <c r="BB161" s="104">
        <f t="shared" si="33"/>
        <v>3</v>
      </c>
    </row>
    <row r="162" spans="2:54" x14ac:dyDescent="0.25">
      <c r="B162" s="663"/>
      <c r="C162" s="664" t="s">
        <v>368</v>
      </c>
      <c r="D162" s="665" t="s">
        <v>369</v>
      </c>
      <c r="E162" s="548"/>
      <c r="F162" s="548"/>
      <c r="G162" s="548">
        <v>1151</v>
      </c>
      <c r="H162" s="548">
        <v>5729</v>
      </c>
      <c r="I162" s="548">
        <v>5540</v>
      </c>
      <c r="J162" s="548">
        <v>6425</v>
      </c>
      <c r="K162" s="548">
        <v>5521</v>
      </c>
      <c r="L162" s="666">
        <f t="shared" si="40"/>
        <v>5914.0687159933295</v>
      </c>
      <c r="M162" s="666">
        <f t="shared" si="42"/>
        <v>6294.3819040090339</v>
      </c>
      <c r="N162" s="666">
        <f t="shared" si="42"/>
        <v>6660.1243734425925</v>
      </c>
      <c r="O162" s="666">
        <f t="shared" si="42"/>
        <v>6990.7979580472966</v>
      </c>
      <c r="P162" s="666">
        <f t="shared" si="42"/>
        <v>7652.3490417650601</v>
      </c>
      <c r="Q162" s="666">
        <f t="shared" si="42"/>
        <v>8303.6818957449486</v>
      </c>
      <c r="R162" s="666">
        <f t="shared" si="42"/>
        <v>8939.3347995080821</v>
      </c>
      <c r="S162" s="666">
        <f t="shared" si="42"/>
        <v>9554.7408200951741</v>
      </c>
      <c r="T162" s="666">
        <f t="shared" si="42"/>
        <v>10146.227401315678</v>
      </c>
      <c r="U162" s="666">
        <f t="shared" si="42"/>
        <v>10710.979659896817</v>
      </c>
      <c r="V162" s="666">
        <f t="shared" si="42"/>
        <v>11246.977628162605</v>
      </c>
      <c r="W162" s="666">
        <f t="shared" si="42"/>
        <v>11752.916637583874</v>
      </c>
      <c r="X162" s="666">
        <f t="shared" si="42"/>
        <v>12228.118607007984</v>
      </c>
      <c r="Y162" s="666">
        <f t="shared" si="42"/>
        <v>12672.440434857675</v>
      </c>
      <c r="Z162" s="666">
        <f t="shared" si="42"/>
        <v>13086.18417148956</v>
      </c>
      <c r="AA162" s="666">
        <f t="shared" si="42"/>
        <v>13470.012275118725</v>
      </c>
      <c r="AB162" s="666">
        <f t="shared" si="42"/>
        <v>13824.870088400132</v>
      </c>
      <c r="AC162" s="666">
        <f t="shared" si="42"/>
        <v>14151.916730757066</v>
      </c>
      <c r="AD162" s="666">
        <f t="shared" si="42"/>
        <v>14452.464876332404</v>
      </c>
      <c r="AE162" s="666">
        <f t="shared" si="42"/>
        <v>14727.929356555263</v>
      </c>
      <c r="AF162" s="666">
        <f t="shared" si="42"/>
        <v>14979.784160158531</v>
      </c>
      <c r="AG162" s="666">
        <f t="shared" si="42"/>
        <v>15209.527170639027</v>
      </c>
      <c r="AH162" s="666">
        <f t="shared" si="42"/>
        <v>15418.651851755656</v>
      </c>
      <c r="AI162" s="666">
        <f t="shared" si="42"/>
        <v>15608.625039244936</v>
      </c>
      <c r="AJ162" s="666">
        <f t="shared" si="42"/>
        <v>15734.812587818202</v>
      </c>
      <c r="AK162" s="666">
        <f t="shared" si="42"/>
        <v>15843.624567286757</v>
      </c>
      <c r="AL162" s="666">
        <f t="shared" si="42"/>
        <v>15936.497710960386</v>
      </c>
      <c r="AM162" s="666">
        <f t="shared" si="42"/>
        <v>16014.7840928897</v>
      </c>
      <c r="AN162" s="666">
        <f t="shared" si="42"/>
        <v>16079.748907112182</v>
      </c>
      <c r="AO162" s="666">
        <f t="shared" si="42"/>
        <v>16132.570256266226</v>
      </c>
      <c r="AP162" s="666">
        <f t="shared" si="42"/>
        <v>16174.340482900458</v>
      </c>
      <c r="AQ162" s="666">
        <f t="shared" si="42"/>
        <v>16206.06865411927</v>
      </c>
      <c r="AR162" s="666">
        <f t="shared" si="42"/>
        <v>16228.683878956002</v>
      </c>
      <c r="AS162" s="666">
        <f t="shared" si="42"/>
        <v>16243.039197883922</v>
      </c>
      <c r="AT162" s="666">
        <f t="shared" si="42"/>
        <v>16249.915835464171</v>
      </c>
      <c r="AV162" s="663"/>
      <c r="AW162" s="665" t="s">
        <v>369</v>
      </c>
      <c r="AX162" s="103">
        <v>220</v>
      </c>
      <c r="AY162" s="103">
        <v>8</v>
      </c>
      <c r="AZ162" s="661">
        <v>4</v>
      </c>
      <c r="BA162" s="103">
        <f t="shared" si="35"/>
        <v>1.8588329789047671</v>
      </c>
      <c r="BB162" s="104">
        <f t="shared" si="33"/>
        <v>2</v>
      </c>
    </row>
    <row r="163" spans="2:54" ht="15.75" thickBot="1" x14ac:dyDescent="0.3">
      <c r="B163" s="681"/>
      <c r="C163" s="682" t="s">
        <v>370</v>
      </c>
      <c r="D163" s="683" t="s">
        <v>367</v>
      </c>
      <c r="E163" s="685"/>
      <c r="F163" s="685"/>
      <c r="G163" s="685"/>
      <c r="H163" s="685"/>
      <c r="I163" s="574"/>
      <c r="J163" s="574"/>
      <c r="K163" s="574">
        <v>6980</v>
      </c>
      <c r="L163" s="666">
        <f t="shared" ref="L163:L178" si="43">K163*L$114+K163</f>
        <v>7476.9425172311976</v>
      </c>
      <c r="M163" s="666">
        <f t="shared" si="42"/>
        <v>7957.7586832064944</v>
      </c>
      <c r="N163" s="666">
        <f t="shared" si="42"/>
        <v>8420.1536182990931</v>
      </c>
      <c r="O163" s="666">
        <f t="shared" si="42"/>
        <v>8838.2122345897715</v>
      </c>
      <c r="P163" s="666">
        <f t="shared" si="42"/>
        <v>9674.5872688860927</v>
      </c>
      <c r="Q163" s="666">
        <f t="shared" si="42"/>
        <v>10498.043766038714</v>
      </c>
      <c r="R163" s="666">
        <f t="shared" si="42"/>
        <v>11301.676670995546</v>
      </c>
      <c r="S163" s="666">
        <f t="shared" si="42"/>
        <v>12079.712176102938</v>
      </c>
      <c r="T163" s="666">
        <f t="shared" si="42"/>
        <v>12827.507201808265</v>
      </c>
      <c r="U163" s="666">
        <f t="shared" si="42"/>
        <v>13541.502993312764</v>
      </c>
      <c r="V163" s="666">
        <f t="shared" si="42"/>
        <v>14219.145778767428</v>
      </c>
      <c r="W163" s="666">
        <f t="shared" si="42"/>
        <v>14858.786113083757</v>
      </c>
      <c r="X163" s="666">
        <f t="shared" si="42"/>
        <v>15459.566722861022</v>
      </c>
      <c r="Y163" s="666">
        <f t="shared" si="42"/>
        <v>16021.306689966772</v>
      </c>
      <c r="Z163" s="666">
        <f t="shared" si="42"/>
        <v>16544.387885708584</v>
      </c>
      <c r="AA163" s="666">
        <f t="shared" si="42"/>
        <v>17029.647831974034</v>
      </c>
      <c r="AB163" s="666">
        <f t="shared" si="42"/>
        <v>17478.281691185086</v>
      </c>
      <c r="AC163" s="666">
        <f t="shared" si="42"/>
        <v>17891.754895976137</v>
      </c>
      <c r="AD163" s="666">
        <f t="shared" si="42"/>
        <v>18271.727012642659</v>
      </c>
      <c r="AE163" s="666">
        <f t="shared" si="42"/>
        <v>18619.986761230877</v>
      </c>
      <c r="AF163" s="666">
        <f t="shared" si="42"/>
        <v>18938.397652219977</v>
      </c>
      <c r="AG163" s="666">
        <f t="shared" si="42"/>
        <v>19228.85340537228</v>
      </c>
      <c r="AH163" s="666">
        <f t="shared" si="42"/>
        <v>19493.242152735813</v>
      </c>
      <c r="AI163" s="666">
        <f t="shared" si="42"/>
        <v>19733.418361515956</v>
      </c>
      <c r="AJ163" s="666">
        <f t="shared" si="42"/>
        <v>19892.952701135844</v>
      </c>
      <c r="AK163" s="666">
        <f t="shared" si="42"/>
        <v>20030.519739116378</v>
      </c>
      <c r="AL163" s="666">
        <f t="shared" si="42"/>
        <v>20147.93588525692</v>
      </c>
      <c r="AM163" s="666">
        <f t="shared" si="42"/>
        <v>20246.910517726872</v>
      </c>
      <c r="AN163" s="666">
        <f t="shared" si="42"/>
        <v>20329.043175447016</v>
      </c>
      <c r="AO163" s="666">
        <f t="shared" si="42"/>
        <v>20395.823290841912</v>
      </c>
      <c r="AP163" s="666">
        <f t="shared" si="42"/>
        <v>20448.631872965972</v>
      </c>
      <c r="AQ163" s="666">
        <f t="shared" si="42"/>
        <v>20488.744648750671</v>
      </c>
      <c r="AR163" s="666">
        <f t="shared" si="42"/>
        <v>20517.336257039096</v>
      </c>
      <c r="AS163" s="666">
        <f t="shared" si="42"/>
        <v>20535.485165953582</v>
      </c>
      <c r="AT163" s="666">
        <f t="shared" si="42"/>
        <v>20544.179049364222</v>
      </c>
      <c r="AV163" s="681"/>
      <c r="AW163" s="683" t="s">
        <v>367</v>
      </c>
      <c r="AX163" s="103">
        <v>220</v>
      </c>
      <c r="AY163" s="103">
        <v>8</v>
      </c>
      <c r="AZ163" s="661">
        <v>4</v>
      </c>
      <c r="BA163" s="103">
        <f t="shared" si="35"/>
        <v>2.3500550974017873</v>
      </c>
      <c r="BB163" s="104">
        <f t="shared" si="33"/>
        <v>3</v>
      </c>
    </row>
    <row r="164" spans="2:54" ht="15.75" thickBot="1" x14ac:dyDescent="0.3">
      <c r="B164" s="672" t="s">
        <v>371</v>
      </c>
      <c r="C164" s="673" t="s">
        <v>372</v>
      </c>
      <c r="D164" s="674" t="s">
        <v>373</v>
      </c>
      <c r="E164" s="684"/>
      <c r="F164" s="684"/>
      <c r="G164" s="684"/>
      <c r="H164" s="684"/>
      <c r="I164" s="676"/>
      <c r="J164" s="676"/>
      <c r="K164" s="676">
        <v>865</v>
      </c>
      <c r="L164" s="666">
        <f t="shared" si="43"/>
        <v>926.58385063108676</v>
      </c>
      <c r="M164" s="666">
        <f t="shared" si="42"/>
        <v>986.16923509650678</v>
      </c>
      <c r="N164" s="666">
        <f t="shared" si="42"/>
        <v>1043.4717592877817</v>
      </c>
      <c r="O164" s="666">
        <f t="shared" si="42"/>
        <v>1095.27988293985</v>
      </c>
      <c r="P164" s="666">
        <f t="shared" si="42"/>
        <v>1198.9280784507839</v>
      </c>
      <c r="Q164" s="666">
        <f t="shared" si="42"/>
        <v>1300.9753377684083</v>
      </c>
      <c r="R164" s="666">
        <f t="shared" si="42"/>
        <v>1400.5659484829728</v>
      </c>
      <c r="S164" s="666">
        <f t="shared" si="42"/>
        <v>1496.9843885858227</v>
      </c>
      <c r="T164" s="666">
        <f t="shared" si="42"/>
        <v>1589.655262115208</v>
      </c>
      <c r="U164" s="666">
        <f t="shared" si="42"/>
        <v>1678.1375485982155</v>
      </c>
      <c r="V164" s="666">
        <f t="shared" si="42"/>
        <v>1762.1147705779124</v>
      </c>
      <c r="W164" s="666">
        <f t="shared" si="42"/>
        <v>1841.3825197446208</v>
      </c>
      <c r="X164" s="666">
        <f t="shared" si="42"/>
        <v>1915.8345580622906</v>
      </c>
      <c r="Y164" s="666">
        <f t="shared" si="42"/>
        <v>1985.4484651606392</v>
      </c>
      <c r="Z164" s="666">
        <f t="shared" si="42"/>
        <v>2050.2715646329411</v>
      </c>
      <c r="AA164" s="666">
        <f t="shared" si="42"/>
        <v>2110.4076467990753</v>
      </c>
      <c r="AB164" s="666">
        <f t="shared" si="42"/>
        <v>2166.0048227614766</v>
      </c>
      <c r="AC164" s="666">
        <f t="shared" si="42"/>
        <v>2217.2446969941789</v>
      </c>
      <c r="AD164" s="666">
        <f t="shared" si="42"/>
        <v>2264.3329320825087</v>
      </c>
      <c r="AE164" s="666">
        <f t="shared" si="42"/>
        <v>2307.4911960551176</v>
      </c>
      <c r="AF164" s="666">
        <f t="shared" si="42"/>
        <v>2346.950425382563</v>
      </c>
      <c r="AG164" s="666">
        <f t="shared" si="42"/>
        <v>2382.9453002359642</v>
      </c>
      <c r="AH164" s="666">
        <f t="shared" si="42"/>
        <v>2415.7098083261444</v>
      </c>
      <c r="AI164" s="666">
        <f t="shared" si="42"/>
        <v>2445.4737654314204</v>
      </c>
      <c r="AJ164" s="666">
        <f t="shared" si="42"/>
        <v>2465.244138464544</v>
      </c>
      <c r="AK164" s="666">
        <f t="shared" si="42"/>
        <v>2482.292202626888</v>
      </c>
      <c r="AL164" s="666">
        <f t="shared" si="42"/>
        <v>2496.8430574136455</v>
      </c>
      <c r="AM164" s="666">
        <f t="shared" si="42"/>
        <v>2509.1085383715981</v>
      </c>
      <c r="AN164" s="666">
        <f t="shared" si="42"/>
        <v>2519.2868691635645</v>
      </c>
      <c r="AO164" s="666">
        <f t="shared" si="42"/>
        <v>2527.5626284496084</v>
      </c>
      <c r="AP164" s="666">
        <f t="shared" si="42"/>
        <v>2534.1069584692805</v>
      </c>
      <c r="AQ164" s="666">
        <f t="shared" si="42"/>
        <v>2539.0779543222552</v>
      </c>
      <c r="AR164" s="666">
        <f t="shared" si="42"/>
        <v>2542.6211837161645</v>
      </c>
      <c r="AS164" s="666">
        <f t="shared" si="42"/>
        <v>2544.8702963538476</v>
      </c>
      <c r="AT164" s="666">
        <f t="shared" si="42"/>
        <v>2545.9476902149086</v>
      </c>
      <c r="AV164" s="672" t="s">
        <v>371</v>
      </c>
      <c r="AW164" s="674" t="s">
        <v>373</v>
      </c>
      <c r="AX164" s="103">
        <v>220</v>
      </c>
      <c r="AY164" s="103">
        <v>8</v>
      </c>
      <c r="AZ164" s="661">
        <v>4</v>
      </c>
      <c r="BA164" s="103">
        <f t="shared" si="35"/>
        <v>0.29123175633990639</v>
      </c>
      <c r="BB164" s="104">
        <f t="shared" si="33"/>
        <v>1</v>
      </c>
    </row>
    <row r="165" spans="2:54" ht="15.75" thickBot="1" x14ac:dyDescent="0.3">
      <c r="B165" s="672" t="s">
        <v>81</v>
      </c>
      <c r="C165" s="673" t="s">
        <v>374</v>
      </c>
      <c r="D165" s="674" t="s">
        <v>375</v>
      </c>
      <c r="E165" s="675">
        <v>8029</v>
      </c>
      <c r="F165" s="675">
        <v>8138</v>
      </c>
      <c r="G165" s="675">
        <v>8195</v>
      </c>
      <c r="H165" s="675">
        <v>8726</v>
      </c>
      <c r="I165" s="676">
        <v>9508</v>
      </c>
      <c r="J165" s="676">
        <v>12499</v>
      </c>
      <c r="K165" s="676">
        <v>9724</v>
      </c>
      <c r="L165" s="666">
        <f t="shared" si="43"/>
        <v>10416.302154377674</v>
      </c>
      <c r="M165" s="666">
        <f t="shared" si="42"/>
        <v>11086.13831454154</v>
      </c>
      <c r="N165" s="666">
        <f t="shared" si="42"/>
        <v>11730.31143042126</v>
      </c>
      <c r="O165" s="666">
        <f t="shared" si="42"/>
        <v>12312.718591568904</v>
      </c>
      <c r="P165" s="666">
        <f t="shared" si="42"/>
        <v>13477.892063416673</v>
      </c>
      <c r="Q165" s="666">
        <f t="shared" si="42"/>
        <v>14625.068421341042</v>
      </c>
      <c r="R165" s="666">
        <f t="shared" si="42"/>
        <v>15744.628072888354</v>
      </c>
      <c r="S165" s="666">
        <f t="shared" si="42"/>
        <v>16828.527392611028</v>
      </c>
      <c r="T165" s="666">
        <f t="shared" si="42"/>
        <v>17870.297998622289</v>
      </c>
      <c r="U165" s="666">
        <f t="shared" si="42"/>
        <v>18864.982107016236</v>
      </c>
      <c r="V165" s="666">
        <f t="shared" si="42"/>
        <v>19809.021998959095</v>
      </c>
      <c r="W165" s="666">
        <f t="shared" si="42"/>
        <v>20700.119794215825</v>
      </c>
      <c r="X165" s="666">
        <f t="shared" si="42"/>
        <v>21537.081205315269</v>
      </c>
      <c r="Y165" s="666">
        <f t="shared" si="42"/>
        <v>22319.654191008151</v>
      </c>
      <c r="Z165" s="666">
        <f t="shared" si="42"/>
        <v>23048.370745075972</v>
      </c>
      <c r="AA165" s="666">
        <f t="shared" si="42"/>
        <v>23724.397638698501</v>
      </c>
      <c r="AB165" s="666">
        <f t="shared" si="42"/>
        <v>24349.399880384499</v>
      </c>
      <c r="AC165" s="666">
        <f t="shared" si="42"/>
        <v>24925.418998348425</v>
      </c>
      <c r="AD165" s="666">
        <f t="shared" si="42"/>
        <v>25454.766972913647</v>
      </c>
      <c r="AE165" s="666">
        <f t="shared" si="42"/>
        <v>25939.935711491275</v>
      </c>
      <c r="AF165" s="666">
        <f t="shared" si="42"/>
        <v>26383.521313780384</v>
      </c>
      <c r="AG165" s="666">
        <f t="shared" si="42"/>
        <v>26788.161964733532</v>
      </c>
      <c r="AH165" s="666">
        <f t="shared" si="42"/>
        <v>27156.488064928806</v>
      </c>
      <c r="AI165" s="666">
        <f t="shared" si="42"/>
        <v>27491.083115670659</v>
      </c>
      <c r="AJ165" s="666">
        <f t="shared" si="42"/>
        <v>27713.334106854581</v>
      </c>
      <c r="AK165" s="666">
        <f t="shared" si="42"/>
        <v>27904.981940281901</v>
      </c>
      <c r="AL165" s="666">
        <f t="shared" si="42"/>
        <v>28068.557098601475</v>
      </c>
      <c r="AM165" s="666">
        <f t="shared" si="42"/>
        <v>28206.440956214345</v>
      </c>
      <c r="AN165" s="666">
        <f t="shared" si="42"/>
        <v>28320.861867915017</v>
      </c>
      <c r="AO165" s="666">
        <f t="shared" si="42"/>
        <v>28413.894796582637</v>
      </c>
      <c r="AP165" s="666">
        <f t="shared" si="42"/>
        <v>28487.463657982975</v>
      </c>
      <c r="AQ165" s="666">
        <f t="shared" si="42"/>
        <v>28543.345696912831</v>
      </c>
      <c r="AR165" s="666">
        <f t="shared" si="42"/>
        <v>28583.177330006907</v>
      </c>
      <c r="AS165" s="666">
        <f t="shared" si="42"/>
        <v>28608.460996236772</v>
      </c>
      <c r="AT165" s="666">
        <f t="shared" si="42"/>
        <v>28620.572646993947</v>
      </c>
      <c r="AV165" s="672" t="s">
        <v>81</v>
      </c>
      <c r="AW165" s="674" t="s">
        <v>375</v>
      </c>
      <c r="AX165" s="103">
        <v>220</v>
      </c>
      <c r="AY165" s="103">
        <v>8</v>
      </c>
      <c r="AZ165" s="661">
        <v>4</v>
      </c>
      <c r="BA165" s="103">
        <f t="shared" si="35"/>
        <v>3.2739162990164732</v>
      </c>
      <c r="BB165" s="104">
        <f t="shared" si="33"/>
        <v>4</v>
      </c>
    </row>
    <row r="166" spans="2:54" ht="15.75" thickBot="1" x14ac:dyDescent="0.3">
      <c r="B166" s="672" t="s">
        <v>82</v>
      </c>
      <c r="C166" s="673" t="s">
        <v>376</v>
      </c>
      <c r="D166" s="674" t="s">
        <v>377</v>
      </c>
      <c r="E166" s="658">
        <f>13346+4045</f>
        <v>17391</v>
      </c>
      <c r="F166" s="658">
        <v>17640</v>
      </c>
      <c r="G166" s="658">
        <v>19611</v>
      </c>
      <c r="H166" s="658">
        <v>18292</v>
      </c>
      <c r="I166" s="676">
        <v>16191</v>
      </c>
      <c r="J166" s="676">
        <v>20304</v>
      </c>
      <c r="K166" s="676">
        <v>21266</v>
      </c>
      <c r="L166" s="666">
        <f t="shared" si="43"/>
        <v>22780.037187885191</v>
      </c>
      <c r="M166" s="666">
        <f t="shared" si="42"/>
        <v>24244.942142846605</v>
      </c>
      <c r="N166" s="666">
        <f t="shared" si="42"/>
        <v>25653.723043946778</v>
      </c>
      <c r="O166" s="666">
        <f t="shared" si="42"/>
        <v>26927.424266588263</v>
      </c>
      <c r="P166" s="666">
        <f t="shared" si="42"/>
        <v>29475.612157611984</v>
      </c>
      <c r="Q166" s="666">
        <f t="shared" si="42"/>
        <v>31984.441078593023</v>
      </c>
      <c r="R166" s="666">
        <f t="shared" si="42"/>
        <v>34432.873364669242</v>
      </c>
      <c r="S166" s="666">
        <f t="shared" si="42"/>
        <v>36803.317927937693</v>
      </c>
      <c r="T166" s="666">
        <f t="shared" si="42"/>
        <v>39081.628675308682</v>
      </c>
      <c r="U166" s="666">
        <f t="shared" si="42"/>
        <v>41256.963131201905</v>
      </c>
      <c r="V166" s="666">
        <f t="shared" si="42"/>
        <v>43321.540706485415</v>
      </c>
      <c r="W166" s="666">
        <f t="shared" si="42"/>
        <v>45270.336028773534</v>
      </c>
      <c r="X166" s="666">
        <f t="shared" si="42"/>
        <v>47100.737239020433</v>
      </c>
      <c r="Y166" s="666">
        <f t="shared" si="42"/>
        <v>48812.193133070701</v>
      </c>
      <c r="Z166" s="666">
        <f t="shared" si="42"/>
        <v>50405.867160097259</v>
      </c>
      <c r="AA166" s="666">
        <f t="shared" si="42"/>
        <v>51884.311002114613</v>
      </c>
      <c r="AB166" s="666">
        <f t="shared" si="42"/>
        <v>53251.165966295448</v>
      </c>
      <c r="AC166" s="666">
        <f t="shared" si="42"/>
        <v>54510.896793385211</v>
      </c>
      <c r="AD166" s="666">
        <f t="shared" si="42"/>
        <v>55668.559692100142</v>
      </c>
      <c r="AE166" s="666">
        <f t="shared" si="42"/>
        <v>56729.604364518062</v>
      </c>
      <c r="AF166" s="666">
        <f t="shared" si="42"/>
        <v>57699.708377093157</v>
      </c>
      <c r="AG166" s="666">
        <f t="shared" si="42"/>
        <v>58584.641335049724</v>
      </c>
      <c r="AH166" s="666">
        <f t="shared" si="42"/>
        <v>59390.155819495703</v>
      </c>
      <c r="AI166" s="666">
        <f t="shared" si="42"/>
        <v>60121.901844698936</v>
      </c>
      <c r="AJ166" s="666">
        <f t="shared" si="42"/>
        <v>60607.955894320214</v>
      </c>
      <c r="AK166" s="666">
        <f t="shared" si="42"/>
        <v>61027.082059032822</v>
      </c>
      <c r="AL166" s="666">
        <f t="shared" si="42"/>
        <v>61384.814403420321</v>
      </c>
      <c r="AM166" s="666">
        <f t="shared" si="42"/>
        <v>61686.360898277919</v>
      </c>
      <c r="AN166" s="666">
        <f t="shared" si="42"/>
        <v>61936.594866626998</v>
      </c>
      <c r="AO166" s="666">
        <f t="shared" si="42"/>
        <v>62140.054169490591</v>
      </c>
      <c r="AP166" s="666">
        <f t="shared" si="42"/>
        <v>62300.946333881744</v>
      </c>
      <c r="AQ166" s="666">
        <f t="shared" si="42"/>
        <v>62423.158123256726</v>
      </c>
      <c r="AR166" s="666">
        <f t="shared" si="42"/>
        <v>62510.268315500514</v>
      </c>
      <c r="AS166" s="666">
        <f t="shared" si="42"/>
        <v>62565.562684694705</v>
      </c>
      <c r="AT166" s="666">
        <f t="shared" si="42"/>
        <v>62592.050381630332</v>
      </c>
      <c r="AV166" s="672" t="s">
        <v>82</v>
      </c>
      <c r="AW166" s="674" t="s">
        <v>377</v>
      </c>
      <c r="AX166" s="103">
        <v>220</v>
      </c>
      <c r="AY166" s="103">
        <v>8</v>
      </c>
      <c r="AZ166" s="661">
        <v>4</v>
      </c>
      <c r="BA166" s="103">
        <f t="shared" si="35"/>
        <v>7.159924312513815</v>
      </c>
      <c r="BB166" s="104">
        <f t="shared" si="33"/>
        <v>8</v>
      </c>
    </row>
    <row r="167" spans="2:54" x14ac:dyDescent="0.25">
      <c r="B167" s="655" t="s">
        <v>83</v>
      </c>
      <c r="C167" s="686" t="s">
        <v>378</v>
      </c>
      <c r="D167" s="687" t="s">
        <v>379</v>
      </c>
      <c r="E167" s="658">
        <v>5343</v>
      </c>
      <c r="F167" s="658">
        <v>5099</v>
      </c>
      <c r="G167" s="658">
        <v>4689</v>
      </c>
      <c r="H167" s="658">
        <v>3477</v>
      </c>
      <c r="I167" s="688">
        <v>2385</v>
      </c>
      <c r="J167" s="688">
        <v>5528</v>
      </c>
      <c r="K167" s="688">
        <v>4740</v>
      </c>
      <c r="L167" s="666">
        <f t="shared" si="43"/>
        <v>5077.465262417747</v>
      </c>
      <c r="M167" s="666">
        <f t="shared" si="42"/>
        <v>5403.9793923207426</v>
      </c>
      <c r="N167" s="666">
        <f t="shared" si="42"/>
        <v>5717.9839757503878</v>
      </c>
      <c r="O167" s="666">
        <f t="shared" si="42"/>
        <v>6001.8805146068089</v>
      </c>
      <c r="P167" s="666">
        <f t="shared" si="42"/>
        <v>6569.8486611060298</v>
      </c>
      <c r="Q167" s="666">
        <f t="shared" si="42"/>
        <v>7129.0440474245725</v>
      </c>
      <c r="R167" s="666">
        <f t="shared" si="42"/>
        <v>7674.7775674095847</v>
      </c>
      <c r="S167" s="666">
        <f t="shared" si="42"/>
        <v>8203.128325892254</v>
      </c>
      <c r="T167" s="666">
        <f t="shared" si="42"/>
        <v>8710.9432860417182</v>
      </c>
      <c r="U167" s="666">
        <f t="shared" si="42"/>
        <v>9195.8057576364645</v>
      </c>
      <c r="V167" s="666">
        <f t="shared" si="42"/>
        <v>9655.981517386479</v>
      </c>
      <c r="W167" s="666">
        <f t="shared" si="42"/>
        <v>10090.350455016765</v>
      </c>
      <c r="X167" s="666">
        <f t="shared" si="42"/>
        <v>10498.330410653476</v>
      </c>
      <c r="Y167" s="666">
        <f t="shared" si="42"/>
        <v>10879.798525851364</v>
      </c>
      <c r="Z167" s="666">
        <f t="shared" si="42"/>
        <v>11235.014122959701</v>
      </c>
      <c r="AA167" s="666">
        <f t="shared" si="42"/>
        <v>11564.545948933663</v>
      </c>
      <c r="AB167" s="666">
        <f t="shared" si="42"/>
        <v>11869.205618369249</v>
      </c>
      <c r="AC167" s="666">
        <f t="shared" si="42"/>
        <v>12149.988281794693</v>
      </c>
      <c r="AD167" s="666">
        <f t="shared" si="42"/>
        <v>12408.020922625539</v>
      </c>
      <c r="AE167" s="666">
        <f t="shared" si="42"/>
        <v>12644.518230406078</v>
      </c>
      <c r="AF167" s="666">
        <f t="shared" si="42"/>
        <v>12860.745683599249</v>
      </c>
      <c r="AG167" s="666">
        <f t="shared" si="42"/>
        <v>13057.98927528147</v>
      </c>
      <c r="AH167" s="666">
        <f t="shared" si="42"/>
        <v>13237.531204006849</v>
      </c>
      <c r="AI167" s="666">
        <f t="shared" si="42"/>
        <v>13400.630807103968</v>
      </c>
      <c r="AJ167" s="666">
        <f t="shared" si="42"/>
        <v>13508.967880140968</v>
      </c>
      <c r="AK167" s="666">
        <f t="shared" si="42"/>
        <v>13602.387330001673</v>
      </c>
      <c r="AL167" s="666">
        <f t="shared" si="42"/>
        <v>13682.122649873618</v>
      </c>
      <c r="AM167" s="666">
        <f t="shared" si="42"/>
        <v>13749.334649573844</v>
      </c>
      <c r="AN167" s="666">
        <f t="shared" si="42"/>
        <v>13805.109548942539</v>
      </c>
      <c r="AO167" s="666">
        <f t="shared" si="42"/>
        <v>13850.458796359704</v>
      </c>
      <c r="AP167" s="666">
        <f t="shared" si="42"/>
        <v>13886.320211727618</v>
      </c>
      <c r="AQ167" s="666">
        <f t="shared" si="42"/>
        <v>13913.560119638716</v>
      </c>
      <c r="AR167" s="666">
        <f t="shared" si="42"/>
        <v>13932.976197473548</v>
      </c>
      <c r="AS167" s="666">
        <f t="shared" si="42"/>
        <v>13945.30081470201</v>
      </c>
      <c r="AT167" s="666">
        <f t="shared" si="42"/>
        <v>13951.204683952215</v>
      </c>
      <c r="AV167" s="655" t="s">
        <v>83</v>
      </c>
      <c r="AW167" s="687" t="s">
        <v>379</v>
      </c>
      <c r="AX167" s="103">
        <v>220</v>
      </c>
      <c r="AY167" s="103">
        <v>8</v>
      </c>
      <c r="AZ167" s="661">
        <v>4</v>
      </c>
      <c r="BA167" s="103">
        <f t="shared" si="35"/>
        <v>1.595882687920412</v>
      </c>
      <c r="BB167" s="104">
        <f t="shared" si="33"/>
        <v>2</v>
      </c>
    </row>
    <row r="168" spans="2:54" ht="15.75" thickBot="1" x14ac:dyDescent="0.3">
      <c r="B168" s="681"/>
      <c r="C168" s="689" t="s">
        <v>380</v>
      </c>
      <c r="D168" s="690" t="s">
        <v>379</v>
      </c>
      <c r="E168" s="574">
        <v>9734</v>
      </c>
      <c r="F168" s="574">
        <v>6989</v>
      </c>
      <c r="G168" s="574">
        <v>7904</v>
      </c>
      <c r="H168" s="574">
        <v>10484</v>
      </c>
      <c r="I168" s="691">
        <v>10318</v>
      </c>
      <c r="J168" s="691">
        <v>8317</v>
      </c>
      <c r="K168" s="691">
        <v>9768</v>
      </c>
      <c r="L168" s="666">
        <f t="shared" si="43"/>
        <v>10463.434743311509</v>
      </c>
      <c r="M168" s="666">
        <f t="shared" si="42"/>
        <v>11136.301836326797</v>
      </c>
      <c r="N168" s="666">
        <f t="shared" si="42"/>
        <v>11783.389762685609</v>
      </c>
      <c r="O168" s="666">
        <f t="shared" si="42"/>
        <v>12368.432250354283</v>
      </c>
      <c r="P168" s="666">
        <f t="shared" si="42"/>
        <v>13538.878000355209</v>
      </c>
      <c r="Q168" s="666">
        <f t="shared" si="42"/>
        <v>14691.245201528105</v>
      </c>
      <c r="R168" s="666">
        <f t="shared" si="42"/>
        <v>15815.870733851649</v>
      </c>
      <c r="S168" s="666">
        <f t="shared" si="42"/>
        <v>16904.674575383022</v>
      </c>
      <c r="T168" s="666">
        <f t="shared" si="42"/>
        <v>17951.15907553913</v>
      </c>
      <c r="U168" s="666">
        <f t="shared" si="42"/>
        <v>18950.344017002732</v>
      </c>
      <c r="V168" s="666">
        <f t="shared" si="42"/>
        <v>19898.655582664789</v>
      </c>
      <c r="W168" s="666">
        <f t="shared" si="42"/>
        <v>20793.785494642139</v>
      </c>
      <c r="X168" s="666">
        <f t="shared" si="42"/>
        <v>21634.534061447917</v>
      </c>
      <c r="Y168" s="666">
        <f t="shared" si="42"/>
        <v>22420.648101374703</v>
      </c>
      <c r="Z168" s="666">
        <f t="shared" si="42"/>
        <v>23152.662015415681</v>
      </c>
      <c r="AA168" s="666">
        <f t="shared" si="42"/>
        <v>23831.747854258221</v>
      </c>
      <c r="AB168" s="666">
        <f t="shared" si="42"/>
        <v>24459.578160386238</v>
      </c>
      <c r="AC168" s="666">
        <f t="shared" si="42"/>
        <v>25038.203699698417</v>
      </c>
      <c r="AD168" s="666">
        <f t="shared" si="42"/>
        <v>25569.946913967553</v>
      </c>
      <c r="AE168" s="666">
        <f t="shared" si="42"/>
        <v>26057.310986203902</v>
      </c>
      <c r="AF168" s="666">
        <f t="shared" si="42"/>
        <v>26502.903763164006</v>
      </c>
      <c r="AG168" s="666">
        <f t="shared" si="42"/>
        <v>26909.375367288889</v>
      </c>
      <c r="AH168" s="666">
        <f t="shared" si="42"/>
        <v>27279.368101421696</v>
      </c>
      <c r="AI168" s="666">
        <f t="shared" si="42"/>
        <v>27615.477156918038</v>
      </c>
      <c r="AJ168" s="666">
        <f t="shared" si="42"/>
        <v>27838.733808695553</v>
      </c>
      <c r="AK168" s="666">
        <f t="shared" si="42"/>
        <v>28031.248826889514</v>
      </c>
      <c r="AL168" s="666">
        <f t="shared" si="42"/>
        <v>28195.564144296506</v>
      </c>
      <c r="AM168" s="666">
        <f t="shared" ref="M168:AT176" si="44">AL168*AM$114+AL168</f>
        <v>28334.07191076735</v>
      </c>
      <c r="AN168" s="666">
        <f t="shared" si="44"/>
        <v>28449.010564149925</v>
      </c>
      <c r="AO168" s="666">
        <f t="shared" si="44"/>
        <v>28542.464456295678</v>
      </c>
      <c r="AP168" s="666">
        <f t="shared" si="44"/>
        <v>28616.366208471583</v>
      </c>
      <c r="AQ168" s="666">
        <f t="shared" si="44"/>
        <v>28672.5011073061</v>
      </c>
      <c r="AR168" s="666">
        <f t="shared" si="44"/>
        <v>28712.512974034085</v>
      </c>
      <c r="AS168" s="666">
        <f t="shared" si="44"/>
        <v>28737.911045993496</v>
      </c>
      <c r="AT168" s="666">
        <f t="shared" si="44"/>
        <v>28750.077500600251</v>
      </c>
      <c r="AV168" s="681"/>
      <c r="AW168" s="690" t="s">
        <v>379</v>
      </c>
      <c r="AX168" s="103">
        <v>220</v>
      </c>
      <c r="AY168" s="103">
        <v>8</v>
      </c>
      <c r="AZ168" s="661">
        <v>4</v>
      </c>
      <c r="BA168" s="103">
        <f t="shared" si="35"/>
        <v>3.2887303999170001</v>
      </c>
      <c r="BB168" s="104">
        <f t="shared" si="33"/>
        <v>4</v>
      </c>
    </row>
    <row r="169" spans="2:54" ht="15.75" thickBot="1" x14ac:dyDescent="0.3">
      <c r="B169" s="672" t="s">
        <v>240</v>
      </c>
      <c r="C169" s="673" t="s">
        <v>381</v>
      </c>
      <c r="D169" s="674" t="s">
        <v>382</v>
      </c>
      <c r="E169" s="675">
        <v>6739</v>
      </c>
      <c r="F169" s="675">
        <v>7094</v>
      </c>
      <c r="G169" s="675">
        <v>5966</v>
      </c>
      <c r="H169" s="675">
        <v>5442</v>
      </c>
      <c r="I169" s="676">
        <v>4675</v>
      </c>
      <c r="J169" s="676">
        <v>5180</v>
      </c>
      <c r="K169" s="676">
        <v>6112</v>
      </c>
      <c r="L169" s="666">
        <f t="shared" si="43"/>
        <v>6547.1450809909857</v>
      </c>
      <c r="M169" s="666">
        <f t="shared" si="44"/>
        <v>6968.169207988266</v>
      </c>
      <c r="N169" s="666">
        <f t="shared" si="44"/>
        <v>7373.0628818114701</v>
      </c>
      <c r="O169" s="666">
        <f t="shared" si="44"/>
        <v>7739.1336930963735</v>
      </c>
      <c r="P169" s="666">
        <f t="shared" si="44"/>
        <v>8471.5010583713192</v>
      </c>
      <c r="Q169" s="666">
        <f t="shared" si="44"/>
        <v>9192.5563750757356</v>
      </c>
      <c r="R169" s="666">
        <f t="shared" si="44"/>
        <v>9896.2532683559875</v>
      </c>
      <c r="S169" s="666">
        <f t="shared" si="44"/>
        <v>10577.535934146299</v>
      </c>
      <c r="T169" s="666">
        <f t="shared" si="44"/>
        <v>11232.338684448729</v>
      </c>
      <c r="U169" s="666">
        <f t="shared" si="44"/>
        <v>11857.545314488199</v>
      </c>
      <c r="V169" s="666">
        <f t="shared" si="44"/>
        <v>12450.919627482312</v>
      </c>
      <c r="W169" s="666">
        <f t="shared" si="44"/>
        <v>13011.017295582798</v>
      </c>
      <c r="X169" s="666">
        <f t="shared" si="44"/>
        <v>13537.087651880598</v>
      </c>
      <c r="Y169" s="666">
        <f t="shared" si="44"/>
        <v>14028.972276372051</v>
      </c>
      <c r="Z169" s="666">
        <f t="shared" si="44"/>
        <v>14487.005552643392</v>
      </c>
      <c r="AA169" s="666">
        <f t="shared" si="44"/>
        <v>14911.920852295891</v>
      </c>
      <c r="AB169" s="666">
        <f t="shared" si="44"/>
        <v>15304.76471296895</v>
      </c>
      <c r="AC169" s="666">
        <f t="shared" si="44"/>
        <v>15666.820332980829</v>
      </c>
      <c r="AD169" s="666">
        <f t="shared" si="44"/>
        <v>15999.540902761026</v>
      </c>
      <c r="AE169" s="666">
        <f t="shared" si="44"/>
        <v>16304.492705536268</v>
      </c>
      <c r="AF169" s="666">
        <f t="shared" si="44"/>
        <v>16583.307514379445</v>
      </c>
      <c r="AG169" s="666">
        <f t="shared" si="44"/>
        <v>16837.643554962091</v>
      </c>
      <c r="AH169" s="666">
        <f t="shared" si="44"/>
        <v>17069.154160103339</v>
      </c>
      <c r="AI169" s="666">
        <f t="shared" si="44"/>
        <v>17279.46318418131</v>
      </c>
      <c r="AJ169" s="666">
        <f t="shared" si="44"/>
        <v>17419.158583000328</v>
      </c>
      <c r="AK169" s="666">
        <f t="shared" si="44"/>
        <v>17539.618430584429</v>
      </c>
      <c r="AL169" s="666">
        <f t="shared" si="44"/>
        <v>17642.43325654589</v>
      </c>
      <c r="AM169" s="666">
        <f t="shared" si="44"/>
        <v>17729.099868817575</v>
      </c>
      <c r="AN169" s="666">
        <f t="shared" si="44"/>
        <v>17801.01889517653</v>
      </c>
      <c r="AO169" s="666">
        <f t="shared" si="44"/>
        <v>17859.494549230058</v>
      </c>
      <c r="AP169" s="666">
        <f t="shared" si="44"/>
        <v>17905.736104236112</v>
      </c>
      <c r="AQ169" s="666">
        <f t="shared" si="44"/>
        <v>17940.860643719789</v>
      </c>
      <c r="AR169" s="666">
        <f t="shared" si="44"/>
        <v>17965.896733957445</v>
      </c>
      <c r="AS169" s="666">
        <f t="shared" si="44"/>
        <v>17981.788729843596</v>
      </c>
      <c r="AT169" s="666">
        <f t="shared" si="44"/>
        <v>17989.401482767069</v>
      </c>
      <c r="AV169" s="672" t="s">
        <v>240</v>
      </c>
      <c r="AW169" s="674" t="s">
        <v>382</v>
      </c>
      <c r="AX169" s="103">
        <v>220</v>
      </c>
      <c r="AY169" s="103">
        <v>8</v>
      </c>
      <c r="AZ169" s="661">
        <v>4</v>
      </c>
      <c r="BA169" s="103">
        <f t="shared" si="35"/>
        <v>2.0578132887277545</v>
      </c>
      <c r="BB169" s="104">
        <f t="shared" si="33"/>
        <v>3</v>
      </c>
    </row>
    <row r="170" spans="2:54" x14ac:dyDescent="0.25">
      <c r="B170" s="663" t="s">
        <v>85</v>
      </c>
      <c r="C170" s="677" t="s">
        <v>383</v>
      </c>
      <c r="D170" s="678" t="s">
        <v>384</v>
      </c>
      <c r="E170" s="658">
        <v>7842</v>
      </c>
      <c r="F170" s="658">
        <v>10196</v>
      </c>
      <c r="G170" s="658">
        <v>11054</v>
      </c>
      <c r="H170" s="658">
        <v>8264</v>
      </c>
      <c r="I170" s="679">
        <v>5245</v>
      </c>
      <c r="J170" s="679">
        <v>5581</v>
      </c>
      <c r="K170" s="679">
        <v>7243</v>
      </c>
      <c r="L170" s="666">
        <f t="shared" si="43"/>
        <v>7758.6668556311688</v>
      </c>
      <c r="M170" s="666">
        <f t="shared" si="44"/>
        <v>8257.5997338774541</v>
      </c>
      <c r="N170" s="666">
        <f t="shared" si="44"/>
        <v>8737.4172861519091</v>
      </c>
      <c r="O170" s="666">
        <f t="shared" si="44"/>
        <v>9171.2279677841998</v>
      </c>
      <c r="P170" s="666">
        <f t="shared" si="44"/>
        <v>10039.116846495985</v>
      </c>
      <c r="Q170" s="666">
        <f t="shared" si="44"/>
        <v>10893.600429429571</v>
      </c>
      <c r="R170" s="666">
        <f t="shared" si="44"/>
        <v>11727.513485389791</v>
      </c>
      <c r="S170" s="666">
        <f t="shared" si="44"/>
        <v>12534.864654944637</v>
      </c>
      <c r="T170" s="666">
        <f t="shared" si="44"/>
        <v>13310.835911561211</v>
      </c>
      <c r="U170" s="666">
        <f t="shared" si="44"/>
        <v>14051.734409822971</v>
      </c>
      <c r="V170" s="666">
        <f t="shared" si="44"/>
        <v>14754.910154099207</v>
      </c>
      <c r="W170" s="666">
        <f t="shared" si="44"/>
        <v>15418.65154972287</v>
      </c>
      <c r="X170" s="666">
        <f t="shared" si="44"/>
        <v>16042.069022017531</v>
      </c>
      <c r="Y170" s="666">
        <f t="shared" si="44"/>
        <v>16624.974836021393</v>
      </c>
      <c r="Z170" s="666">
        <f t="shared" si="44"/>
        <v>17167.765251602759</v>
      </c>
      <c r="AA170" s="666">
        <f t="shared" si="44"/>
        <v>17671.309347706007</v>
      </c>
      <c r="AB170" s="666">
        <f t="shared" si="44"/>
        <v>18136.847319377302</v>
      </c>
      <c r="AC170" s="666">
        <f t="shared" si="44"/>
        <v>18565.899815409051</v>
      </c>
      <c r="AD170" s="666">
        <f t="shared" si="44"/>
        <v>18960.188933033063</v>
      </c>
      <c r="AE170" s="666">
        <f t="shared" si="44"/>
        <v>19321.570789626825</v>
      </c>
      <c r="AF170" s="666">
        <f t="shared" si="44"/>
        <v>19651.979111035715</v>
      </c>
      <c r="AG170" s="666">
        <f t="shared" si="44"/>
        <v>19953.378970646332</v>
      </c>
      <c r="AH170" s="666">
        <f t="shared" si="44"/>
        <v>20227.729643591043</v>
      </c>
      <c r="AI170" s="666">
        <f t="shared" si="44"/>
        <v>20476.955471699152</v>
      </c>
      <c r="AJ170" s="666">
        <f t="shared" si="44"/>
        <v>20642.500918958009</v>
      </c>
      <c r="AK170" s="666">
        <f t="shared" si="44"/>
        <v>20785.25135679368</v>
      </c>
      <c r="AL170" s="666">
        <f t="shared" si="44"/>
        <v>20907.091635661294</v>
      </c>
      <c r="AM170" s="666">
        <f t="shared" si="44"/>
        <v>21009.795541532334</v>
      </c>
      <c r="AN170" s="666">
        <f t="shared" si="44"/>
        <v>21095.022882487494</v>
      </c>
      <c r="AO170" s="666">
        <f t="shared" si="44"/>
        <v>21164.319211399419</v>
      </c>
      <c r="AP170" s="666">
        <f t="shared" si="44"/>
        <v>21219.117572477437</v>
      </c>
      <c r="AQ170" s="666">
        <f t="shared" si="44"/>
        <v>21260.74176087408</v>
      </c>
      <c r="AR170" s="666">
        <f t="shared" si="44"/>
        <v>21290.41067474701</v>
      </c>
      <c r="AS170" s="666">
        <f t="shared" si="44"/>
        <v>21309.243417908561</v>
      </c>
      <c r="AT170" s="666">
        <f t="shared" si="44"/>
        <v>21318.264878874645</v>
      </c>
      <c r="AV170" s="663" t="s">
        <v>85</v>
      </c>
      <c r="AW170" s="678" t="s">
        <v>384</v>
      </c>
      <c r="AX170" s="103">
        <v>220</v>
      </c>
      <c r="AY170" s="103">
        <v>8</v>
      </c>
      <c r="AZ170" s="661">
        <v>4</v>
      </c>
      <c r="BA170" s="103">
        <f t="shared" si="35"/>
        <v>2.4386030186935739</v>
      </c>
      <c r="BB170" s="104">
        <f t="shared" si="33"/>
        <v>3</v>
      </c>
    </row>
    <row r="171" spans="2:54" ht="15.75" thickBot="1" x14ac:dyDescent="0.3">
      <c r="B171" s="663"/>
      <c r="C171" s="664" t="s">
        <v>385</v>
      </c>
      <c r="D171" s="665" t="s">
        <v>386</v>
      </c>
      <c r="E171" s="574"/>
      <c r="F171" s="574"/>
      <c r="G171" s="574">
        <v>984</v>
      </c>
      <c r="H171" s="574">
        <v>5395</v>
      </c>
      <c r="I171" s="548">
        <v>4396</v>
      </c>
      <c r="J171" s="548">
        <v>6092</v>
      </c>
      <c r="K171" s="548">
        <v>7077</v>
      </c>
      <c r="L171" s="666">
        <f t="shared" si="43"/>
        <v>7580.8484519262438</v>
      </c>
      <c r="M171" s="666">
        <f t="shared" si="44"/>
        <v>8068.3464471421721</v>
      </c>
      <c r="N171" s="666">
        <f t="shared" si="44"/>
        <v>8537.1672144273198</v>
      </c>
      <c r="O171" s="666">
        <f t="shared" si="44"/>
        <v>8961.0355278211791</v>
      </c>
      <c r="P171" s="666">
        <f t="shared" si="44"/>
        <v>9809.0335389551437</v>
      </c>
      <c r="Q171" s="666">
        <f t="shared" si="44"/>
        <v>10643.933485996562</v>
      </c>
      <c r="R171" s="666">
        <f t="shared" si="44"/>
        <v>11458.734355391905</v>
      </c>
      <c r="S171" s="666">
        <f t="shared" si="44"/>
        <v>12247.582101759384</v>
      </c>
      <c r="T171" s="666">
        <f t="shared" si="44"/>
        <v>13005.769121374944</v>
      </c>
      <c r="U171" s="666">
        <f t="shared" si="44"/>
        <v>13729.687203964821</v>
      </c>
      <c r="V171" s="666">
        <f t="shared" si="44"/>
        <v>14416.747088300444</v>
      </c>
      <c r="W171" s="666">
        <f t="shared" si="44"/>
        <v>15065.276407205411</v>
      </c>
      <c r="X171" s="666">
        <f t="shared" si="44"/>
        <v>15674.405973880726</v>
      </c>
      <c r="Y171" s="666">
        <f t="shared" si="44"/>
        <v>16243.952356002128</v>
      </c>
      <c r="Z171" s="666">
        <f t="shared" si="44"/>
        <v>16774.302731684766</v>
      </c>
      <c r="AA171" s="666">
        <f t="shared" si="44"/>
        <v>17266.306261730697</v>
      </c>
      <c r="AB171" s="666">
        <f t="shared" si="44"/>
        <v>17721.174717552563</v>
      </c>
      <c r="AC171" s="666">
        <f t="shared" si="44"/>
        <v>18140.393896679539</v>
      </c>
      <c r="AD171" s="666">
        <f t="shared" si="44"/>
        <v>18525.646428147873</v>
      </c>
      <c r="AE171" s="666">
        <f t="shared" si="44"/>
        <v>18878.745889574639</v>
      </c>
      <c r="AF171" s="666">
        <f t="shared" si="44"/>
        <v>19201.581688361151</v>
      </c>
      <c r="AG171" s="666">
        <f t="shared" si="44"/>
        <v>19496.073861005683</v>
      </c>
      <c r="AH171" s="666">
        <f t="shared" si="44"/>
        <v>19764.136778640601</v>
      </c>
      <c r="AI171" s="666">
        <f t="shared" si="44"/>
        <v>20007.650679720413</v>
      </c>
      <c r="AJ171" s="666">
        <f t="shared" si="44"/>
        <v>20169.40204383072</v>
      </c>
      <c r="AK171" s="666">
        <f t="shared" si="44"/>
        <v>20308.880830046797</v>
      </c>
      <c r="AL171" s="666">
        <f t="shared" si="44"/>
        <v>20427.928690539149</v>
      </c>
      <c r="AM171" s="666">
        <f t="shared" si="44"/>
        <v>20528.278758446006</v>
      </c>
      <c r="AN171" s="666">
        <f t="shared" si="44"/>
        <v>20611.55280123762</v>
      </c>
      <c r="AO171" s="666">
        <f t="shared" si="44"/>
        <v>20679.260949754767</v>
      </c>
      <c r="AP171" s="666">
        <f t="shared" si="44"/>
        <v>20732.803404724964</v>
      </c>
      <c r="AQ171" s="666">
        <f t="shared" si="44"/>
        <v>20773.473621663117</v>
      </c>
      <c r="AR171" s="666">
        <f t="shared" si="44"/>
        <v>20802.462563189933</v>
      </c>
      <c r="AS171" s="666">
        <f t="shared" si="44"/>
        <v>20820.863684735465</v>
      </c>
      <c r="AT171" s="666">
        <f t="shared" si="44"/>
        <v>20829.67838572359</v>
      </c>
      <c r="AV171" s="663"/>
      <c r="AW171" s="665" t="s">
        <v>386</v>
      </c>
      <c r="AX171" s="103">
        <v>220</v>
      </c>
      <c r="AY171" s="103">
        <v>8</v>
      </c>
      <c r="AZ171" s="661">
        <v>4</v>
      </c>
      <c r="BA171" s="103">
        <f t="shared" si="35"/>
        <v>2.3827134562052223</v>
      </c>
      <c r="BB171" s="104">
        <f t="shared" si="33"/>
        <v>3</v>
      </c>
    </row>
    <row r="172" spans="2:54" ht="15.75" thickBot="1" x14ac:dyDescent="0.3">
      <c r="B172" s="672" t="s">
        <v>86</v>
      </c>
      <c r="C172" s="673" t="s">
        <v>387</v>
      </c>
      <c r="D172" s="674" t="s">
        <v>388</v>
      </c>
      <c r="E172" s="675">
        <v>4937</v>
      </c>
      <c r="F172" s="675">
        <v>5026</v>
      </c>
      <c r="G172" s="675">
        <v>5216</v>
      </c>
      <c r="H172" s="675">
        <v>5988</v>
      </c>
      <c r="I172" s="676">
        <v>4800</v>
      </c>
      <c r="J172" s="676">
        <v>4713</v>
      </c>
      <c r="K172" s="676">
        <v>7635</v>
      </c>
      <c r="L172" s="666">
        <f t="shared" si="43"/>
        <v>8178.5753752235232</v>
      </c>
      <c r="M172" s="666">
        <f t="shared" si="44"/>
        <v>8704.5111097824629</v>
      </c>
      <c r="N172" s="666">
        <f t="shared" si="44"/>
        <v>9210.296973597935</v>
      </c>
      <c r="O172" s="666">
        <f t="shared" si="44"/>
        <v>9667.5860187812195</v>
      </c>
      <c r="P172" s="666">
        <f t="shared" si="44"/>
        <v>10582.446102857497</v>
      </c>
      <c r="Q172" s="666">
        <f t="shared" si="44"/>
        <v>11483.175380187047</v>
      </c>
      <c r="R172" s="666">
        <f t="shared" si="44"/>
        <v>12362.220828517336</v>
      </c>
      <c r="S172" s="666">
        <f t="shared" si="44"/>
        <v>13213.26682873151</v>
      </c>
      <c r="T172" s="666">
        <f t="shared" si="44"/>
        <v>14031.234596820361</v>
      </c>
      <c r="U172" s="666">
        <f t="shared" si="44"/>
        <v>14812.231426066328</v>
      </c>
      <c r="V172" s="666">
        <f t="shared" si="44"/>
        <v>15553.463899840877</v>
      </c>
      <c r="W172" s="666">
        <f t="shared" si="44"/>
        <v>16253.127789884598</v>
      </c>
      <c r="X172" s="666">
        <f t="shared" si="44"/>
        <v>16910.285376653857</v>
      </c>
      <c r="Y172" s="666">
        <f t="shared" si="44"/>
        <v>17524.738764741593</v>
      </c>
      <c r="Z172" s="666">
        <f t="shared" si="44"/>
        <v>18096.905660083819</v>
      </c>
      <c r="AA172" s="666">
        <f t="shared" si="44"/>
        <v>18627.702177238079</v>
      </c>
      <c r="AB172" s="666">
        <f t="shared" si="44"/>
        <v>19118.435632120083</v>
      </c>
      <c r="AC172" s="666">
        <f t="shared" si="44"/>
        <v>19570.70897289081</v>
      </c>
      <c r="AD172" s="666">
        <f t="shared" si="44"/>
        <v>19986.337498786066</v>
      </c>
      <c r="AE172" s="666">
        <f t="shared" si="44"/>
        <v>20367.277782521174</v>
      </c>
      <c r="AF172" s="666">
        <f t="shared" si="44"/>
        <v>20715.56820554435</v>
      </c>
      <c r="AG172" s="666">
        <f t="shared" si="44"/>
        <v>21033.280193412233</v>
      </c>
      <c r="AH172" s="666">
        <f t="shared" si="44"/>
        <v>21322.479059618621</v>
      </c>
      <c r="AI172" s="666">
        <f t="shared" si="44"/>
        <v>21585.193293721259</v>
      </c>
      <c r="AJ172" s="666">
        <f t="shared" si="44"/>
        <v>21759.698262632122</v>
      </c>
      <c r="AK172" s="666">
        <f t="shared" si="44"/>
        <v>21910.174528388765</v>
      </c>
      <c r="AL172" s="666">
        <f t="shared" si="44"/>
        <v>22038.608951853384</v>
      </c>
      <c r="AM172" s="666">
        <f t="shared" si="44"/>
        <v>22146.871318459129</v>
      </c>
      <c r="AN172" s="666">
        <f t="shared" si="44"/>
        <v>22236.711267125789</v>
      </c>
      <c r="AO172" s="666">
        <f t="shared" si="44"/>
        <v>22309.757997933819</v>
      </c>
      <c r="AP172" s="666">
        <f t="shared" si="44"/>
        <v>22367.522113194162</v>
      </c>
      <c r="AQ172" s="666">
        <f t="shared" si="44"/>
        <v>22411.399053468682</v>
      </c>
      <c r="AR172" s="666">
        <f t="shared" si="44"/>
        <v>22442.67368517099</v>
      </c>
      <c r="AS172" s="666">
        <f t="shared" si="44"/>
        <v>22462.525679377595</v>
      </c>
      <c r="AT172" s="666">
        <f t="shared" si="44"/>
        <v>22472.035392821756</v>
      </c>
      <c r="AV172" s="672" t="s">
        <v>86</v>
      </c>
      <c r="AW172" s="674" t="s">
        <v>388</v>
      </c>
      <c r="AX172" s="103">
        <v>220</v>
      </c>
      <c r="AY172" s="103">
        <v>8</v>
      </c>
      <c r="AZ172" s="661">
        <v>4</v>
      </c>
      <c r="BA172" s="103">
        <f t="shared" si="35"/>
        <v>2.5705831903528154</v>
      </c>
      <c r="BB172" s="104">
        <f t="shared" si="33"/>
        <v>3</v>
      </c>
    </row>
    <row r="173" spans="2:54" x14ac:dyDescent="0.25">
      <c r="B173" s="663" t="s">
        <v>87</v>
      </c>
      <c r="C173" s="677" t="s">
        <v>389</v>
      </c>
      <c r="D173" s="678" t="s">
        <v>390</v>
      </c>
      <c r="E173" s="658">
        <v>11851</v>
      </c>
      <c r="F173" s="658">
        <v>12826</v>
      </c>
      <c r="G173" s="658">
        <v>13868</v>
      </c>
      <c r="H173" s="658">
        <v>13648</v>
      </c>
      <c r="I173" s="679">
        <v>9999</v>
      </c>
      <c r="J173" s="679">
        <v>12271</v>
      </c>
      <c r="K173" s="679">
        <v>7820</v>
      </c>
      <c r="L173" s="666">
        <f t="shared" si="43"/>
        <v>8376.7464877862403</v>
      </c>
      <c r="M173" s="666">
        <f t="shared" si="44"/>
        <v>8915.4259172886505</v>
      </c>
      <c r="N173" s="666">
        <f t="shared" si="44"/>
        <v>9433.4672342548583</v>
      </c>
      <c r="O173" s="666">
        <f t="shared" si="44"/>
        <v>9901.8366295833839</v>
      </c>
      <c r="P173" s="666">
        <f t="shared" si="44"/>
        <v>10838.864246803618</v>
      </c>
      <c r="Q173" s="666">
        <f t="shared" si="44"/>
        <v>11761.418660519019</v>
      </c>
      <c r="R173" s="666">
        <f t="shared" si="44"/>
        <v>12661.763834840283</v>
      </c>
      <c r="S173" s="666">
        <f t="shared" si="44"/>
        <v>13533.431119931945</v>
      </c>
      <c r="T173" s="666">
        <f t="shared" si="44"/>
        <v>14371.218670220722</v>
      </c>
      <c r="U173" s="666">
        <f t="shared" si="44"/>
        <v>15171.139456691379</v>
      </c>
      <c r="V173" s="666">
        <f t="shared" si="44"/>
        <v>15930.332376785285</v>
      </c>
      <c r="W173" s="666">
        <f t="shared" si="44"/>
        <v>16646.94948485888</v>
      </c>
      <c r="X173" s="666">
        <f t="shared" si="44"/>
        <v>17320.030339938854</v>
      </c>
      <c r="Y173" s="666">
        <f t="shared" si="44"/>
        <v>17949.372251510053</v>
      </c>
      <c r="Z173" s="666">
        <f t="shared" si="44"/>
        <v>18535.403046739419</v>
      </c>
      <c r="AA173" s="666">
        <f t="shared" si="44"/>
        <v>19079.061038114181</v>
      </c>
      <c r="AB173" s="666">
        <f t="shared" si="44"/>
        <v>19581.685218491035</v>
      </c>
      <c r="AC173" s="666">
        <f t="shared" si="44"/>
        <v>20044.91737629419</v>
      </c>
      <c r="AD173" s="666">
        <f t="shared" si="44"/>
        <v>20470.616796399088</v>
      </c>
      <c r="AE173" s="666">
        <f t="shared" si="44"/>
        <v>20860.787460290187</v>
      </c>
      <c r="AF173" s="666">
        <f t="shared" si="44"/>
        <v>21217.517140452757</v>
      </c>
      <c r="AG173" s="666">
        <f t="shared" si="44"/>
        <v>21542.927454156339</v>
      </c>
      <c r="AH173" s="666">
        <f t="shared" si="44"/>
        <v>21839.133758509182</v>
      </c>
      <c r="AI173" s="666">
        <f t="shared" si="44"/>
        <v>22108.213694420461</v>
      </c>
      <c r="AJ173" s="666">
        <f t="shared" si="44"/>
        <v>22286.947009008931</v>
      </c>
      <c r="AK173" s="666">
        <f t="shared" si="44"/>
        <v>22441.069392534399</v>
      </c>
      <c r="AL173" s="666">
        <f t="shared" si="44"/>
        <v>22572.615848525664</v>
      </c>
      <c r="AM173" s="666">
        <f t="shared" si="44"/>
        <v>22683.501468284263</v>
      </c>
      <c r="AN173" s="666">
        <f t="shared" si="44"/>
        <v>22775.518285386202</v>
      </c>
      <c r="AO173" s="666">
        <f t="shared" si="44"/>
        <v>22850.334976272748</v>
      </c>
      <c r="AP173" s="666">
        <f t="shared" si="44"/>
        <v>22909.498745930363</v>
      </c>
      <c r="AQ173" s="666">
        <f t="shared" si="44"/>
        <v>22954.438847167661</v>
      </c>
      <c r="AR173" s="666">
        <f t="shared" si="44"/>
        <v>22986.471279376183</v>
      </c>
      <c r="AS173" s="666">
        <f t="shared" si="44"/>
        <v>23006.804297672927</v>
      </c>
      <c r="AT173" s="666">
        <f t="shared" si="44"/>
        <v>23016.544436393731</v>
      </c>
      <c r="AV173" s="663" t="s">
        <v>87</v>
      </c>
      <c r="AW173" s="678" t="s">
        <v>390</v>
      </c>
      <c r="AX173" s="103">
        <v>220</v>
      </c>
      <c r="AY173" s="103">
        <v>8</v>
      </c>
      <c r="AZ173" s="661">
        <v>4</v>
      </c>
      <c r="BA173" s="103">
        <f t="shared" si="35"/>
        <v>2.6328697509573038</v>
      </c>
      <c r="BB173" s="104">
        <f t="shared" si="33"/>
        <v>3</v>
      </c>
    </row>
    <row r="174" spans="2:54" x14ac:dyDescent="0.25">
      <c r="B174" s="663"/>
      <c r="C174" s="664" t="s">
        <v>391</v>
      </c>
      <c r="D174" s="665" t="s">
        <v>392</v>
      </c>
      <c r="E174" s="548"/>
      <c r="F174" s="548"/>
      <c r="G174" s="548"/>
      <c r="H174" s="548">
        <v>402</v>
      </c>
      <c r="I174" s="548">
        <v>3039</v>
      </c>
      <c r="J174" s="548">
        <v>3570</v>
      </c>
      <c r="K174" s="548">
        <v>4928</v>
      </c>
      <c r="L174" s="666">
        <f t="shared" si="43"/>
        <v>5278.8499605895904</v>
      </c>
      <c r="M174" s="666">
        <f t="shared" si="44"/>
        <v>5618.3144399486537</v>
      </c>
      <c r="N174" s="666">
        <f t="shared" si="44"/>
        <v>5944.7732136071536</v>
      </c>
      <c r="O174" s="666">
        <f t="shared" si="44"/>
        <v>6239.9297839625206</v>
      </c>
      <c r="P174" s="666">
        <f t="shared" si="44"/>
        <v>6830.4249371161413</v>
      </c>
      <c r="Q174" s="666">
        <f t="shared" si="44"/>
        <v>7411.7993809511154</v>
      </c>
      <c r="R174" s="666">
        <f t="shared" si="44"/>
        <v>7979.1780278891192</v>
      </c>
      <c r="S174" s="666">
        <f t="shared" si="44"/>
        <v>8528.484470463507</v>
      </c>
      <c r="T174" s="666">
        <f t="shared" si="44"/>
        <v>9056.4406146864094</v>
      </c>
      <c r="U174" s="666">
        <f t="shared" si="44"/>
        <v>9560.5339184878667</v>
      </c>
      <c r="V174" s="666">
        <f t="shared" si="44"/>
        <v>10038.961375038094</v>
      </c>
      <c r="W174" s="666">
        <f t="shared" si="44"/>
        <v>10490.558447747388</v>
      </c>
      <c r="X174" s="666">
        <f t="shared" si="44"/>
        <v>10914.719886856608</v>
      </c>
      <c r="Y174" s="666">
        <f t="shared" si="44"/>
        <v>11311.317961053905</v>
      </c>
      <c r="Z174" s="666">
        <f t="shared" si="44"/>
        <v>11680.622278047551</v>
      </c>
      <c r="AA174" s="666">
        <f t="shared" si="44"/>
        <v>12023.224142688834</v>
      </c>
      <c r="AB174" s="666">
        <f t="shared" si="44"/>
        <v>12339.967360194862</v>
      </c>
      <c r="AC174" s="666">
        <f t="shared" si="44"/>
        <v>12631.886551199204</v>
      </c>
      <c r="AD174" s="666">
        <f t="shared" si="44"/>
        <v>12900.153398037688</v>
      </c>
      <c r="AE174" s="666">
        <f t="shared" si="44"/>
        <v>13146.030767814585</v>
      </c>
      <c r="AF174" s="666">
        <f t="shared" si="44"/>
        <v>13370.834330965628</v>
      </c>
      <c r="AG174" s="666">
        <f t="shared" si="44"/>
        <v>13575.901086199803</v>
      </c>
      <c r="AH174" s="666">
        <f t="shared" si="44"/>
        <v>13762.564087203742</v>
      </c>
      <c r="AI174" s="666">
        <f t="shared" si="44"/>
        <v>13932.132619706401</v>
      </c>
      <c r="AJ174" s="666">
        <f t="shared" si="44"/>
        <v>14044.76660618875</v>
      </c>
      <c r="AK174" s="666">
        <f t="shared" si="44"/>
        <v>14141.89130005237</v>
      </c>
      <c r="AL174" s="666">
        <f t="shared" si="44"/>
        <v>14224.789117843286</v>
      </c>
      <c r="AM174" s="666">
        <f t="shared" si="44"/>
        <v>14294.666909936685</v>
      </c>
      <c r="AN174" s="666">
        <f t="shared" si="44"/>
        <v>14352.653978309874</v>
      </c>
      <c r="AO174" s="666">
        <f t="shared" si="44"/>
        <v>14399.801887860885</v>
      </c>
      <c r="AP174" s="666">
        <f t="shared" si="44"/>
        <v>14437.085654724406</v>
      </c>
      <c r="AQ174" s="666">
        <f t="shared" si="44"/>
        <v>14465.405964046324</v>
      </c>
      <c r="AR174" s="666">
        <f t="shared" si="44"/>
        <v>14485.592131044226</v>
      </c>
      <c r="AS174" s="666">
        <f t="shared" si="44"/>
        <v>14498.405572753478</v>
      </c>
      <c r="AT174" s="666">
        <f t="shared" si="44"/>
        <v>14504.543603906435</v>
      </c>
      <c r="AV174" s="663"/>
      <c r="AW174" s="665" t="s">
        <v>392</v>
      </c>
      <c r="AX174" s="103">
        <v>220</v>
      </c>
      <c r="AY174" s="103">
        <v>8</v>
      </c>
      <c r="AZ174" s="661">
        <v>4</v>
      </c>
      <c r="BA174" s="103">
        <f t="shared" si="35"/>
        <v>1.6591793008590272</v>
      </c>
      <c r="BB174" s="104">
        <f t="shared" si="33"/>
        <v>2</v>
      </c>
    </row>
    <row r="175" spans="2:54" ht="15.75" thickBot="1" x14ac:dyDescent="0.3">
      <c r="B175" s="681"/>
      <c r="C175" s="682" t="s">
        <v>393</v>
      </c>
      <c r="D175" s="683" t="s">
        <v>394</v>
      </c>
      <c r="E175" s="670"/>
      <c r="F175" s="670"/>
      <c r="G175" s="670"/>
      <c r="H175" s="670"/>
      <c r="I175" s="574"/>
      <c r="J175" s="574">
        <v>174</v>
      </c>
      <c r="K175" s="574">
        <v>2306</v>
      </c>
      <c r="L175" s="666">
        <f t="shared" si="43"/>
        <v>2470.1761382142035</v>
      </c>
      <c r="M175" s="666">
        <f t="shared" si="44"/>
        <v>2629.0245735636354</v>
      </c>
      <c r="N175" s="666">
        <f t="shared" si="44"/>
        <v>2781.7871409452305</v>
      </c>
      <c r="O175" s="666">
        <f t="shared" si="44"/>
        <v>2919.9022081610333</v>
      </c>
      <c r="P175" s="666">
        <f t="shared" si="44"/>
        <v>3196.2175131878694</v>
      </c>
      <c r="Q175" s="666">
        <f t="shared" si="44"/>
        <v>3468.2648888947383</v>
      </c>
      <c r="R175" s="666">
        <f t="shared" si="44"/>
        <v>3733.7630950309067</v>
      </c>
      <c r="S175" s="666">
        <f t="shared" si="44"/>
        <v>3990.8046243686777</v>
      </c>
      <c r="T175" s="666">
        <f t="shared" si="44"/>
        <v>4237.8555311418131</v>
      </c>
      <c r="U175" s="666">
        <f t="shared" si="44"/>
        <v>4473.7401006560503</v>
      </c>
      <c r="V175" s="666">
        <f t="shared" si="44"/>
        <v>4697.6146369394964</v>
      </c>
      <c r="W175" s="666">
        <f t="shared" si="44"/>
        <v>4908.934208706467</v>
      </c>
      <c r="X175" s="666">
        <f t="shared" si="44"/>
        <v>5107.4155964065203</v>
      </c>
      <c r="Y175" s="666">
        <f t="shared" si="44"/>
        <v>5292.9990296652395</v>
      </c>
      <c r="Z175" s="666">
        <f t="shared" si="44"/>
        <v>5465.8106682584512</v>
      </c>
      <c r="AA175" s="666">
        <f t="shared" si="44"/>
        <v>5626.1272063799606</v>
      </c>
      <c r="AB175" s="666">
        <f t="shared" si="44"/>
        <v>5774.3434928184543</v>
      </c>
      <c r="AC175" s="666">
        <f t="shared" si="44"/>
        <v>5910.9436662064436</v>
      </c>
      <c r="AD175" s="666">
        <f t="shared" si="44"/>
        <v>6036.47600159799</v>
      </c>
      <c r="AE175" s="666">
        <f t="shared" si="44"/>
        <v>6151.5314428937536</v>
      </c>
      <c r="AF175" s="666">
        <f t="shared" si="44"/>
        <v>6256.7256426961694</v>
      </c>
      <c r="AG175" s="666">
        <f t="shared" si="44"/>
        <v>6352.6842339238492</v>
      </c>
      <c r="AH175" s="666">
        <f t="shared" si="44"/>
        <v>6440.0310034683062</v>
      </c>
      <c r="AI175" s="666">
        <f t="shared" si="44"/>
        <v>6519.3786162830647</v>
      </c>
      <c r="AJ175" s="666">
        <f t="shared" si="44"/>
        <v>6572.0843737563391</v>
      </c>
      <c r="AK175" s="666">
        <f t="shared" si="44"/>
        <v>6617.5327390261255</v>
      </c>
      <c r="AL175" s="666">
        <f t="shared" si="44"/>
        <v>6656.3238039258522</v>
      </c>
      <c r="AM175" s="666">
        <f t="shared" si="44"/>
        <v>6689.0222999825446</v>
      </c>
      <c r="AN175" s="666">
        <f t="shared" si="44"/>
        <v>6716.1566708568498</v>
      </c>
      <c r="AO175" s="666">
        <f t="shared" si="44"/>
        <v>6738.2189840517831</v>
      </c>
      <c r="AP175" s="666">
        <f t="shared" si="44"/>
        <v>6755.6654869712793</v>
      </c>
      <c r="AQ175" s="666">
        <f t="shared" si="44"/>
        <v>6768.9176447018681</v>
      </c>
      <c r="AR175" s="666">
        <f t="shared" si="44"/>
        <v>6778.3635256063244</v>
      </c>
      <c r="AS175" s="666">
        <f t="shared" si="44"/>
        <v>6784.3594258866688</v>
      </c>
      <c r="AT175" s="666">
        <f t="shared" si="44"/>
        <v>6787.2316458214736</v>
      </c>
      <c r="AV175" s="681"/>
      <c r="AW175" s="683" t="s">
        <v>394</v>
      </c>
      <c r="AX175" s="103">
        <v>220</v>
      </c>
      <c r="AY175" s="103">
        <v>8</v>
      </c>
      <c r="AZ175" s="661">
        <v>4</v>
      </c>
      <c r="BA175" s="103">
        <f t="shared" si="35"/>
        <v>0.77639356083216637</v>
      </c>
      <c r="BB175" s="104">
        <f t="shared" si="33"/>
        <v>1</v>
      </c>
    </row>
    <row r="176" spans="2:54" x14ac:dyDescent="0.25">
      <c r="B176" s="663" t="s">
        <v>88</v>
      </c>
      <c r="C176" s="677" t="s">
        <v>395</v>
      </c>
      <c r="D176" s="678" t="s">
        <v>396</v>
      </c>
      <c r="E176" s="679">
        <v>6015</v>
      </c>
      <c r="F176" s="679">
        <v>6235</v>
      </c>
      <c r="G176" s="679">
        <v>6257</v>
      </c>
      <c r="H176" s="679">
        <v>5988</v>
      </c>
      <c r="I176" s="679">
        <v>4678</v>
      </c>
      <c r="J176" s="679">
        <v>4407</v>
      </c>
      <c r="K176" s="679">
        <v>5806</v>
      </c>
      <c r="L176" s="666">
        <f t="shared" si="43"/>
        <v>6219.3593488602191</v>
      </c>
      <c r="M176" s="666">
        <f t="shared" si="44"/>
        <v>6619.3047155726226</v>
      </c>
      <c r="N176" s="666">
        <f t="shared" si="44"/>
        <v>7003.9272074275841</v>
      </c>
      <c r="O176" s="666">
        <f t="shared" si="44"/>
        <v>7351.670520634415</v>
      </c>
      <c r="P176" s="666">
        <f t="shared" si="44"/>
        <v>8047.3715878442199</v>
      </c>
      <c r="Q176" s="666">
        <f t="shared" si="44"/>
        <v>8732.3269492293366</v>
      </c>
      <c r="R176" s="666">
        <f t="shared" si="44"/>
        <v>9400.792944383973</v>
      </c>
      <c r="S176" s="666">
        <f t="shared" si="44"/>
        <v>10047.96689032287</v>
      </c>
      <c r="T176" s="666">
        <f t="shared" si="44"/>
        <v>10669.986649527043</v>
      </c>
      <c r="U176" s="666">
        <f t="shared" si="44"/>
        <v>11263.89203140027</v>
      </c>
      <c r="V176" s="666">
        <f t="shared" ref="M176:AT183" si="45">U176*V$114+U176</f>
        <v>11827.55879534723</v>
      </c>
      <c r="W176" s="666">
        <f t="shared" si="45"/>
        <v>12359.614924436142</v>
      </c>
      <c r="X176" s="666">
        <f t="shared" si="45"/>
        <v>12859.347334230813</v>
      </c>
      <c r="Y176" s="666">
        <f t="shared" si="45"/>
        <v>13326.605536095567</v>
      </c>
      <c r="Z176" s="666">
        <f t="shared" si="45"/>
        <v>13761.707172553584</v>
      </c>
      <c r="AA176" s="666">
        <f t="shared" si="45"/>
        <v>14165.348898630549</v>
      </c>
      <c r="AB176" s="666">
        <f t="shared" si="45"/>
        <v>14538.524856593209</v>
      </c>
      <c r="AC176" s="666">
        <f t="shared" si="45"/>
        <v>14882.454000864964</v>
      </c>
      <c r="AD176" s="666">
        <f t="shared" si="45"/>
        <v>15198.516767249752</v>
      </c>
      <c r="AE176" s="666">
        <f t="shared" si="45"/>
        <v>15488.201022307516</v>
      </c>
      <c r="AF176" s="666">
        <f t="shared" si="45"/>
        <v>15753.056843666069</v>
      </c>
      <c r="AG176" s="666">
        <f t="shared" si="45"/>
        <v>15994.659437190747</v>
      </c>
      <c r="AH176" s="666">
        <f t="shared" si="45"/>
        <v>16214.579360857319</v>
      </c>
      <c r="AI176" s="666">
        <f t="shared" si="45"/>
        <v>16414.359170051805</v>
      </c>
      <c r="AJ176" s="666">
        <f t="shared" si="45"/>
        <v>16547.06065656084</v>
      </c>
      <c r="AK176" s="666">
        <f t="shared" si="45"/>
        <v>16661.489628267856</v>
      </c>
      <c r="AL176" s="666">
        <f t="shared" si="45"/>
        <v>16759.156984212266</v>
      </c>
      <c r="AM176" s="666">
        <f t="shared" si="45"/>
        <v>16841.484593971658</v>
      </c>
      <c r="AN176" s="666">
        <f t="shared" si="45"/>
        <v>16909.802962270103</v>
      </c>
      <c r="AO176" s="666">
        <f t="shared" si="45"/>
        <v>16965.351006680241</v>
      </c>
      <c r="AP176" s="666">
        <f t="shared" si="45"/>
        <v>17009.277457656215</v>
      </c>
      <c r="AQ176" s="666">
        <f t="shared" si="45"/>
        <v>17042.643471439304</v>
      </c>
      <c r="AR176" s="666">
        <f t="shared" si="45"/>
        <v>17066.426118677497</v>
      </c>
      <c r="AS176" s="666">
        <f t="shared" si="45"/>
        <v>17081.522474717254</v>
      </c>
      <c r="AT176" s="666">
        <f t="shared" si="45"/>
        <v>17088.754091777737</v>
      </c>
      <c r="AV176" s="663" t="s">
        <v>88</v>
      </c>
      <c r="AW176" s="678" t="s">
        <v>396</v>
      </c>
      <c r="AX176" s="103">
        <v>220</v>
      </c>
      <c r="AY176" s="103">
        <v>8</v>
      </c>
      <c r="AZ176" s="661">
        <v>4</v>
      </c>
      <c r="BA176" s="103">
        <f t="shared" si="35"/>
        <v>1.954787950646816</v>
      </c>
      <c r="BB176" s="104">
        <f t="shared" si="33"/>
        <v>2</v>
      </c>
    </row>
    <row r="177" spans="2:54" x14ac:dyDescent="0.25">
      <c r="B177" s="663"/>
      <c r="C177" s="664" t="s">
        <v>397</v>
      </c>
      <c r="D177" s="665" t="s">
        <v>396</v>
      </c>
      <c r="E177" s="548">
        <v>3165</v>
      </c>
      <c r="F177" s="548">
        <v>3417</v>
      </c>
      <c r="G177" s="548">
        <v>3450</v>
      </c>
      <c r="H177" s="548">
        <v>3685</v>
      </c>
      <c r="I177" s="548">
        <v>2838</v>
      </c>
      <c r="J177" s="548">
        <v>3607</v>
      </c>
      <c r="K177" s="548">
        <v>4280</v>
      </c>
      <c r="L177" s="666">
        <f t="shared" si="43"/>
        <v>4584.7154690185562</v>
      </c>
      <c r="M177" s="666">
        <f t="shared" si="45"/>
        <v>4879.542573656704</v>
      </c>
      <c r="N177" s="666">
        <f t="shared" si="45"/>
        <v>5163.0741384412777</v>
      </c>
      <c r="O177" s="666">
        <f t="shared" si="45"/>
        <v>5419.4195363960207</v>
      </c>
      <c r="P177" s="666">
        <f t="shared" si="45"/>
        <v>5932.2684112940515</v>
      </c>
      <c r="Q177" s="666">
        <f t="shared" si="45"/>
        <v>6437.1958909234527</v>
      </c>
      <c r="R177" s="666">
        <f t="shared" si="45"/>
        <v>6929.9679300660373</v>
      </c>
      <c r="S177" s="666">
        <f t="shared" si="45"/>
        <v>7407.0441423668444</v>
      </c>
      <c r="T177" s="666">
        <f t="shared" si="45"/>
        <v>7865.5774819110857</v>
      </c>
      <c r="U177" s="666">
        <f t="shared" si="45"/>
        <v>8303.3857895957935</v>
      </c>
      <c r="V177" s="666">
        <f t="shared" si="45"/>
        <v>8718.9031422814605</v>
      </c>
      <c r="W177" s="666">
        <f t="shared" si="45"/>
        <v>9111.1181323780056</v>
      </c>
      <c r="X177" s="666">
        <f t="shared" si="45"/>
        <v>9479.5050965394239</v>
      </c>
      <c r="Y177" s="666">
        <f t="shared" si="45"/>
        <v>9823.9530992919463</v>
      </c>
      <c r="Z177" s="666">
        <f t="shared" si="45"/>
        <v>10144.69629668091</v>
      </c>
      <c r="AA177" s="666">
        <f t="shared" si="45"/>
        <v>10442.248240809296</v>
      </c>
      <c r="AB177" s="666">
        <f t="shared" si="45"/>
        <v>10717.341781987421</v>
      </c>
      <c r="AC177" s="666">
        <f t="shared" si="45"/>
        <v>10970.875494953854</v>
      </c>
      <c r="AD177" s="666">
        <f t="shared" si="45"/>
        <v>11203.866993425589</v>
      </c>
      <c r="AE177" s="666">
        <f t="shared" si="45"/>
        <v>11417.413085683122</v>
      </c>
      <c r="AF177" s="666">
        <f t="shared" si="45"/>
        <v>11612.6564400432</v>
      </c>
      <c r="AG177" s="666">
        <f t="shared" si="45"/>
        <v>11790.758248566388</v>
      </c>
      <c r="AH177" s="666">
        <f t="shared" si="45"/>
        <v>11952.876277035719</v>
      </c>
      <c r="AI177" s="666">
        <f t="shared" si="45"/>
        <v>12100.147648608645</v>
      </c>
      <c r="AJ177" s="666">
        <f t="shared" si="45"/>
        <v>12197.970997258088</v>
      </c>
      <c r="AK177" s="666">
        <f t="shared" si="45"/>
        <v>12282.324424558472</v>
      </c>
      <c r="AL177" s="666">
        <f t="shared" si="45"/>
        <v>12354.321717607401</v>
      </c>
      <c r="AM177" s="666">
        <f t="shared" si="45"/>
        <v>12415.011033792416</v>
      </c>
      <c r="AN177" s="666">
        <f t="shared" si="45"/>
        <v>12465.373179213937</v>
      </c>
      <c r="AO177" s="666">
        <f t="shared" si="45"/>
        <v>12506.321444814246</v>
      </c>
      <c r="AP177" s="666">
        <f t="shared" si="45"/>
        <v>12538.702638437595</v>
      </c>
      <c r="AQ177" s="666">
        <f t="shared" si="45"/>
        <v>12563.299010981793</v>
      </c>
      <c r="AR177" s="666">
        <f t="shared" si="45"/>
        <v>12580.830828098477</v>
      </c>
      <c r="AS177" s="666">
        <f t="shared" si="45"/>
        <v>12591.95938542713</v>
      </c>
      <c r="AT177" s="666">
        <f t="shared" si="45"/>
        <v>12597.290305340817</v>
      </c>
      <c r="AV177" s="663"/>
      <c r="AW177" s="665" t="s">
        <v>396</v>
      </c>
      <c r="AX177" s="103">
        <v>220</v>
      </c>
      <c r="AY177" s="103">
        <v>8</v>
      </c>
      <c r="AZ177" s="661">
        <v>4</v>
      </c>
      <c r="BA177" s="103">
        <f t="shared" si="35"/>
        <v>1.4410079966876292</v>
      </c>
      <c r="BB177" s="104">
        <f t="shared" si="33"/>
        <v>2</v>
      </c>
    </row>
    <row r="178" spans="2:54" ht="15.75" thickBot="1" x14ac:dyDescent="0.3">
      <c r="B178" s="681"/>
      <c r="C178" s="682" t="s">
        <v>398</v>
      </c>
      <c r="D178" s="683" t="s">
        <v>396</v>
      </c>
      <c r="E178" s="574">
        <v>1350</v>
      </c>
      <c r="F178" s="574">
        <v>2034</v>
      </c>
      <c r="G178" s="574">
        <v>2177</v>
      </c>
      <c r="H178" s="574">
        <v>2305</v>
      </c>
      <c r="I178" s="574">
        <v>1823</v>
      </c>
      <c r="J178" s="574">
        <v>2182</v>
      </c>
      <c r="K178" s="574">
        <v>3450</v>
      </c>
      <c r="L178" s="666">
        <f t="shared" si="43"/>
        <v>3695.6234504939298</v>
      </c>
      <c r="M178" s="666">
        <f t="shared" si="45"/>
        <v>3933.2761399802871</v>
      </c>
      <c r="N178" s="666">
        <f t="shared" si="45"/>
        <v>4161.82377981832</v>
      </c>
      <c r="O178" s="666">
        <f t="shared" si="45"/>
        <v>4368.4573365809047</v>
      </c>
      <c r="P178" s="666">
        <f t="shared" si="45"/>
        <v>4781.8518735898315</v>
      </c>
      <c r="Q178" s="666">
        <f t="shared" si="45"/>
        <v>5188.8611737583906</v>
      </c>
      <c r="R178" s="666">
        <f t="shared" si="45"/>
        <v>5586.0722800765952</v>
      </c>
      <c r="S178" s="666">
        <f t="shared" si="45"/>
        <v>5970.6313764405631</v>
      </c>
      <c r="T178" s="666">
        <f t="shared" si="45"/>
        <v>6340.2435309797293</v>
      </c>
      <c r="U178" s="666">
        <f t="shared" si="45"/>
        <v>6693.1497603050193</v>
      </c>
      <c r="V178" s="666">
        <f t="shared" si="45"/>
        <v>7028.0878132876251</v>
      </c>
      <c r="W178" s="666">
        <f t="shared" si="45"/>
        <v>7344.2424197906821</v>
      </c>
      <c r="X178" s="666">
        <f t="shared" si="45"/>
        <v>7641.1898558553767</v>
      </c>
      <c r="Y178" s="666">
        <f t="shared" si="45"/>
        <v>7918.8406991956108</v>
      </c>
      <c r="Z178" s="666">
        <f t="shared" si="45"/>
        <v>8177.3836970909197</v>
      </c>
      <c r="AA178" s="666">
        <f t="shared" si="45"/>
        <v>8417.2328109327264</v>
      </c>
      <c r="AB178" s="666">
        <f t="shared" si="45"/>
        <v>8638.9787728636911</v>
      </c>
      <c r="AC178" s="666">
        <f t="shared" si="45"/>
        <v>8843.3459013062602</v>
      </c>
      <c r="AD178" s="666">
        <f t="shared" si="45"/>
        <v>9031.1544689995972</v>
      </c>
      <c r="AE178" s="666">
        <f t="shared" si="45"/>
        <v>9203.2885854221404</v>
      </c>
      <c r="AF178" s="666">
        <f t="shared" si="45"/>
        <v>9360.6693266703332</v>
      </c>
      <c r="AG178" s="666">
        <f t="shared" si="45"/>
        <v>9504.232700363089</v>
      </c>
      <c r="AH178" s="666">
        <f t="shared" si="45"/>
        <v>9634.9119522834608</v>
      </c>
      <c r="AI178" s="666">
        <f t="shared" si="45"/>
        <v>9753.623688714908</v>
      </c>
      <c r="AJ178" s="666">
        <f t="shared" si="45"/>
        <v>9832.4766216215849</v>
      </c>
      <c r="AK178" s="666">
        <f t="shared" si="45"/>
        <v>9900.4717908239963</v>
      </c>
      <c r="AL178" s="666">
        <f t="shared" si="45"/>
        <v>9958.5069919966136</v>
      </c>
      <c r="AM178" s="666">
        <f t="shared" si="45"/>
        <v>10007.427118360702</v>
      </c>
      <c r="AN178" s="666">
        <f t="shared" si="45"/>
        <v>10048.022772964498</v>
      </c>
      <c r="AO178" s="666">
        <f t="shared" si="45"/>
        <v>10081.030136590914</v>
      </c>
      <c r="AP178" s="666">
        <f t="shared" si="45"/>
        <v>10107.131799675157</v>
      </c>
      <c r="AQ178" s="666">
        <f t="shared" si="45"/>
        <v>10126.958314926906</v>
      </c>
      <c r="AR178" s="666">
        <f t="shared" si="45"/>
        <v>10141.090270313018</v>
      </c>
      <c r="AS178" s="666">
        <f t="shared" si="45"/>
        <v>10150.060719561581</v>
      </c>
      <c r="AT178" s="666">
        <f t="shared" si="45"/>
        <v>10154.357839585466</v>
      </c>
      <c r="AV178" s="681"/>
      <c r="AW178" s="683" t="s">
        <v>396</v>
      </c>
      <c r="AX178" s="103">
        <v>220</v>
      </c>
      <c r="AY178" s="103">
        <v>8</v>
      </c>
      <c r="AZ178" s="661">
        <v>4</v>
      </c>
      <c r="BA178" s="103">
        <f t="shared" si="35"/>
        <v>1.1615601842458694</v>
      </c>
      <c r="BB178" s="104">
        <f t="shared" si="33"/>
        <v>2</v>
      </c>
    </row>
    <row r="179" spans="2:54" ht="15.75" thickBot="1" x14ac:dyDescent="0.3">
      <c r="B179" s="672" t="s">
        <v>89</v>
      </c>
      <c r="C179" s="673" t="s">
        <v>399</v>
      </c>
      <c r="D179" s="674" t="s">
        <v>400</v>
      </c>
      <c r="E179" s="676">
        <v>2801</v>
      </c>
      <c r="F179" s="676">
        <v>4955</v>
      </c>
      <c r="G179" s="676">
        <v>5503</v>
      </c>
      <c r="H179" s="676">
        <v>6823</v>
      </c>
      <c r="I179" s="676">
        <v>4165</v>
      </c>
      <c r="J179" s="676"/>
      <c r="K179" s="676">
        <v>167</v>
      </c>
      <c r="L179" s="666">
        <f t="shared" ref="L179:AA194" si="46">K179*L$114+K179</f>
        <v>178.88959890796704</v>
      </c>
      <c r="M179" s="666">
        <f t="shared" si="45"/>
        <v>190.3933667758574</v>
      </c>
      <c r="N179" s="666">
        <f t="shared" si="45"/>
        <v>201.45639745787233</v>
      </c>
      <c r="O179" s="666">
        <f t="shared" si="45"/>
        <v>211.4586594808728</v>
      </c>
      <c r="P179" s="666">
        <f t="shared" si="45"/>
        <v>231.46935156217447</v>
      </c>
      <c r="Q179" s="666">
        <f t="shared" si="45"/>
        <v>251.17096116453661</v>
      </c>
      <c r="R179" s="666">
        <f t="shared" si="45"/>
        <v>270.39828138341784</v>
      </c>
      <c r="S179" s="666">
        <f t="shared" si="45"/>
        <v>289.01317097552874</v>
      </c>
      <c r="T179" s="666">
        <f t="shared" si="45"/>
        <v>306.90454193438114</v>
      </c>
      <c r="U179" s="666">
        <f t="shared" si="45"/>
        <v>323.98724926693865</v>
      </c>
      <c r="V179" s="666">
        <f t="shared" si="45"/>
        <v>340.20019270116916</v>
      </c>
      <c r="W179" s="666">
        <f t="shared" si="45"/>
        <v>355.50390843624467</v>
      </c>
      <c r="X179" s="666">
        <f t="shared" si="45"/>
        <v>369.87788577618784</v>
      </c>
      <c r="Y179" s="666">
        <f t="shared" si="45"/>
        <v>383.31779616396148</v>
      </c>
      <c r="Z179" s="666">
        <f t="shared" si="45"/>
        <v>395.83277606208219</v>
      </c>
      <c r="AA179" s="666">
        <f t="shared" si="45"/>
        <v>407.44286360167109</v>
      </c>
      <c r="AB179" s="666">
        <f t="shared" si="45"/>
        <v>418.17665364296704</v>
      </c>
      <c r="AC179" s="666">
        <f t="shared" si="45"/>
        <v>428.06920739656385</v>
      </c>
      <c r="AD179" s="666">
        <f t="shared" si="45"/>
        <v>437.16023081824136</v>
      </c>
      <c r="AE179" s="666">
        <f t="shared" si="45"/>
        <v>445.49251993202824</v>
      </c>
      <c r="AF179" s="666">
        <f t="shared" si="45"/>
        <v>453.11066016056401</v>
      </c>
      <c r="AG179" s="666">
        <f t="shared" si="45"/>
        <v>460.0599596987351</v>
      </c>
      <c r="AH179" s="666">
        <f t="shared" si="45"/>
        <v>466.38559305256177</v>
      </c>
      <c r="AI179" s="666">
        <f t="shared" si="45"/>
        <v>472.13192927982311</v>
      </c>
      <c r="AJ179" s="666">
        <f t="shared" si="45"/>
        <v>475.94886835095792</v>
      </c>
      <c r="AK179" s="666">
        <f t="shared" si="45"/>
        <v>479.24022871524863</v>
      </c>
      <c r="AL179" s="666">
        <f t="shared" si="45"/>
        <v>482.04946888795217</v>
      </c>
      <c r="AM179" s="666">
        <f t="shared" si="45"/>
        <v>484.41748659890948</v>
      </c>
      <c r="AN179" s="666">
        <f t="shared" si="45"/>
        <v>486.38255161886133</v>
      </c>
      <c r="AO179" s="666">
        <f t="shared" si="45"/>
        <v>487.98029936541548</v>
      </c>
      <c r="AP179" s="666">
        <f t="shared" si="45"/>
        <v>489.24377117268165</v>
      </c>
      <c r="AQ179" s="666">
        <f t="shared" si="45"/>
        <v>490.2034894471866</v>
      </c>
      <c r="AR179" s="666">
        <f t="shared" si="45"/>
        <v>490.88755801225346</v>
      </c>
      <c r="AS179" s="666">
        <f t="shared" si="45"/>
        <v>491.32177975848828</v>
      </c>
      <c r="AT179" s="666">
        <f t="shared" si="45"/>
        <v>491.52978527848501</v>
      </c>
      <c r="AV179" s="672" t="s">
        <v>89</v>
      </c>
      <c r="AW179" s="674" t="s">
        <v>400</v>
      </c>
      <c r="AX179" s="103">
        <v>220</v>
      </c>
      <c r="AY179" s="103">
        <v>8</v>
      </c>
      <c r="AZ179" s="661">
        <v>4</v>
      </c>
      <c r="BA179" s="103">
        <f t="shared" si="35"/>
        <v>5.6226246599727581E-2</v>
      </c>
      <c r="BB179" s="104">
        <f t="shared" si="33"/>
        <v>1</v>
      </c>
    </row>
    <row r="180" spans="2:54" ht="15.75" thickBot="1" x14ac:dyDescent="0.3">
      <c r="B180" s="672" t="s">
        <v>90</v>
      </c>
      <c r="C180" s="673" t="s">
        <v>401</v>
      </c>
      <c r="D180" s="674" t="s">
        <v>402</v>
      </c>
      <c r="E180" s="676">
        <v>1395</v>
      </c>
      <c r="F180" s="676">
        <v>1630</v>
      </c>
      <c r="G180" s="676">
        <v>1829</v>
      </c>
      <c r="H180" s="676">
        <v>2084</v>
      </c>
      <c r="I180" s="676">
        <v>1037</v>
      </c>
      <c r="J180" s="676">
        <v>1228</v>
      </c>
      <c r="K180" s="676">
        <v>1307</v>
      </c>
      <c r="L180" s="666">
        <f t="shared" si="46"/>
        <v>1400.0521303755265</v>
      </c>
      <c r="M180" s="666">
        <f t="shared" si="45"/>
        <v>1490.0846130302132</v>
      </c>
      <c r="N180" s="666">
        <f t="shared" si="45"/>
        <v>1576.6677333978389</v>
      </c>
      <c r="O180" s="666">
        <f t="shared" si="45"/>
        <v>1654.9489098293457</v>
      </c>
      <c r="P180" s="666">
        <f t="shared" si="45"/>
        <v>1811.5595358788144</v>
      </c>
      <c r="Q180" s="666">
        <f t="shared" si="45"/>
        <v>1965.7511751020918</v>
      </c>
      <c r="R180" s="666">
        <f t="shared" si="45"/>
        <v>2116.2308608869885</v>
      </c>
      <c r="S180" s="666">
        <f t="shared" si="45"/>
        <v>2261.9174518863238</v>
      </c>
      <c r="T180" s="666">
        <f t="shared" si="45"/>
        <v>2401.9415347798572</v>
      </c>
      <c r="U180" s="666">
        <f t="shared" si="45"/>
        <v>2535.6367352807715</v>
      </c>
      <c r="V180" s="666">
        <f t="shared" si="45"/>
        <v>2662.5248614396892</v>
      </c>
      <c r="W180" s="666">
        <f t="shared" si="45"/>
        <v>2782.2970558453399</v>
      </c>
      <c r="X180" s="666">
        <f t="shared" si="45"/>
        <v>2894.79279466753</v>
      </c>
      <c r="Y180" s="666">
        <f t="shared" si="45"/>
        <v>2999.9782011155548</v>
      </c>
      <c r="Z180" s="666">
        <f t="shared" si="45"/>
        <v>3097.9247803182125</v>
      </c>
      <c r="AA180" s="666">
        <f t="shared" si="45"/>
        <v>3188.7893576490069</v>
      </c>
      <c r="AB180" s="666">
        <f t="shared" si="45"/>
        <v>3272.7957264153169</v>
      </c>
      <c r="AC180" s="666">
        <f t="shared" si="45"/>
        <v>3350.2182878281974</v>
      </c>
      <c r="AD180" s="666">
        <f t="shared" si="45"/>
        <v>3421.3677944876736</v>
      </c>
      <c r="AE180" s="666">
        <f t="shared" si="45"/>
        <v>3486.5791829410837</v>
      </c>
      <c r="AF180" s="666">
        <f t="shared" si="45"/>
        <v>3546.2013941907617</v>
      </c>
      <c r="AG180" s="666">
        <f t="shared" si="45"/>
        <v>3600.5890259056696</v>
      </c>
      <c r="AH180" s="666">
        <f t="shared" si="45"/>
        <v>3650.0956294592711</v>
      </c>
      <c r="AI180" s="666">
        <f t="shared" si="45"/>
        <v>3695.0684525073584</v>
      </c>
      <c r="AJ180" s="666">
        <f t="shared" si="45"/>
        <v>3724.9411433215691</v>
      </c>
      <c r="AK180" s="666">
        <f t="shared" si="45"/>
        <v>3750.7004726397004</v>
      </c>
      <c r="AL180" s="666">
        <f t="shared" si="45"/>
        <v>3772.6865618955298</v>
      </c>
      <c r="AM180" s="666">
        <f t="shared" si="45"/>
        <v>3791.2194909267946</v>
      </c>
      <c r="AN180" s="666">
        <f t="shared" si="45"/>
        <v>3806.5987722506097</v>
      </c>
      <c r="AO180" s="666">
        <f t="shared" si="45"/>
        <v>3819.1033010215451</v>
      </c>
      <c r="AP180" s="666">
        <f t="shared" si="45"/>
        <v>3828.9916701957782</v>
      </c>
      <c r="AQ180" s="666">
        <f t="shared" si="45"/>
        <v>3836.5027587273826</v>
      </c>
      <c r="AR180" s="666">
        <f t="shared" si="45"/>
        <v>3841.8565168982955</v>
      </c>
      <c r="AS180" s="666">
        <f t="shared" si="45"/>
        <v>3845.2548870918818</v>
      </c>
      <c r="AT180" s="666">
        <f t="shared" si="45"/>
        <v>3846.8828105328139</v>
      </c>
      <c r="AV180" s="672" t="s">
        <v>90</v>
      </c>
      <c r="AW180" s="674" t="s">
        <v>402</v>
      </c>
      <c r="AX180" s="103">
        <v>220</v>
      </c>
      <c r="AY180" s="103">
        <v>8</v>
      </c>
      <c r="AZ180" s="661">
        <v>4</v>
      </c>
      <c r="BA180" s="103">
        <f t="shared" si="35"/>
        <v>0.44004613356792793</v>
      </c>
      <c r="BB180" s="104">
        <f t="shared" si="33"/>
        <v>1</v>
      </c>
    </row>
    <row r="181" spans="2:54" ht="15.75" thickBot="1" x14ac:dyDescent="0.3">
      <c r="B181" s="672" t="s">
        <v>91</v>
      </c>
      <c r="C181" s="673" t="s">
        <v>403</v>
      </c>
      <c r="D181" s="674" t="s">
        <v>404</v>
      </c>
      <c r="E181" s="676">
        <v>1878</v>
      </c>
      <c r="F181" s="676">
        <v>2267</v>
      </c>
      <c r="G181" s="676">
        <v>2467</v>
      </c>
      <c r="H181" s="676">
        <v>2561</v>
      </c>
      <c r="I181" s="676">
        <v>2517</v>
      </c>
      <c r="J181" s="676">
        <v>2462</v>
      </c>
      <c r="K181" s="676">
        <v>3825</v>
      </c>
      <c r="L181" s="666">
        <f t="shared" si="46"/>
        <v>4097.3216516345747</v>
      </c>
      <c r="M181" s="666">
        <f t="shared" si="45"/>
        <v>4360.8061551955361</v>
      </c>
      <c r="N181" s="666">
        <f t="shared" si="45"/>
        <v>4614.1959297985723</v>
      </c>
      <c r="O181" s="666">
        <f t="shared" si="45"/>
        <v>4843.2896557744816</v>
      </c>
      <c r="P181" s="666">
        <f t="shared" si="45"/>
        <v>5301.6183815887262</v>
      </c>
      <c r="Q181" s="666">
        <f t="shared" si="45"/>
        <v>5752.8678230799551</v>
      </c>
      <c r="R181" s="666">
        <f t="shared" si="45"/>
        <v>6193.2540496501388</v>
      </c>
      <c r="S181" s="666">
        <f t="shared" si="45"/>
        <v>6619.6130477927991</v>
      </c>
      <c r="T181" s="666">
        <f t="shared" si="45"/>
        <v>7029.4004365210048</v>
      </c>
      <c r="U181" s="666">
        <f t="shared" si="45"/>
        <v>7420.6660385990435</v>
      </c>
      <c r="V181" s="666">
        <f t="shared" si="45"/>
        <v>7792.0104016884543</v>
      </c>
      <c r="W181" s="666">
        <f t="shared" si="45"/>
        <v>8142.5296393331473</v>
      </c>
      <c r="X181" s="666">
        <f t="shared" si="45"/>
        <v>8471.7539706222651</v>
      </c>
      <c r="Y181" s="666">
        <f t="shared" si="45"/>
        <v>8779.5842534560034</v>
      </c>
      <c r="Z181" s="666">
        <f t="shared" si="45"/>
        <v>9066.2297511225406</v>
      </c>
      <c r="AA181" s="666">
        <f t="shared" si="45"/>
        <v>9332.1494208167169</v>
      </c>
      <c r="AB181" s="666">
        <f t="shared" si="45"/>
        <v>9577.9982046966998</v>
      </c>
      <c r="AC181" s="666">
        <f t="shared" si="45"/>
        <v>9804.5791514482444</v>
      </c>
      <c r="AD181" s="666">
        <f t="shared" si="45"/>
        <v>10012.801693890859</v>
      </c>
      <c r="AE181" s="666">
        <f t="shared" si="45"/>
        <v>10203.64604035933</v>
      </c>
      <c r="AF181" s="666">
        <f t="shared" si="45"/>
        <v>10378.133383917109</v>
      </c>
      <c r="AG181" s="666">
        <f t="shared" si="45"/>
        <v>10537.301472141688</v>
      </c>
      <c r="AH181" s="666">
        <f t="shared" si="45"/>
        <v>10682.184990575142</v>
      </c>
      <c r="AI181" s="666">
        <f t="shared" si="45"/>
        <v>10813.800176618703</v>
      </c>
      <c r="AJ181" s="666">
        <f t="shared" si="45"/>
        <v>10901.224080493497</v>
      </c>
      <c r="AK181" s="666">
        <f t="shared" si="45"/>
        <v>10976.610028957042</v>
      </c>
      <c r="AL181" s="666">
        <f t="shared" si="45"/>
        <v>11040.953404170161</v>
      </c>
      <c r="AM181" s="666">
        <f t="shared" si="45"/>
        <v>11095.190935573824</v>
      </c>
      <c r="AN181" s="666">
        <f t="shared" si="45"/>
        <v>11140.199161330207</v>
      </c>
      <c r="AO181" s="666">
        <f t="shared" si="45"/>
        <v>11176.794281872541</v>
      </c>
      <c r="AP181" s="666">
        <f t="shared" si="45"/>
        <v>11205.733082248547</v>
      </c>
      <c r="AQ181" s="666">
        <f t="shared" si="45"/>
        <v>11227.71465350592</v>
      </c>
      <c r="AR181" s="666">
        <f t="shared" si="45"/>
        <v>11243.382690999219</v>
      </c>
      <c r="AS181" s="666">
        <f t="shared" si="45"/>
        <v>11253.328189079148</v>
      </c>
      <c r="AT181" s="666">
        <f t="shared" si="45"/>
        <v>11258.092387366498</v>
      </c>
      <c r="AV181" s="672" t="s">
        <v>91</v>
      </c>
      <c r="AW181" s="674" t="s">
        <v>404</v>
      </c>
      <c r="AX181" s="103">
        <v>220</v>
      </c>
      <c r="AY181" s="103">
        <v>8</v>
      </c>
      <c r="AZ181" s="661">
        <v>4</v>
      </c>
      <c r="BA181" s="103">
        <f t="shared" si="35"/>
        <v>1.2878167260117246</v>
      </c>
      <c r="BB181" s="104">
        <f t="shared" si="33"/>
        <v>2</v>
      </c>
    </row>
    <row r="182" spans="2:54" ht="15.75" thickBot="1" x14ac:dyDescent="0.3">
      <c r="B182" s="672" t="s">
        <v>241</v>
      </c>
      <c r="C182" s="673" t="s">
        <v>405</v>
      </c>
      <c r="D182" s="674" t="s">
        <v>406</v>
      </c>
      <c r="E182" s="676">
        <v>2419</v>
      </c>
      <c r="F182" s="676">
        <v>2914</v>
      </c>
      <c r="G182" s="676">
        <v>2970</v>
      </c>
      <c r="H182" s="676">
        <v>3127</v>
      </c>
      <c r="I182" s="676">
        <v>2951</v>
      </c>
      <c r="J182" s="676">
        <v>3060</v>
      </c>
      <c r="K182" s="676">
        <v>3534</v>
      </c>
      <c r="L182" s="666">
        <f t="shared" si="46"/>
        <v>3785.6038475494342</v>
      </c>
      <c r="M182" s="666">
        <f t="shared" si="45"/>
        <v>4029.0428633885031</v>
      </c>
      <c r="N182" s="666">
        <f t="shared" si="45"/>
        <v>4263.1551414138967</v>
      </c>
      <c r="O182" s="666">
        <f t="shared" si="45"/>
        <v>4474.8197760802659</v>
      </c>
      <c r="P182" s="666">
        <f t="shared" si="45"/>
        <v>4898.279571381584</v>
      </c>
      <c r="Q182" s="666">
        <f t="shared" si="45"/>
        <v>5315.1986632064218</v>
      </c>
      <c r="R182" s="666">
        <f t="shared" si="45"/>
        <v>5722.0809964610698</v>
      </c>
      <c r="S182" s="666">
        <f t="shared" si="45"/>
        <v>6116.0032708234648</v>
      </c>
      <c r="T182" s="666">
        <f t="shared" si="45"/>
        <v>6494.6146778209759</v>
      </c>
      <c r="U182" s="666">
        <f t="shared" si="45"/>
        <v>6856.1134066428813</v>
      </c>
      <c r="V182" s="666">
        <f t="shared" si="45"/>
        <v>7199.2064730894117</v>
      </c>
      <c r="W182" s="666">
        <f t="shared" si="45"/>
        <v>7523.0587569681948</v>
      </c>
      <c r="X182" s="666">
        <f t="shared" si="45"/>
        <v>7827.2362175631597</v>
      </c>
      <c r="Y182" s="666">
        <f t="shared" si="45"/>
        <v>8111.6472553499389</v>
      </c>
      <c r="Z182" s="666">
        <f t="shared" si="45"/>
        <v>8376.4852131940024</v>
      </c>
      <c r="AA182" s="666">
        <f t="shared" si="45"/>
        <v>8622.1741315467407</v>
      </c>
      <c r="AB182" s="666">
        <f t="shared" si="45"/>
        <v>8849.3191255942857</v>
      </c>
      <c r="AC182" s="666">
        <f t="shared" si="45"/>
        <v>9058.6621493380644</v>
      </c>
      <c r="AD182" s="666">
        <f t="shared" si="45"/>
        <v>9251.0434473752393</v>
      </c>
      <c r="AE182" s="666">
        <f t="shared" si="45"/>
        <v>9427.3686553280713</v>
      </c>
      <c r="AF182" s="666">
        <f t="shared" si="45"/>
        <v>9588.5812754936123</v>
      </c>
      <c r="AG182" s="666">
        <f t="shared" si="45"/>
        <v>9735.6401052414967</v>
      </c>
      <c r="AH182" s="666">
        <f t="shared" si="45"/>
        <v>9869.5011128607985</v>
      </c>
      <c r="AI182" s="666">
        <f t="shared" si="45"/>
        <v>9991.1032220053585</v>
      </c>
      <c r="AJ182" s="666">
        <f t="shared" si="45"/>
        <v>10071.876052408894</v>
      </c>
      <c r="AK182" s="666">
        <f t="shared" si="45"/>
        <v>10141.5267561658</v>
      </c>
      <c r="AL182" s="666">
        <f t="shared" si="45"/>
        <v>10200.974988323491</v>
      </c>
      <c r="AM182" s="666">
        <f t="shared" si="45"/>
        <v>10251.086213416444</v>
      </c>
      <c r="AN182" s="666">
        <f t="shared" si="45"/>
        <v>10292.67028395842</v>
      </c>
      <c r="AO182" s="666">
        <f t="shared" si="45"/>
        <v>10326.481305134002</v>
      </c>
      <c r="AP182" s="666">
        <f t="shared" si="45"/>
        <v>10353.2184869716</v>
      </c>
      <c r="AQ182" s="666">
        <f t="shared" si="45"/>
        <v>10373.52773476861</v>
      </c>
      <c r="AR182" s="666">
        <f t="shared" si="45"/>
        <v>10388.003772546732</v>
      </c>
      <c r="AS182" s="666">
        <f t="shared" si="45"/>
        <v>10397.19263273352</v>
      </c>
      <c r="AT182" s="666">
        <f t="shared" si="45"/>
        <v>10401.594378288421</v>
      </c>
      <c r="AV182" s="672" t="s">
        <v>241</v>
      </c>
      <c r="AW182" s="674" t="s">
        <v>406</v>
      </c>
      <c r="AX182" s="103">
        <v>220</v>
      </c>
      <c r="AY182" s="103">
        <v>8</v>
      </c>
      <c r="AZ182" s="661">
        <v>4</v>
      </c>
      <c r="BA182" s="103">
        <f t="shared" si="35"/>
        <v>1.1898416496014208</v>
      </c>
      <c r="BB182" s="104">
        <f t="shared" si="33"/>
        <v>2</v>
      </c>
    </row>
    <row r="183" spans="2:54" ht="15.75" thickBot="1" x14ac:dyDescent="0.3">
      <c r="B183" s="672" t="s">
        <v>92</v>
      </c>
      <c r="C183" s="673" t="s">
        <v>407</v>
      </c>
      <c r="D183" s="674" t="s">
        <v>408</v>
      </c>
      <c r="E183" s="676">
        <v>5828</v>
      </c>
      <c r="F183" s="676">
        <v>7684</v>
      </c>
      <c r="G183" s="676">
        <v>11344</v>
      </c>
      <c r="H183" s="676">
        <v>12855</v>
      </c>
      <c r="I183" s="676">
        <v>11502</v>
      </c>
      <c r="J183" s="676">
        <v>12512</v>
      </c>
      <c r="K183" s="676">
        <v>13570</v>
      </c>
      <c r="L183" s="666">
        <f t="shared" si="46"/>
        <v>14536.118905276124</v>
      </c>
      <c r="M183" s="666">
        <f t="shared" si="45"/>
        <v>15470.886150589129</v>
      </c>
      <c r="N183" s="666">
        <f t="shared" si="45"/>
        <v>16369.840200618724</v>
      </c>
      <c r="O183" s="666">
        <f t="shared" si="45"/>
        <v>17182.598857218225</v>
      </c>
      <c r="P183" s="666">
        <f t="shared" si="45"/>
        <v>18808.617369453335</v>
      </c>
      <c r="Q183" s="666">
        <f t="shared" si="45"/>
        <v>20409.520616783004</v>
      </c>
      <c r="R183" s="666">
        <f t="shared" si="45"/>
        <v>21971.884301634611</v>
      </c>
      <c r="S183" s="666">
        <f t="shared" si="45"/>
        <v>23484.483413999551</v>
      </c>
      <c r="T183" s="666">
        <f t="shared" si="45"/>
        <v>24938.291221853604</v>
      </c>
      <c r="U183" s="666">
        <f t="shared" si="45"/>
        <v>26326.389057199744</v>
      </c>
      <c r="V183" s="666">
        <f t="shared" si="45"/>
        <v>27643.812065597995</v>
      </c>
      <c r="W183" s="666">
        <f t="shared" si="45"/>
        <v>28887.353517843352</v>
      </c>
      <c r="X183" s="666">
        <f t="shared" si="45"/>
        <v>30055.346766364484</v>
      </c>
      <c r="Y183" s="666">
        <f t="shared" si="45"/>
        <v>31147.440083502741</v>
      </c>
      <c r="Z183" s="666">
        <f t="shared" si="45"/>
        <v>32164.375875224287</v>
      </c>
      <c r="AA183" s="666">
        <f t="shared" si="45"/>
        <v>33107.782389668726</v>
      </c>
      <c r="AB183" s="666">
        <f t="shared" si="45"/>
        <v>33979.983173263856</v>
      </c>
      <c r="AC183" s="666">
        <f t="shared" si="45"/>
        <v>34783.82721180463</v>
      </c>
      <c r="AD183" s="666">
        <f t="shared" si="45"/>
        <v>35522.540911398428</v>
      </c>
      <c r="AE183" s="666">
        <f t="shared" si="45"/>
        <v>36199.601769327099</v>
      </c>
      <c r="AF183" s="666">
        <f t="shared" si="45"/>
        <v>36818.632684903328</v>
      </c>
      <c r="AG183" s="666">
        <f t="shared" si="45"/>
        <v>37383.315288094833</v>
      </c>
      <c r="AH183" s="666">
        <f t="shared" si="45"/>
        <v>37897.320345648295</v>
      </c>
      <c r="AI183" s="666">
        <f t="shared" si="45"/>
        <v>38364.253175611986</v>
      </c>
      <c r="AJ183" s="666">
        <f t="shared" si="45"/>
        <v>38674.408045044918</v>
      </c>
      <c r="AK183" s="666">
        <f t="shared" si="45"/>
        <v>38941.855710574404</v>
      </c>
      <c r="AL183" s="666">
        <f t="shared" si="45"/>
        <v>39170.127501853363</v>
      </c>
      <c r="AM183" s="666">
        <f t="shared" ref="M183:AT191" si="47">AL183*AM$114+AL183</f>
        <v>39362.546665552109</v>
      </c>
      <c r="AN183" s="666">
        <f t="shared" si="47"/>
        <v>39522.222906993709</v>
      </c>
      <c r="AO183" s="666">
        <f t="shared" si="47"/>
        <v>39652.051870590949</v>
      </c>
      <c r="AP183" s="666">
        <f t="shared" si="47"/>
        <v>39754.718412055634</v>
      </c>
      <c r="AQ183" s="666">
        <f t="shared" si="47"/>
        <v>39832.702705379175</v>
      </c>
      <c r="AR183" s="666">
        <f t="shared" si="47"/>
        <v>39888.288396564552</v>
      </c>
      <c r="AS183" s="666">
        <f t="shared" si="47"/>
        <v>39923.5721636089</v>
      </c>
      <c r="AT183" s="666">
        <f t="shared" si="47"/>
        <v>39940.474169036177</v>
      </c>
      <c r="AV183" s="672" t="s">
        <v>92</v>
      </c>
      <c r="AW183" s="674" t="s">
        <v>408</v>
      </c>
      <c r="AX183" s="103">
        <v>220</v>
      </c>
      <c r="AY183" s="103">
        <v>8</v>
      </c>
      <c r="AZ183" s="661">
        <v>4</v>
      </c>
      <c r="BA183" s="103">
        <f t="shared" si="35"/>
        <v>4.5688033913670862</v>
      </c>
      <c r="BB183" s="104">
        <f t="shared" si="33"/>
        <v>5</v>
      </c>
    </row>
    <row r="184" spans="2:54" ht="15.75" thickBot="1" x14ac:dyDescent="0.3">
      <c r="B184" s="672" t="s">
        <v>93</v>
      </c>
      <c r="C184" s="673" t="s">
        <v>409</v>
      </c>
      <c r="D184" s="674" t="s">
        <v>410</v>
      </c>
      <c r="E184" s="676">
        <v>960</v>
      </c>
      <c r="F184" s="676">
        <v>1205</v>
      </c>
      <c r="G184" s="676">
        <v>2227</v>
      </c>
      <c r="H184" s="676">
        <v>3362</v>
      </c>
      <c r="I184" s="676">
        <v>2832</v>
      </c>
      <c r="J184" s="676">
        <v>3422</v>
      </c>
      <c r="K184" s="676">
        <v>4745</v>
      </c>
      <c r="L184" s="666">
        <f t="shared" si="46"/>
        <v>5082.8212384329554</v>
      </c>
      <c r="M184" s="666">
        <f t="shared" si="47"/>
        <v>5409.6797925236124</v>
      </c>
      <c r="N184" s="666">
        <f t="shared" si="47"/>
        <v>5724.0156044167907</v>
      </c>
      <c r="O184" s="666">
        <f t="shared" si="47"/>
        <v>6008.2116121960553</v>
      </c>
      <c r="P184" s="666">
        <f t="shared" si="47"/>
        <v>6576.778881212681</v>
      </c>
      <c r="Q184" s="666">
        <f t="shared" si="47"/>
        <v>7136.5641360821919</v>
      </c>
      <c r="R184" s="666">
        <f t="shared" si="47"/>
        <v>7682.8733243372308</v>
      </c>
      <c r="S184" s="666">
        <f t="shared" si="47"/>
        <v>8211.7814148436155</v>
      </c>
      <c r="T184" s="666">
        <f t="shared" si="47"/>
        <v>8720.1320447822654</v>
      </c>
      <c r="U184" s="666">
        <f t="shared" si="47"/>
        <v>9205.5059746803818</v>
      </c>
      <c r="V184" s="666">
        <f t="shared" si="47"/>
        <v>9666.1671518984876</v>
      </c>
      <c r="W184" s="666">
        <f t="shared" si="47"/>
        <v>10100.994284610662</v>
      </c>
      <c r="X184" s="666">
        <f t="shared" si="47"/>
        <v>10509.404598850366</v>
      </c>
      <c r="Y184" s="666">
        <f t="shared" si="47"/>
        <v>10891.275106574833</v>
      </c>
      <c r="Z184" s="666">
        <f t="shared" si="47"/>
        <v>11246.86540368012</v>
      </c>
      <c r="AA184" s="666">
        <f t="shared" si="47"/>
        <v>11576.744837065446</v>
      </c>
      <c r="AB184" s="666">
        <f t="shared" si="47"/>
        <v>11881.725877460352</v>
      </c>
      <c r="AC184" s="666">
        <f t="shared" si="47"/>
        <v>12162.804725129916</v>
      </c>
      <c r="AD184" s="666">
        <f t="shared" si="47"/>
        <v>12421.109552290753</v>
      </c>
      <c r="AE184" s="666">
        <f t="shared" si="47"/>
        <v>12657.856329805236</v>
      </c>
      <c r="AF184" s="666">
        <f t="shared" si="47"/>
        <v>12874.3118710292</v>
      </c>
      <c r="AG184" s="666">
        <f t="shared" si="47"/>
        <v>13071.763525571845</v>
      </c>
      <c r="AH184" s="666">
        <f t="shared" si="47"/>
        <v>13251.4948445174</v>
      </c>
      <c r="AI184" s="666">
        <f t="shared" si="47"/>
        <v>13414.766493609346</v>
      </c>
      <c r="AJ184" s="666">
        <f t="shared" si="47"/>
        <v>13523.217846259255</v>
      </c>
      <c r="AK184" s="666">
        <f t="shared" si="47"/>
        <v>13616.735839843443</v>
      </c>
      <c r="AL184" s="666">
        <f t="shared" si="47"/>
        <v>13696.555268702594</v>
      </c>
      <c r="AM184" s="666">
        <f t="shared" si="47"/>
        <v>13763.838167136681</v>
      </c>
      <c r="AN184" s="666">
        <f t="shared" si="47"/>
        <v>13819.671900787409</v>
      </c>
      <c r="AO184" s="666">
        <f t="shared" si="47"/>
        <v>13865.068984963453</v>
      </c>
      <c r="AP184" s="666">
        <f t="shared" si="47"/>
        <v>13900.968228828591</v>
      </c>
      <c r="AQ184" s="666">
        <f t="shared" si="47"/>
        <v>13928.236870819765</v>
      </c>
      <c r="AR184" s="666">
        <f t="shared" si="47"/>
        <v>13947.67342974936</v>
      </c>
      <c r="AS184" s="666">
        <f t="shared" si="47"/>
        <v>13960.011047628906</v>
      </c>
      <c r="AT184" s="666">
        <f t="shared" si="47"/>
        <v>13965.921144589292</v>
      </c>
      <c r="AV184" s="672" t="s">
        <v>93</v>
      </c>
      <c r="AW184" s="674" t="s">
        <v>410</v>
      </c>
      <c r="AX184" s="103">
        <v>220</v>
      </c>
      <c r="AY184" s="103">
        <v>8</v>
      </c>
      <c r="AZ184" s="661">
        <v>4</v>
      </c>
      <c r="BA184" s="103">
        <f t="shared" si="35"/>
        <v>1.5975661084772899</v>
      </c>
      <c r="BB184" s="104">
        <f t="shared" si="33"/>
        <v>2</v>
      </c>
    </row>
    <row r="185" spans="2:54" ht="15.75" thickBot="1" x14ac:dyDescent="0.3">
      <c r="B185" s="663" t="s">
        <v>243</v>
      </c>
      <c r="C185" s="692" t="s">
        <v>411</v>
      </c>
      <c r="D185" s="693" t="s">
        <v>412</v>
      </c>
      <c r="E185" s="675">
        <v>1986</v>
      </c>
      <c r="F185" s="675">
        <v>2003</v>
      </c>
      <c r="G185" s="675">
        <v>2148</v>
      </c>
      <c r="H185" s="675">
        <v>2395</v>
      </c>
      <c r="I185" s="675">
        <v>1860</v>
      </c>
      <c r="J185" s="675">
        <v>2380</v>
      </c>
      <c r="K185" s="675">
        <v>2577</v>
      </c>
      <c r="L185" s="666">
        <f t="shared" si="46"/>
        <v>2760.4700382385095</v>
      </c>
      <c r="M185" s="666">
        <f t="shared" si="47"/>
        <v>2937.9862645591888</v>
      </c>
      <c r="N185" s="666">
        <f t="shared" si="47"/>
        <v>3108.7014146642932</v>
      </c>
      <c r="O185" s="666">
        <f t="shared" si="47"/>
        <v>3263.0476974982585</v>
      </c>
      <c r="P185" s="666">
        <f t="shared" si="47"/>
        <v>3571.8354429684045</v>
      </c>
      <c r="Q185" s="666">
        <f t="shared" si="47"/>
        <v>3875.8536941377893</v>
      </c>
      <c r="R185" s="666">
        <f t="shared" si="47"/>
        <v>4172.5531205093876</v>
      </c>
      <c r="S185" s="666">
        <f t="shared" si="47"/>
        <v>4459.8020455325604</v>
      </c>
      <c r="T185" s="666">
        <f t="shared" si="47"/>
        <v>4735.8862548796424</v>
      </c>
      <c r="U185" s="666">
        <f t="shared" si="47"/>
        <v>4999.4918644365325</v>
      </c>
      <c r="V185" s="666">
        <f t="shared" si="47"/>
        <v>5249.6760274904964</v>
      </c>
      <c r="W185" s="666">
        <f t="shared" si="47"/>
        <v>5485.8297726958226</v>
      </c>
      <c r="X185" s="666">
        <f t="shared" si="47"/>
        <v>5707.6365966780595</v>
      </c>
      <c r="Y185" s="666">
        <f t="shared" si="47"/>
        <v>5915.0297048774173</v>
      </c>
      <c r="Z185" s="666">
        <f t="shared" si="47"/>
        <v>6108.1500833053042</v>
      </c>
      <c r="AA185" s="666">
        <f t="shared" si="47"/>
        <v>6287.3069431227932</v>
      </c>
      <c r="AB185" s="666">
        <f t="shared" si="47"/>
        <v>6452.9415355564443</v>
      </c>
      <c r="AC185" s="666">
        <f t="shared" si="47"/>
        <v>6605.5948949757194</v>
      </c>
      <c r="AD185" s="666">
        <f t="shared" si="47"/>
        <v>6745.879729452743</v>
      </c>
      <c r="AE185" s="666">
        <f t="shared" si="47"/>
        <v>6874.4564303283651</v>
      </c>
      <c r="AF185" s="666">
        <f t="shared" si="47"/>
        <v>6992.0130013998414</v>
      </c>
      <c r="AG185" s="666">
        <f t="shared" si="47"/>
        <v>7099.2485996625173</v>
      </c>
      <c r="AH185" s="666">
        <f t="shared" si="47"/>
        <v>7196.8603191404291</v>
      </c>
      <c r="AI185" s="666">
        <f t="shared" si="47"/>
        <v>7285.5328248748747</v>
      </c>
      <c r="AJ185" s="666">
        <f t="shared" si="47"/>
        <v>7344.4325373677757</v>
      </c>
      <c r="AK185" s="666">
        <f t="shared" si="47"/>
        <v>7395.2219724502729</v>
      </c>
      <c r="AL185" s="666">
        <f t="shared" si="47"/>
        <v>7438.5717444566017</v>
      </c>
      <c r="AM185" s="666">
        <f t="shared" si="47"/>
        <v>7475.11295188856</v>
      </c>
      <c r="AN185" s="666">
        <f t="shared" si="47"/>
        <v>7505.436140849135</v>
      </c>
      <c r="AO185" s="666">
        <f t="shared" si="47"/>
        <v>7530.0912063753021</v>
      </c>
      <c r="AP185" s="666">
        <f t="shared" si="47"/>
        <v>7549.5880138443135</v>
      </c>
      <c r="AQ185" s="666">
        <f t="shared" si="47"/>
        <v>7564.3975587149671</v>
      </c>
      <c r="AR185" s="666">
        <f t="shared" si="47"/>
        <v>7574.9535149555504</v>
      </c>
      <c r="AS185" s="666">
        <f t="shared" si="47"/>
        <v>7581.6540505246949</v>
      </c>
      <c r="AT185" s="666">
        <f t="shared" si="47"/>
        <v>7584.863812351231</v>
      </c>
      <c r="AV185" s="663" t="s">
        <v>243</v>
      </c>
      <c r="AW185" s="693" t="s">
        <v>412</v>
      </c>
      <c r="AX185" s="103">
        <v>220</v>
      </c>
      <c r="AY185" s="103">
        <v>8</v>
      </c>
      <c r="AZ185" s="661">
        <v>4</v>
      </c>
      <c r="BA185" s="103">
        <f t="shared" si="35"/>
        <v>0.86763495501495802</v>
      </c>
      <c r="BB185" s="104">
        <f t="shared" ref="BB185:BB207" si="48">ROUNDUP(BA185,0)</f>
        <v>1</v>
      </c>
    </row>
    <row r="186" spans="2:54" ht="15.75" thickBot="1" x14ac:dyDescent="0.3">
      <c r="B186" s="672" t="s">
        <v>94</v>
      </c>
      <c r="C186" s="673" t="s">
        <v>413</v>
      </c>
      <c r="D186" s="674" t="s">
        <v>414</v>
      </c>
      <c r="E186" s="676">
        <v>253</v>
      </c>
      <c r="F186" s="676">
        <v>314</v>
      </c>
      <c r="G186" s="676">
        <v>312</v>
      </c>
      <c r="H186" s="676">
        <v>430</v>
      </c>
      <c r="I186" s="676">
        <v>304</v>
      </c>
      <c r="J186" s="676">
        <v>391</v>
      </c>
      <c r="K186" s="676">
        <v>398</v>
      </c>
      <c r="L186" s="666">
        <f t="shared" si="46"/>
        <v>426.33569081060409</v>
      </c>
      <c r="M186" s="666">
        <f t="shared" si="47"/>
        <v>453.75185614845054</v>
      </c>
      <c r="N186" s="666">
        <f t="shared" si="47"/>
        <v>480.11764184570762</v>
      </c>
      <c r="O186" s="666">
        <f t="shared" si="47"/>
        <v>503.95536810411596</v>
      </c>
      <c r="P186" s="666">
        <f t="shared" si="47"/>
        <v>551.64552048949361</v>
      </c>
      <c r="Q186" s="666">
        <f t="shared" si="47"/>
        <v>598.59905714662011</v>
      </c>
      <c r="R186" s="666">
        <f t="shared" si="47"/>
        <v>644.42225144072029</v>
      </c>
      <c r="S186" s="666">
        <f t="shared" si="47"/>
        <v>688.78588052850557</v>
      </c>
      <c r="T186" s="666">
        <f t="shared" si="47"/>
        <v>731.42519574780647</v>
      </c>
      <c r="U186" s="666">
        <f t="shared" si="47"/>
        <v>772.13727669605726</v>
      </c>
      <c r="V186" s="666">
        <f t="shared" si="47"/>
        <v>810.77650715607967</v>
      </c>
      <c r="W186" s="666">
        <f t="shared" si="47"/>
        <v>847.24883567440327</v>
      </c>
      <c r="X186" s="666">
        <f t="shared" si="47"/>
        <v>881.50538047259113</v>
      </c>
      <c r="Y186" s="666">
        <f t="shared" si="47"/>
        <v>913.53582558836308</v>
      </c>
      <c r="Z186" s="666">
        <f t="shared" si="47"/>
        <v>943.36194534556103</v>
      </c>
      <c r="AA186" s="666">
        <f t="shared" si="47"/>
        <v>971.03149529021005</v>
      </c>
      <c r="AB186" s="666">
        <f t="shared" si="47"/>
        <v>996.61262365210098</v>
      </c>
      <c r="AC186" s="666">
        <f t="shared" si="47"/>
        <v>1020.1888894840264</v>
      </c>
      <c r="AD186" s="666">
        <f t="shared" si="47"/>
        <v>1041.8549213512579</v>
      </c>
      <c r="AE186" s="666">
        <f t="shared" si="47"/>
        <v>1061.7127121733367</v>
      </c>
      <c r="AF186" s="666">
        <f t="shared" si="47"/>
        <v>1079.8685194245777</v>
      </c>
      <c r="AG186" s="666">
        <f t="shared" si="47"/>
        <v>1096.4303231143508</v>
      </c>
      <c r="AH186" s="666">
        <f t="shared" si="47"/>
        <v>1111.5057846402372</v>
      </c>
      <c r="AI186" s="666">
        <f t="shared" si="47"/>
        <v>1125.2006458285607</v>
      </c>
      <c r="AJ186" s="666">
        <f t="shared" si="47"/>
        <v>1134.2973030160556</v>
      </c>
      <c r="AK186" s="666">
        <f t="shared" si="47"/>
        <v>1142.1413834052034</v>
      </c>
      <c r="AL186" s="666">
        <f t="shared" si="47"/>
        <v>1148.8364587868562</v>
      </c>
      <c r="AM186" s="666">
        <f t="shared" si="47"/>
        <v>1154.4799980021917</v>
      </c>
      <c r="AN186" s="666">
        <f t="shared" si="47"/>
        <v>1159.1632068521369</v>
      </c>
      <c r="AO186" s="666">
        <f t="shared" si="47"/>
        <v>1162.9710128588947</v>
      </c>
      <c r="AP186" s="666">
        <f t="shared" si="47"/>
        <v>1165.9821612378885</v>
      </c>
      <c r="AQ186" s="666">
        <f t="shared" si="47"/>
        <v>1168.2693940118584</v>
      </c>
      <c r="AR186" s="666">
        <f t="shared" si="47"/>
        <v>1169.8996891549518</v>
      </c>
      <c r="AS186" s="666">
        <f t="shared" si="47"/>
        <v>1170.9345409813079</v>
      </c>
      <c r="AT186" s="666">
        <f t="shared" si="47"/>
        <v>1171.4302667115994</v>
      </c>
      <c r="AV186" s="672" t="s">
        <v>94</v>
      </c>
      <c r="AW186" s="674" t="s">
        <v>414</v>
      </c>
      <c r="AX186" s="103">
        <v>220</v>
      </c>
      <c r="AY186" s="103">
        <v>8</v>
      </c>
      <c r="AZ186" s="661">
        <v>4</v>
      </c>
      <c r="BA186" s="103">
        <f t="shared" si="35"/>
        <v>0.13400027632749448</v>
      </c>
      <c r="BB186" s="104">
        <f t="shared" si="48"/>
        <v>1</v>
      </c>
    </row>
    <row r="187" spans="2:54" x14ac:dyDescent="0.25">
      <c r="B187" s="663" t="s">
        <v>244</v>
      </c>
      <c r="C187" s="677" t="s">
        <v>415</v>
      </c>
      <c r="D187" s="678" t="s">
        <v>416</v>
      </c>
      <c r="E187" s="658">
        <v>11336</v>
      </c>
      <c r="F187" s="658">
        <v>11394</v>
      </c>
      <c r="G187" s="658">
        <v>10877</v>
      </c>
      <c r="H187" s="658">
        <v>11567</v>
      </c>
      <c r="I187" s="679">
        <v>9204</v>
      </c>
      <c r="J187" s="679">
        <v>7868</v>
      </c>
      <c r="K187" s="679">
        <v>7467</v>
      </c>
      <c r="L187" s="666">
        <f t="shared" si="46"/>
        <v>7998.6145811125143</v>
      </c>
      <c r="M187" s="666">
        <f t="shared" si="46"/>
        <v>8512.97766296603</v>
      </c>
      <c r="N187" s="666">
        <f t="shared" si="46"/>
        <v>9007.6342504067798</v>
      </c>
      <c r="O187" s="666">
        <f t="shared" si="46"/>
        <v>9454.8611397824952</v>
      </c>
      <c r="P187" s="666">
        <f t="shared" si="46"/>
        <v>10349.59070727399</v>
      </c>
      <c r="Q187" s="666">
        <f t="shared" si="46"/>
        <v>11230.500401290985</v>
      </c>
      <c r="R187" s="666">
        <f t="shared" si="46"/>
        <v>12090.203395748387</v>
      </c>
      <c r="S187" s="666">
        <f t="shared" si="46"/>
        <v>12922.523039965707</v>
      </c>
      <c r="T187" s="666">
        <f t="shared" si="46"/>
        <v>13722.492303137868</v>
      </c>
      <c r="U187" s="666">
        <f t="shared" si="46"/>
        <v>14486.304133390604</v>
      </c>
      <c r="V187" s="666">
        <f t="shared" si="46"/>
        <v>15211.226580237306</v>
      </c>
      <c r="W187" s="666">
        <f t="shared" si="46"/>
        <v>15895.495115529573</v>
      </c>
      <c r="X187" s="666">
        <f t="shared" si="46"/>
        <v>16538.192653238289</v>
      </c>
      <c r="Y187" s="666">
        <f t="shared" si="46"/>
        <v>17139.125652432936</v>
      </c>
      <c r="Z187" s="666">
        <f t="shared" si="46"/>
        <v>17698.702627877654</v>
      </c>
      <c r="AA187" s="666">
        <f t="shared" si="46"/>
        <v>18217.819536010051</v>
      </c>
      <c r="AB187" s="666">
        <f t="shared" si="47"/>
        <v>18697.754926658894</v>
      </c>
      <c r="AC187" s="666">
        <f t="shared" si="47"/>
        <v>19140.076476827202</v>
      </c>
      <c r="AD187" s="666">
        <f t="shared" si="47"/>
        <v>19546.559542034782</v>
      </c>
      <c r="AE187" s="666">
        <f t="shared" si="47"/>
        <v>19919.117642709312</v>
      </c>
      <c r="AF187" s="666">
        <f t="shared" si="47"/>
        <v>20259.744307897792</v>
      </c>
      <c r="AG187" s="666">
        <f t="shared" si="47"/>
        <v>20570.465383655417</v>
      </c>
      <c r="AH187" s="666">
        <f t="shared" si="47"/>
        <v>20853.300738463942</v>
      </c>
      <c r="AI187" s="666">
        <f t="shared" si="47"/>
        <v>21110.234227140354</v>
      </c>
      <c r="AJ187" s="666">
        <f t="shared" si="47"/>
        <v>21280.899401057501</v>
      </c>
      <c r="AK187" s="666">
        <f t="shared" si="47"/>
        <v>21428.064597705157</v>
      </c>
      <c r="AL187" s="666">
        <f t="shared" si="47"/>
        <v>21553.67295919963</v>
      </c>
      <c r="AM187" s="666">
        <f t="shared" si="47"/>
        <v>21659.553128347645</v>
      </c>
      <c r="AN187" s="666">
        <f t="shared" si="47"/>
        <v>21747.416245137949</v>
      </c>
      <c r="AO187" s="666">
        <f t="shared" si="47"/>
        <v>21818.855660847647</v>
      </c>
      <c r="AP187" s="666">
        <f t="shared" si="47"/>
        <v>21875.348738601278</v>
      </c>
      <c r="AQ187" s="666">
        <f t="shared" si="47"/>
        <v>21918.260213785281</v>
      </c>
      <c r="AR187" s="666">
        <f t="shared" si="47"/>
        <v>21948.846680703573</v>
      </c>
      <c r="AS187" s="666">
        <f t="shared" si="47"/>
        <v>21968.261853033724</v>
      </c>
      <c r="AT187" s="666">
        <f t="shared" si="47"/>
        <v>21977.562315415853</v>
      </c>
      <c r="AV187" s="663" t="s">
        <v>244</v>
      </c>
      <c r="AW187" s="678" t="s">
        <v>416</v>
      </c>
      <c r="AX187" s="103">
        <v>220</v>
      </c>
      <c r="AY187" s="103">
        <v>8</v>
      </c>
      <c r="AZ187" s="661">
        <v>4</v>
      </c>
      <c r="BA187" s="103">
        <f t="shared" ref="BA187:BA207" si="49">Z187/AX187/AY187/AZ187</f>
        <v>2.5140202596417121</v>
      </c>
      <c r="BB187" s="104">
        <f t="shared" si="48"/>
        <v>3</v>
      </c>
    </row>
    <row r="188" spans="2:54" ht="15.75" thickBot="1" x14ac:dyDescent="0.3">
      <c r="B188" s="681"/>
      <c r="C188" s="682" t="s">
        <v>417</v>
      </c>
      <c r="D188" s="683" t="s">
        <v>416</v>
      </c>
      <c r="E188" s="574"/>
      <c r="F188" s="574"/>
      <c r="G188" s="574"/>
      <c r="H188" s="574"/>
      <c r="I188" s="574">
        <v>1245</v>
      </c>
      <c r="J188" s="574">
        <v>3358</v>
      </c>
      <c r="K188" s="574">
        <v>4039</v>
      </c>
      <c r="L188" s="666">
        <f t="shared" si="46"/>
        <v>4326.5574250855025</v>
      </c>
      <c r="M188" s="666">
        <f t="shared" si="47"/>
        <v>4604.7832838783715</v>
      </c>
      <c r="N188" s="666">
        <f t="shared" si="47"/>
        <v>4872.3496367206362</v>
      </c>
      <c r="O188" s="666">
        <f t="shared" si="47"/>
        <v>5114.2606325942825</v>
      </c>
      <c r="P188" s="666">
        <f t="shared" si="47"/>
        <v>5598.2318021534293</v>
      </c>
      <c r="Q188" s="666">
        <f t="shared" si="47"/>
        <v>6074.7276176261284</v>
      </c>
      <c r="R188" s="666">
        <f t="shared" si="47"/>
        <v>6539.7524461534413</v>
      </c>
      <c r="S188" s="666">
        <f t="shared" si="47"/>
        <v>6989.9652549111424</v>
      </c>
      <c r="T188" s="666">
        <f t="shared" si="47"/>
        <v>7422.6793106165605</v>
      </c>
      <c r="U188" s="666">
        <f t="shared" si="47"/>
        <v>7835.8353280788342</v>
      </c>
      <c r="V188" s="666">
        <f t="shared" si="47"/>
        <v>8227.9555588025287</v>
      </c>
      <c r="W188" s="666">
        <f t="shared" si="47"/>
        <v>8598.0855459520499</v>
      </c>
      <c r="X188" s="666">
        <f t="shared" si="47"/>
        <v>8945.7292254492386</v>
      </c>
      <c r="Y188" s="666">
        <f t="shared" si="47"/>
        <v>9270.7819084206021</v>
      </c>
      <c r="Z188" s="666">
        <f t="shared" si="47"/>
        <v>9573.4645659565886</v>
      </c>
      <c r="AA188" s="666">
        <f t="shared" si="47"/>
        <v>9854.2618328571843</v>
      </c>
      <c r="AB188" s="666">
        <f t="shared" si="47"/>
        <v>10113.865293796072</v>
      </c>
      <c r="AC188" s="666">
        <f t="shared" si="47"/>
        <v>10353.122926195938</v>
      </c>
      <c r="AD188" s="666">
        <f t="shared" si="47"/>
        <v>10572.995043562138</v>
      </c>
      <c r="AE188" s="666">
        <f t="shared" si="47"/>
        <v>10774.516694643486</v>
      </c>
      <c r="AF188" s="666">
        <f t="shared" si="47"/>
        <v>10958.76620591927</v>
      </c>
      <c r="AG188" s="666">
        <f t="shared" si="47"/>
        <v>11126.839384570007</v>
      </c>
      <c r="AH188" s="666">
        <f t="shared" si="47"/>
        <v>11279.828804426928</v>
      </c>
      <c r="AI188" s="666">
        <f t="shared" si="47"/>
        <v>11418.807559049135</v>
      </c>
      <c r="AJ188" s="666">
        <f t="shared" si="47"/>
        <v>11511.122630356402</v>
      </c>
      <c r="AK188" s="666">
        <f t="shared" si="47"/>
        <v>11590.726250184965</v>
      </c>
      <c r="AL188" s="666">
        <f t="shared" si="47"/>
        <v>11658.669490050532</v>
      </c>
      <c r="AM188" s="666">
        <f t="shared" si="47"/>
        <v>11715.941487263446</v>
      </c>
      <c r="AN188" s="666">
        <f t="shared" si="47"/>
        <v>11763.467820290905</v>
      </c>
      <c r="AO188" s="666">
        <f t="shared" si="47"/>
        <v>11802.110354113254</v>
      </c>
      <c r="AP188" s="666">
        <f t="shared" si="47"/>
        <v>11832.66821417043</v>
      </c>
      <c r="AQ188" s="666">
        <f t="shared" si="47"/>
        <v>11855.879604055013</v>
      </c>
      <c r="AR188" s="666">
        <f t="shared" si="47"/>
        <v>11872.424232404146</v>
      </c>
      <c r="AS188" s="666">
        <f t="shared" si="47"/>
        <v>11882.926158350509</v>
      </c>
      <c r="AT188" s="666">
        <f t="shared" si="47"/>
        <v>11887.956902633543</v>
      </c>
      <c r="AV188" s="681"/>
      <c r="AW188" s="683" t="s">
        <v>416</v>
      </c>
      <c r="AX188" s="103">
        <v>220</v>
      </c>
      <c r="AY188" s="103">
        <v>8</v>
      </c>
      <c r="AZ188" s="661">
        <v>4</v>
      </c>
      <c r="BA188" s="103">
        <f t="shared" si="49"/>
        <v>1.3598671258461064</v>
      </c>
      <c r="BB188" s="104">
        <f t="shared" si="48"/>
        <v>2</v>
      </c>
    </row>
    <row r="189" spans="2:54" ht="15.75" thickBot="1" x14ac:dyDescent="0.3">
      <c r="B189" s="681" t="s">
        <v>245</v>
      </c>
      <c r="C189" s="689" t="s">
        <v>418</v>
      </c>
      <c r="D189" s="690" t="s">
        <v>419</v>
      </c>
      <c r="E189" s="691">
        <v>7532</v>
      </c>
      <c r="F189" s="691">
        <v>7671</v>
      </c>
      <c r="G189" s="691">
        <v>7747</v>
      </c>
      <c r="H189" s="691">
        <v>8433</v>
      </c>
      <c r="I189" s="691">
        <v>7327</v>
      </c>
      <c r="J189" s="691">
        <v>6050</v>
      </c>
      <c r="K189" s="691">
        <v>5327</v>
      </c>
      <c r="L189" s="666">
        <f t="shared" si="46"/>
        <v>5706.2568466032362</v>
      </c>
      <c r="M189" s="666">
        <f t="shared" si="47"/>
        <v>6073.2063761376785</v>
      </c>
      <c r="N189" s="666">
        <f t="shared" si="47"/>
        <v>6426.0971811861418</v>
      </c>
      <c r="O189" s="666">
        <f t="shared" si="47"/>
        <v>6745.1513715844867</v>
      </c>
      <c r="P189" s="666">
        <f t="shared" si="47"/>
        <v>7383.4565016269662</v>
      </c>
      <c r="Q189" s="666">
        <f t="shared" si="47"/>
        <v>8011.9024558292604</v>
      </c>
      <c r="R189" s="666">
        <f t="shared" si="47"/>
        <v>8625.2194307153695</v>
      </c>
      <c r="S189" s="666">
        <f t="shared" si="47"/>
        <v>9219.0009687822858</v>
      </c>
      <c r="T189" s="666">
        <f t="shared" si="47"/>
        <v>9789.703562182327</v>
      </c>
      <c r="U189" s="666">
        <f t="shared" si="47"/>
        <v>10334.61123859271</v>
      </c>
      <c r="V189" s="666">
        <f t="shared" si="47"/>
        <v>10851.775009096578</v>
      </c>
      <c r="W189" s="666">
        <f t="shared" si="47"/>
        <v>11339.936049340573</v>
      </c>
      <c r="X189" s="666">
        <f t="shared" si="47"/>
        <v>11798.44010496858</v>
      </c>
      <c r="Y189" s="666">
        <f t="shared" si="47"/>
        <v>12227.149102786965</v>
      </c>
      <c r="Z189" s="666">
        <f t="shared" si="47"/>
        <v>12626.3544795372</v>
      </c>
      <c r="AA189" s="666">
        <f t="shared" si="47"/>
        <v>12996.695415605403</v>
      </c>
      <c r="AB189" s="666">
        <f t="shared" si="47"/>
        <v>13339.084035665186</v>
      </c>
      <c r="AC189" s="666">
        <f t="shared" si="47"/>
        <v>13654.638729350278</v>
      </c>
      <c r="AD189" s="666">
        <f t="shared" si="47"/>
        <v>13944.626045321991</v>
      </c>
      <c r="AE189" s="666">
        <f t="shared" si="47"/>
        <v>14210.411099867757</v>
      </c>
      <c r="AF189" s="666">
        <f t="shared" si="47"/>
        <v>14453.4160878762</v>
      </c>
      <c r="AG189" s="666">
        <f t="shared" si="47"/>
        <v>14675.086259372232</v>
      </c>
      <c r="AH189" s="666">
        <f t="shared" si="47"/>
        <v>14876.862599946093</v>
      </c>
      <c r="AI189" s="666">
        <f t="shared" si="47"/>
        <v>15060.16040283604</v>
      </c>
      <c r="AJ189" s="666">
        <f t="shared" si="47"/>
        <v>15181.913902428465</v>
      </c>
      <c r="AK189" s="666">
        <f t="shared" si="47"/>
        <v>15286.902385425929</v>
      </c>
      <c r="AL189" s="666">
        <f t="shared" si="47"/>
        <v>15376.512100395938</v>
      </c>
      <c r="AM189" s="666">
        <f t="shared" si="47"/>
        <v>15452.047611451444</v>
      </c>
      <c r="AN189" s="666">
        <f t="shared" si="47"/>
        <v>15514.729655530986</v>
      </c>
      <c r="AO189" s="666">
        <f t="shared" si="47"/>
        <v>15565.694938440531</v>
      </c>
      <c r="AP189" s="666">
        <f t="shared" si="47"/>
        <v>15605.997419382489</v>
      </c>
      <c r="AQ189" s="666">
        <f t="shared" si="47"/>
        <v>15636.610708294393</v>
      </c>
      <c r="AR189" s="666">
        <f t="shared" si="47"/>
        <v>15658.431266654341</v>
      </c>
      <c r="AS189" s="666">
        <f t="shared" si="47"/>
        <v>15672.282160320166</v>
      </c>
      <c r="AT189" s="666">
        <f t="shared" si="47"/>
        <v>15678.917162745451</v>
      </c>
      <c r="AV189" s="681" t="s">
        <v>245</v>
      </c>
      <c r="AW189" s="690" t="s">
        <v>419</v>
      </c>
      <c r="AX189" s="103">
        <v>220</v>
      </c>
      <c r="AY189" s="103">
        <v>8</v>
      </c>
      <c r="AZ189" s="661">
        <v>4</v>
      </c>
      <c r="BA189" s="103">
        <f t="shared" si="49"/>
        <v>1.7935162612978977</v>
      </c>
      <c r="BB189" s="104">
        <f t="shared" si="48"/>
        <v>2</v>
      </c>
    </row>
    <row r="190" spans="2:54" ht="15.75" thickBot="1" x14ac:dyDescent="0.3">
      <c r="B190" s="681" t="s">
        <v>246</v>
      </c>
      <c r="C190" s="689" t="s">
        <v>420</v>
      </c>
      <c r="D190" s="690" t="s">
        <v>421</v>
      </c>
      <c r="E190" s="691">
        <v>256</v>
      </c>
      <c r="F190" s="691">
        <v>218</v>
      </c>
      <c r="G190" s="691">
        <v>263</v>
      </c>
      <c r="H190" s="691">
        <v>519</v>
      </c>
      <c r="I190" s="691">
        <v>542</v>
      </c>
      <c r="J190" s="691">
        <v>520</v>
      </c>
      <c r="K190" s="691">
        <v>434</v>
      </c>
      <c r="L190" s="666">
        <f t="shared" si="46"/>
        <v>464.89871812010597</v>
      </c>
      <c r="M190" s="666">
        <f t="shared" si="47"/>
        <v>494.79473760911441</v>
      </c>
      <c r="N190" s="666">
        <f t="shared" si="47"/>
        <v>523.54536824381182</v>
      </c>
      <c r="O190" s="666">
        <f t="shared" si="47"/>
        <v>549.53927074669923</v>
      </c>
      <c r="P190" s="666">
        <f t="shared" si="47"/>
        <v>601.54310525738742</v>
      </c>
      <c r="Q190" s="666">
        <f t="shared" si="47"/>
        <v>652.74369548149025</v>
      </c>
      <c r="R190" s="666">
        <f t="shared" si="47"/>
        <v>702.71170131978033</v>
      </c>
      <c r="S190" s="666">
        <f t="shared" si="47"/>
        <v>751.08812097832003</v>
      </c>
      <c r="T190" s="666">
        <f t="shared" si="47"/>
        <v>797.58425867976882</v>
      </c>
      <c r="U190" s="666">
        <f t="shared" si="47"/>
        <v>841.97883941228349</v>
      </c>
      <c r="V190" s="666">
        <f t="shared" si="47"/>
        <v>884.11307564255912</v>
      </c>
      <c r="W190" s="666">
        <f t="shared" si="47"/>
        <v>923.88440875047991</v>
      </c>
      <c r="X190" s="666">
        <f t="shared" si="47"/>
        <v>961.23953549021246</v>
      </c>
      <c r="Y190" s="666">
        <f t="shared" si="47"/>
        <v>996.16720679736079</v>
      </c>
      <c r="Z190" s="666">
        <f t="shared" si="47"/>
        <v>1028.6911665325968</v>
      </c>
      <c r="AA190" s="666">
        <f t="shared" si="47"/>
        <v>1058.8634898390733</v>
      </c>
      <c r="AB190" s="666">
        <f t="shared" si="47"/>
        <v>1086.7584891080699</v>
      </c>
      <c r="AC190" s="666">
        <f t="shared" si="47"/>
        <v>1112.4672814976568</v>
      </c>
      <c r="AD190" s="666">
        <f t="shared" si="47"/>
        <v>1136.0930549408188</v>
      </c>
      <c r="AE190" s="666">
        <f t="shared" si="47"/>
        <v>1157.7470278473068</v>
      </c>
      <c r="AF190" s="666">
        <f t="shared" si="47"/>
        <v>1177.5450689202678</v>
      </c>
      <c r="AG190" s="666">
        <f t="shared" si="47"/>
        <v>1195.6049252050957</v>
      </c>
      <c r="AH190" s="666">
        <f t="shared" si="47"/>
        <v>1212.043996316238</v>
      </c>
      <c r="AI190" s="666">
        <f t="shared" si="47"/>
        <v>1226.9775886673244</v>
      </c>
      <c r="AJ190" s="666">
        <f t="shared" si="47"/>
        <v>1236.8970590677586</v>
      </c>
      <c r="AK190" s="666">
        <f t="shared" si="47"/>
        <v>1245.4506542659751</v>
      </c>
      <c r="AL190" s="666">
        <f t="shared" si="47"/>
        <v>1252.7513143555159</v>
      </c>
      <c r="AM190" s="666">
        <f t="shared" si="47"/>
        <v>1258.9053244546506</v>
      </c>
      <c r="AN190" s="666">
        <f t="shared" si="47"/>
        <v>1264.012140135244</v>
      </c>
      <c r="AO190" s="666">
        <f t="shared" si="47"/>
        <v>1268.1643708059296</v>
      </c>
      <c r="AP190" s="666">
        <f t="shared" si="47"/>
        <v>1271.4478843649326</v>
      </c>
      <c r="AQ190" s="666">
        <f t="shared" si="47"/>
        <v>1273.9420025154425</v>
      </c>
      <c r="AR190" s="666">
        <f t="shared" si="47"/>
        <v>1275.7197615408259</v>
      </c>
      <c r="AS190" s="666">
        <f t="shared" si="47"/>
        <v>1276.8482180549929</v>
      </c>
      <c r="AT190" s="666">
        <f t="shared" si="47"/>
        <v>1277.3887832985772</v>
      </c>
      <c r="AV190" s="681" t="s">
        <v>246</v>
      </c>
      <c r="AW190" s="690" t="s">
        <v>421</v>
      </c>
      <c r="AX190" s="103">
        <v>220</v>
      </c>
      <c r="AY190" s="103">
        <v>8</v>
      </c>
      <c r="AZ190" s="661">
        <v>4</v>
      </c>
      <c r="BA190" s="103">
        <f t="shared" si="49"/>
        <v>0.14612090433701658</v>
      </c>
      <c r="BB190" s="104">
        <f t="shared" si="48"/>
        <v>1</v>
      </c>
    </row>
    <row r="191" spans="2:54" ht="15.75" thickBot="1" x14ac:dyDescent="0.3">
      <c r="B191" s="681" t="s">
        <v>247</v>
      </c>
      <c r="C191" s="689" t="s">
        <v>422</v>
      </c>
      <c r="D191" s="690" t="s">
        <v>423</v>
      </c>
      <c r="E191" s="691">
        <v>2313</v>
      </c>
      <c r="F191" s="691">
        <v>2118</v>
      </c>
      <c r="G191" s="691">
        <v>2185</v>
      </c>
      <c r="H191" s="691">
        <v>1962</v>
      </c>
      <c r="I191" s="691">
        <v>1727</v>
      </c>
      <c r="J191" s="691">
        <v>1765</v>
      </c>
      <c r="K191" s="691">
        <v>1959</v>
      </c>
      <c r="L191" s="666">
        <f t="shared" si="46"/>
        <v>2098.471402758727</v>
      </c>
      <c r="M191" s="666">
        <f t="shared" si="47"/>
        <v>2233.4167994844588</v>
      </c>
      <c r="N191" s="666">
        <f t="shared" si="47"/>
        <v>2363.1921114968372</v>
      </c>
      <c r="O191" s="666">
        <f t="shared" si="47"/>
        <v>2480.5240354672442</v>
      </c>
      <c r="P191" s="666">
        <f t="shared" si="47"/>
        <v>2715.2602377862258</v>
      </c>
      <c r="Q191" s="666">
        <f t="shared" si="47"/>
        <v>2946.3707360558515</v>
      </c>
      <c r="R191" s="666">
        <f t="shared" si="47"/>
        <v>3171.9175642521886</v>
      </c>
      <c r="S191" s="666">
        <f t="shared" si="47"/>
        <v>3390.2802511440768</v>
      </c>
      <c r="T191" s="666">
        <f t="shared" si="47"/>
        <v>3600.1556745476209</v>
      </c>
      <c r="U191" s="666">
        <f t="shared" si="47"/>
        <v>3800.5450378079813</v>
      </c>
      <c r="V191" s="666">
        <f t="shared" si="47"/>
        <v>3990.7316018059305</v>
      </c>
      <c r="W191" s="666">
        <f t="shared" si="47"/>
        <v>4170.2524348898405</v>
      </c>
      <c r="X191" s="666">
        <f t="shared" si="47"/>
        <v>4338.866935542228</v>
      </c>
      <c r="Y191" s="666">
        <f t="shared" si="47"/>
        <v>4496.5243274562918</v>
      </c>
      <c r="Z191" s="666">
        <f t="shared" si="47"/>
        <v>4643.331786261193</v>
      </c>
      <c r="AA191" s="666">
        <f t="shared" si="47"/>
        <v>4779.5243700339752</v>
      </c>
      <c r="AB191" s="666">
        <f t="shared" si="47"/>
        <v>4905.4375118956441</v>
      </c>
      <c r="AC191" s="666">
        <f t="shared" si="47"/>
        <v>5021.4824987417287</v>
      </c>
      <c r="AD191" s="666">
        <f t="shared" si="47"/>
        <v>5128.1251028319457</v>
      </c>
      <c r="AE191" s="666">
        <f t="shared" si="47"/>
        <v>5225.8673445918766</v>
      </c>
      <c r="AF191" s="666">
        <f t="shared" si="47"/>
        <v>5315.2322350571549</v>
      </c>
      <c r="AG191" s="666">
        <f t="shared" si="47"/>
        <v>5396.7512637713889</v>
      </c>
      <c r="AH191" s="666">
        <f t="shared" si="47"/>
        <v>5470.9543520357392</v>
      </c>
      <c r="AI191" s="666">
        <f t="shared" si="47"/>
        <v>5538.3619728094218</v>
      </c>
      <c r="AJ191" s="666">
        <f t="shared" si="47"/>
        <v>5583.1367251468655</v>
      </c>
      <c r="AK191" s="666">
        <f t="shared" ref="M191:AT199" si="50">AJ191*AK$114+AJ191</f>
        <v>5621.7461560070178</v>
      </c>
      <c r="AL191" s="666">
        <f t="shared" si="50"/>
        <v>5654.7000571946</v>
      </c>
      <c r="AM191" s="666">
        <f t="shared" si="50"/>
        <v>5682.4781811213388</v>
      </c>
      <c r="AN191" s="666">
        <f t="shared" si="50"/>
        <v>5705.5294528224513</v>
      </c>
      <c r="AO191" s="666">
        <f t="shared" si="50"/>
        <v>5724.2718949511909</v>
      </c>
      <c r="AP191" s="666">
        <f t="shared" si="50"/>
        <v>5739.0931001633735</v>
      </c>
      <c r="AQ191" s="666">
        <f t="shared" si="50"/>
        <v>5750.3511127367574</v>
      </c>
      <c r="AR191" s="666">
        <f t="shared" si="50"/>
        <v>5758.375605664698</v>
      </c>
      <c r="AS191" s="666">
        <f t="shared" si="50"/>
        <v>5763.4692607597517</v>
      </c>
      <c r="AT191" s="666">
        <f t="shared" si="50"/>
        <v>5765.9092776080961</v>
      </c>
      <c r="AV191" s="681" t="s">
        <v>247</v>
      </c>
      <c r="AW191" s="690" t="s">
        <v>423</v>
      </c>
      <c r="AX191" s="103">
        <v>220</v>
      </c>
      <c r="AY191" s="103">
        <v>8</v>
      </c>
      <c r="AZ191" s="661">
        <v>4</v>
      </c>
      <c r="BA191" s="103">
        <f t="shared" si="49"/>
        <v>0.6595641741848286</v>
      </c>
      <c r="BB191" s="104">
        <f t="shared" si="48"/>
        <v>1</v>
      </c>
    </row>
    <row r="192" spans="2:54" x14ac:dyDescent="0.25">
      <c r="B192" s="663" t="s">
        <v>95</v>
      </c>
      <c r="C192" s="677" t="s">
        <v>424</v>
      </c>
      <c r="D192" s="678" t="s">
        <v>425</v>
      </c>
      <c r="E192" s="658">
        <v>511</v>
      </c>
      <c r="F192" s="658">
        <v>637</v>
      </c>
      <c r="G192" s="658">
        <v>766</v>
      </c>
      <c r="H192" s="658">
        <v>710</v>
      </c>
      <c r="I192" s="679">
        <v>791</v>
      </c>
      <c r="J192" s="679">
        <v>879</v>
      </c>
      <c r="K192" s="679">
        <v>784</v>
      </c>
      <c r="L192" s="666">
        <f t="shared" si="46"/>
        <v>839.81703918470748</v>
      </c>
      <c r="M192" s="666">
        <f t="shared" si="50"/>
        <v>893.82275181001307</v>
      </c>
      <c r="N192" s="666">
        <f t="shared" si="50"/>
        <v>945.75937489204716</v>
      </c>
      <c r="O192" s="666">
        <f t="shared" si="50"/>
        <v>992.71610199403744</v>
      </c>
      <c r="P192" s="666">
        <f t="shared" si="50"/>
        <v>1086.6585127230226</v>
      </c>
      <c r="Q192" s="666">
        <f t="shared" si="50"/>
        <v>1179.1499015149502</v>
      </c>
      <c r="R192" s="666">
        <f t="shared" si="50"/>
        <v>1269.4146862550872</v>
      </c>
      <c r="S192" s="666">
        <f t="shared" si="50"/>
        <v>1356.8043475737397</v>
      </c>
      <c r="T192" s="666">
        <f t="shared" si="50"/>
        <v>1440.7973705182924</v>
      </c>
      <c r="U192" s="666">
        <f t="shared" si="50"/>
        <v>1520.9940324867061</v>
      </c>
      <c r="V192" s="666">
        <f t="shared" si="50"/>
        <v>1597.1074914833332</v>
      </c>
      <c r="W192" s="666">
        <f t="shared" si="50"/>
        <v>1668.9524803234481</v>
      </c>
      <c r="X192" s="666">
        <f t="shared" si="50"/>
        <v>1736.4327092726423</v>
      </c>
      <c r="Y192" s="666">
        <f t="shared" si="50"/>
        <v>1799.5278574403942</v>
      </c>
      <c r="Z192" s="666">
        <f t="shared" si="50"/>
        <v>1858.2808169621107</v>
      </c>
      <c r="AA192" s="666">
        <f t="shared" si="50"/>
        <v>1912.7856590641329</v>
      </c>
      <c r="AB192" s="666">
        <f t="shared" si="50"/>
        <v>1963.1766254855463</v>
      </c>
      <c r="AC192" s="666">
        <f t="shared" si="50"/>
        <v>2009.6183149635099</v>
      </c>
      <c r="AD192" s="666">
        <f t="shared" si="50"/>
        <v>2052.2971315059958</v>
      </c>
      <c r="AE192" s="666">
        <f t="shared" si="50"/>
        <v>2091.4139857886839</v>
      </c>
      <c r="AF192" s="666">
        <f t="shared" si="50"/>
        <v>2127.1781890172588</v>
      </c>
      <c r="AG192" s="666">
        <f t="shared" si="50"/>
        <v>2159.8024455317864</v>
      </c>
      <c r="AH192" s="666">
        <f t="shared" si="50"/>
        <v>2189.4988320551402</v>
      </c>
      <c r="AI192" s="666">
        <f t="shared" si="50"/>
        <v>2216.4756440441993</v>
      </c>
      <c r="AJ192" s="666">
        <f t="shared" si="50"/>
        <v>2234.3946873482096</v>
      </c>
      <c r="AK192" s="666">
        <f t="shared" si="50"/>
        <v>2249.8463431901491</v>
      </c>
      <c r="AL192" s="666">
        <f t="shared" si="50"/>
        <v>2263.0346323841586</v>
      </c>
      <c r="AM192" s="666">
        <f t="shared" si="50"/>
        <v>2274.1515538535632</v>
      </c>
      <c r="AN192" s="666">
        <f t="shared" si="50"/>
        <v>2283.3767692765709</v>
      </c>
      <c r="AO192" s="666">
        <f t="shared" si="50"/>
        <v>2290.8775730687771</v>
      </c>
      <c r="AP192" s="666">
        <f t="shared" si="50"/>
        <v>2296.8090814334278</v>
      </c>
      <c r="AQ192" s="666">
        <f t="shared" si="50"/>
        <v>2301.3145851891873</v>
      </c>
      <c r="AR192" s="666">
        <f t="shared" si="50"/>
        <v>2304.5260208479444</v>
      </c>
      <c r="AS192" s="666">
        <f t="shared" si="50"/>
        <v>2306.564522938053</v>
      </c>
      <c r="AT192" s="666">
        <f t="shared" si="50"/>
        <v>2307.5410278942049</v>
      </c>
      <c r="AV192" s="663" t="s">
        <v>95</v>
      </c>
      <c r="AW192" s="678" t="s">
        <v>425</v>
      </c>
      <c r="AX192" s="103">
        <v>220</v>
      </c>
      <c r="AY192" s="103">
        <v>8</v>
      </c>
      <c r="AZ192" s="661">
        <v>4</v>
      </c>
      <c r="BA192" s="103">
        <f t="shared" si="49"/>
        <v>0.26396034331848162</v>
      </c>
      <c r="BB192" s="104">
        <f t="shared" si="48"/>
        <v>1</v>
      </c>
    </row>
    <row r="193" spans="2:54" ht="15.75" thickBot="1" x14ac:dyDescent="0.3">
      <c r="B193" s="681"/>
      <c r="C193" s="682" t="s">
        <v>426</v>
      </c>
      <c r="D193" s="683" t="s">
        <v>427</v>
      </c>
      <c r="E193" s="574"/>
      <c r="F193" s="574"/>
      <c r="G193" s="574"/>
      <c r="H193" s="574"/>
      <c r="I193" s="574"/>
      <c r="J193" s="574">
        <v>362</v>
      </c>
      <c r="K193" s="574">
        <v>630</v>
      </c>
      <c r="L193" s="666">
        <f t="shared" si="46"/>
        <v>674.85297791628284</v>
      </c>
      <c r="M193" s="666">
        <f t="shared" si="50"/>
        <v>718.2504255616177</v>
      </c>
      <c r="N193" s="666">
        <f t="shared" si="50"/>
        <v>759.98521196682361</v>
      </c>
      <c r="O193" s="666">
        <f t="shared" si="50"/>
        <v>797.71829624520865</v>
      </c>
      <c r="P193" s="666">
        <f t="shared" si="50"/>
        <v>873.20773343814312</v>
      </c>
      <c r="Q193" s="666">
        <f t="shared" si="50"/>
        <v>947.53117086022792</v>
      </c>
      <c r="R193" s="666">
        <f t="shared" si="50"/>
        <v>1020.0653728835523</v>
      </c>
      <c r="S193" s="666">
        <f t="shared" si="50"/>
        <v>1090.2892078717553</v>
      </c>
      <c r="T193" s="666">
        <f t="shared" si="50"/>
        <v>1157.7836013093422</v>
      </c>
      <c r="U193" s="666">
        <f t="shared" si="50"/>
        <v>1222.2273475339603</v>
      </c>
      <c r="V193" s="666">
        <f t="shared" si="50"/>
        <v>1283.3899485133927</v>
      </c>
      <c r="W193" s="666">
        <f t="shared" si="50"/>
        <v>1341.1225288313422</v>
      </c>
      <c r="X193" s="666">
        <f t="shared" si="50"/>
        <v>1395.3477128083732</v>
      </c>
      <c r="Y193" s="666">
        <f t="shared" si="50"/>
        <v>1446.0491711574596</v>
      </c>
      <c r="Z193" s="666">
        <f t="shared" si="50"/>
        <v>1493.2613707731246</v>
      </c>
      <c r="AA193" s="666">
        <f t="shared" si="50"/>
        <v>1537.0599046051066</v>
      </c>
      <c r="AB193" s="666">
        <f t="shared" si="50"/>
        <v>1577.5526454794565</v>
      </c>
      <c r="AC193" s="666">
        <f t="shared" si="50"/>
        <v>1614.8718602385343</v>
      </c>
      <c r="AD193" s="666">
        <f t="shared" si="50"/>
        <v>1649.1673378173177</v>
      </c>
      <c r="AE193" s="666">
        <f t="shared" si="50"/>
        <v>1680.600524294478</v>
      </c>
      <c r="AF193" s="666">
        <f t="shared" si="50"/>
        <v>1709.3396161745829</v>
      </c>
      <c r="AG193" s="666">
        <f t="shared" si="50"/>
        <v>1735.5555365880427</v>
      </c>
      <c r="AH193" s="666">
        <f t="shared" si="50"/>
        <v>1759.4187043300235</v>
      </c>
      <c r="AI193" s="666">
        <f t="shared" si="50"/>
        <v>1781.0964996783746</v>
      </c>
      <c r="AJ193" s="666">
        <f t="shared" si="50"/>
        <v>1795.4957309048114</v>
      </c>
      <c r="AK193" s="666">
        <f t="shared" si="50"/>
        <v>1807.9122400635126</v>
      </c>
      <c r="AL193" s="666">
        <f t="shared" si="50"/>
        <v>1818.5099724515558</v>
      </c>
      <c r="AM193" s="666">
        <f t="shared" si="50"/>
        <v>1827.4432129180416</v>
      </c>
      <c r="AN193" s="666">
        <f t="shared" si="50"/>
        <v>1834.856332454387</v>
      </c>
      <c r="AO193" s="666">
        <f t="shared" si="50"/>
        <v>1840.8837640731242</v>
      </c>
      <c r="AP193" s="666">
        <f t="shared" si="50"/>
        <v>1845.6501547232901</v>
      </c>
      <c r="AQ193" s="666">
        <f t="shared" si="50"/>
        <v>1849.2706488127399</v>
      </c>
      <c r="AR193" s="666">
        <f t="shared" si="50"/>
        <v>1851.8512667528125</v>
      </c>
      <c r="AS193" s="666">
        <f t="shared" si="50"/>
        <v>1853.4893487895067</v>
      </c>
      <c r="AT193" s="666">
        <f t="shared" si="50"/>
        <v>1854.274040272129</v>
      </c>
      <c r="AV193" s="681"/>
      <c r="AW193" s="683" t="s">
        <v>427</v>
      </c>
      <c r="AX193" s="103">
        <v>220</v>
      </c>
      <c r="AY193" s="103">
        <v>8</v>
      </c>
      <c r="AZ193" s="661">
        <v>4</v>
      </c>
      <c r="BA193" s="103">
        <f t="shared" si="49"/>
        <v>0.21211099016663701</v>
      </c>
      <c r="BB193" s="104">
        <f t="shared" si="48"/>
        <v>1</v>
      </c>
    </row>
    <row r="194" spans="2:54" ht="15.75" thickBot="1" x14ac:dyDescent="0.3">
      <c r="B194" s="672" t="s">
        <v>248</v>
      </c>
      <c r="C194" s="673" t="s">
        <v>428</v>
      </c>
      <c r="D194" s="674" t="s">
        <v>429</v>
      </c>
      <c r="E194" s="691">
        <v>418</v>
      </c>
      <c r="F194" s="691">
        <v>720</v>
      </c>
      <c r="G194" s="691">
        <v>2845</v>
      </c>
      <c r="H194" s="691">
        <v>2156</v>
      </c>
      <c r="I194" s="676">
        <v>944</v>
      </c>
      <c r="J194" s="676">
        <v>1186</v>
      </c>
      <c r="K194" s="676">
        <v>452</v>
      </c>
      <c r="L194" s="666">
        <f t="shared" si="46"/>
        <v>484.18023177485691</v>
      </c>
      <c r="M194" s="666">
        <f t="shared" si="50"/>
        <v>515.31617833944631</v>
      </c>
      <c r="N194" s="666">
        <f t="shared" si="50"/>
        <v>545.25923144286389</v>
      </c>
      <c r="O194" s="666">
        <f t="shared" si="50"/>
        <v>572.33122206799089</v>
      </c>
      <c r="P194" s="666">
        <f t="shared" si="50"/>
        <v>626.49189764133439</v>
      </c>
      <c r="Q194" s="666">
        <f t="shared" si="50"/>
        <v>679.81601464892537</v>
      </c>
      <c r="R194" s="666">
        <f t="shared" si="50"/>
        <v>731.85642625931052</v>
      </c>
      <c r="S194" s="666">
        <f t="shared" si="50"/>
        <v>782.23924120322749</v>
      </c>
      <c r="T194" s="666">
        <f t="shared" si="50"/>
        <v>830.66379014575011</v>
      </c>
      <c r="U194" s="666">
        <f t="shared" si="50"/>
        <v>876.89962077039672</v>
      </c>
      <c r="V194" s="666">
        <f t="shared" si="50"/>
        <v>920.78135988579902</v>
      </c>
      <c r="W194" s="666">
        <f t="shared" si="50"/>
        <v>962.20219528851828</v>
      </c>
      <c r="X194" s="666">
        <f t="shared" si="50"/>
        <v>1001.1066129990231</v>
      </c>
      <c r="Y194" s="666">
        <f t="shared" si="50"/>
        <v>1037.4828974018596</v>
      </c>
      <c r="Z194" s="666">
        <f t="shared" si="50"/>
        <v>1071.3557771261146</v>
      </c>
      <c r="AA194" s="666">
        <f t="shared" si="50"/>
        <v>1102.779487113505</v>
      </c>
      <c r="AB194" s="666">
        <f t="shared" si="50"/>
        <v>1131.8314218360545</v>
      </c>
      <c r="AC194" s="666">
        <f t="shared" si="50"/>
        <v>1158.6064775044722</v>
      </c>
      <c r="AD194" s="666">
        <f t="shared" si="50"/>
        <v>1183.2121217355993</v>
      </c>
      <c r="AE194" s="666">
        <f t="shared" si="50"/>
        <v>1205.764185684292</v>
      </c>
      <c r="AF194" s="666">
        <f t="shared" si="50"/>
        <v>1226.3833436681132</v>
      </c>
      <c r="AG194" s="666">
        <f t="shared" si="50"/>
        <v>1245.1922262504684</v>
      </c>
      <c r="AH194" s="666">
        <f t="shared" si="50"/>
        <v>1262.3131021542388</v>
      </c>
      <c r="AI194" s="666">
        <f t="shared" si="50"/>
        <v>1277.8660600867065</v>
      </c>
      <c r="AJ194" s="666">
        <f t="shared" si="50"/>
        <v>1288.1969370936104</v>
      </c>
      <c r="AK194" s="666">
        <f t="shared" si="50"/>
        <v>1297.1052896963613</v>
      </c>
      <c r="AL194" s="666">
        <f t="shared" si="50"/>
        <v>1304.7087421398462</v>
      </c>
      <c r="AM194" s="666">
        <f t="shared" si="50"/>
        <v>1311.1179876808803</v>
      </c>
      <c r="AN194" s="666">
        <f t="shared" si="50"/>
        <v>1316.436606776798</v>
      </c>
      <c r="AO194" s="666">
        <f t="shared" si="50"/>
        <v>1320.7610497794476</v>
      </c>
      <c r="AP194" s="666">
        <f t="shared" si="50"/>
        <v>1324.1807459284555</v>
      </c>
      <c r="AQ194" s="666">
        <f t="shared" si="50"/>
        <v>1326.7783067672353</v>
      </c>
      <c r="AR194" s="666">
        <f t="shared" si="50"/>
        <v>1328.6297977337638</v>
      </c>
      <c r="AS194" s="666">
        <f t="shared" si="50"/>
        <v>1329.8050565918365</v>
      </c>
      <c r="AT194" s="666">
        <f t="shared" si="50"/>
        <v>1330.3680415920671</v>
      </c>
      <c r="AV194" s="672" t="s">
        <v>248</v>
      </c>
      <c r="AW194" s="674" t="s">
        <v>429</v>
      </c>
      <c r="AX194" s="103">
        <v>220</v>
      </c>
      <c r="AY194" s="103">
        <v>8</v>
      </c>
      <c r="AZ194" s="661">
        <v>4</v>
      </c>
      <c r="BA194" s="103">
        <f t="shared" si="49"/>
        <v>0.15218121834177764</v>
      </c>
      <c r="BB194" s="104">
        <f t="shared" si="48"/>
        <v>1</v>
      </c>
    </row>
    <row r="195" spans="2:54" ht="15.75" thickBot="1" x14ac:dyDescent="0.3">
      <c r="B195" s="681" t="s">
        <v>249</v>
      </c>
      <c r="C195" s="689" t="s">
        <v>430</v>
      </c>
      <c r="D195" s="690" t="s">
        <v>431</v>
      </c>
      <c r="E195" s="691">
        <v>2717</v>
      </c>
      <c r="F195" s="691">
        <v>2925</v>
      </c>
      <c r="G195" s="691">
        <v>2999</v>
      </c>
      <c r="H195" s="691">
        <v>2457</v>
      </c>
      <c r="I195" s="691">
        <v>1648</v>
      </c>
      <c r="J195" s="691">
        <v>1681</v>
      </c>
      <c r="K195" s="691">
        <v>2271</v>
      </c>
      <c r="L195" s="666">
        <f t="shared" ref="L195:L207" si="51">K195*L$114+K195</f>
        <v>2432.6843061077434</v>
      </c>
      <c r="M195" s="666">
        <f t="shared" si="50"/>
        <v>2589.1217721435455</v>
      </c>
      <c r="N195" s="666">
        <f t="shared" si="50"/>
        <v>2739.5657402804068</v>
      </c>
      <c r="O195" s="666">
        <f t="shared" si="50"/>
        <v>2875.5845250362995</v>
      </c>
      <c r="P195" s="666">
        <f t="shared" si="50"/>
        <v>3147.7059724413061</v>
      </c>
      <c r="Q195" s="666">
        <f t="shared" si="50"/>
        <v>3415.6242682913926</v>
      </c>
      <c r="R195" s="666">
        <f t="shared" si="50"/>
        <v>3677.0927965373762</v>
      </c>
      <c r="S195" s="666">
        <f t="shared" si="50"/>
        <v>3930.2330017091363</v>
      </c>
      <c r="T195" s="666">
        <f t="shared" si="50"/>
        <v>4173.5342199579618</v>
      </c>
      <c r="U195" s="666">
        <f t="shared" si="50"/>
        <v>4405.8385813486093</v>
      </c>
      <c r="V195" s="666">
        <f t="shared" si="50"/>
        <v>4626.3151953554207</v>
      </c>
      <c r="W195" s="666">
        <f t="shared" si="50"/>
        <v>4834.4274015491719</v>
      </c>
      <c r="X195" s="666">
        <f t="shared" si="50"/>
        <v>5029.8962790282794</v>
      </c>
      <c r="Y195" s="666">
        <f t="shared" si="50"/>
        <v>5212.6629646009378</v>
      </c>
      <c r="Z195" s="666">
        <f t="shared" si="50"/>
        <v>5382.8517032155014</v>
      </c>
      <c r="AA195" s="666">
        <f t="shared" si="50"/>
        <v>5540.7349894574563</v>
      </c>
      <c r="AB195" s="666">
        <f t="shared" si="50"/>
        <v>5686.7016791807082</v>
      </c>
      <c r="AC195" s="666">
        <f t="shared" si="50"/>
        <v>5821.2285628598602</v>
      </c>
      <c r="AD195" s="666">
        <f t="shared" si="50"/>
        <v>5944.8555939414746</v>
      </c>
      <c r="AE195" s="666">
        <f t="shared" si="50"/>
        <v>6058.1647470996186</v>
      </c>
      <c r="AF195" s="666">
        <f t="shared" si="50"/>
        <v>6161.7623306864725</v>
      </c>
      <c r="AG195" s="666">
        <f t="shared" si="50"/>
        <v>6256.2644818911822</v>
      </c>
      <c r="AH195" s="666">
        <f t="shared" si="50"/>
        <v>6342.285519894418</v>
      </c>
      <c r="AI195" s="666">
        <f t="shared" si="50"/>
        <v>6420.4288107453795</v>
      </c>
      <c r="AJ195" s="666">
        <f t="shared" si="50"/>
        <v>6472.3346109282966</v>
      </c>
      <c r="AK195" s="666">
        <f t="shared" si="50"/>
        <v>6517.0931701337104</v>
      </c>
      <c r="AL195" s="666">
        <f t="shared" si="50"/>
        <v>6555.2954721229898</v>
      </c>
      <c r="AM195" s="666">
        <f t="shared" si="50"/>
        <v>6587.4976770426547</v>
      </c>
      <c r="AN195" s="666">
        <f t="shared" si="50"/>
        <v>6614.2202079427188</v>
      </c>
      <c r="AO195" s="666">
        <f t="shared" si="50"/>
        <v>6635.9476638255001</v>
      </c>
      <c r="AP195" s="666">
        <f t="shared" si="50"/>
        <v>6653.1293672644315</v>
      </c>
      <c r="AQ195" s="666">
        <f t="shared" si="50"/>
        <v>6666.1803864344956</v>
      </c>
      <c r="AR195" s="666">
        <f t="shared" si="50"/>
        <v>6675.482899675615</v>
      </c>
      <c r="AS195" s="666">
        <f t="shared" si="50"/>
        <v>6681.3877953983647</v>
      </c>
      <c r="AT195" s="666">
        <f t="shared" si="50"/>
        <v>6684.2164213619126</v>
      </c>
      <c r="AV195" s="681" t="s">
        <v>249</v>
      </c>
      <c r="AW195" s="690" t="s">
        <v>431</v>
      </c>
      <c r="AX195" s="103">
        <v>220</v>
      </c>
      <c r="AY195" s="103">
        <v>8</v>
      </c>
      <c r="AZ195" s="661">
        <v>4</v>
      </c>
      <c r="BA195" s="103">
        <f t="shared" si="49"/>
        <v>0.76460961693402008</v>
      </c>
      <c r="BB195" s="104">
        <f t="shared" si="48"/>
        <v>1</v>
      </c>
    </row>
    <row r="196" spans="2:54" ht="15.75" thickBot="1" x14ac:dyDescent="0.3">
      <c r="B196" s="681" t="s">
        <v>250</v>
      </c>
      <c r="C196" s="689" t="s">
        <v>432</v>
      </c>
      <c r="D196" s="690" t="s">
        <v>433</v>
      </c>
      <c r="E196" s="691">
        <v>4507</v>
      </c>
      <c r="F196" s="691">
        <v>4283</v>
      </c>
      <c r="G196" s="691">
        <v>4221</v>
      </c>
      <c r="H196" s="691">
        <v>4721</v>
      </c>
      <c r="I196" s="691">
        <v>3509</v>
      </c>
      <c r="J196" s="691">
        <v>3729</v>
      </c>
      <c r="K196" s="691">
        <v>3745</v>
      </c>
      <c r="L196" s="666">
        <f t="shared" si="51"/>
        <v>4011.6260353912367</v>
      </c>
      <c r="M196" s="666">
        <f t="shared" si="50"/>
        <v>4269.5997519496159</v>
      </c>
      <c r="N196" s="666">
        <f t="shared" si="50"/>
        <v>4517.6898711361182</v>
      </c>
      <c r="O196" s="666">
        <f t="shared" si="50"/>
        <v>4741.9920943465177</v>
      </c>
      <c r="P196" s="666">
        <f t="shared" si="50"/>
        <v>5190.7348598822946</v>
      </c>
      <c r="Q196" s="666">
        <f t="shared" si="50"/>
        <v>5632.5464045580202</v>
      </c>
      <c r="R196" s="666">
        <f t="shared" si="50"/>
        <v>6063.721938807782</v>
      </c>
      <c r="S196" s="666">
        <f t="shared" si="50"/>
        <v>6481.1636245709878</v>
      </c>
      <c r="T196" s="666">
        <f t="shared" si="50"/>
        <v>6882.3802966721987</v>
      </c>
      <c r="U196" s="666">
        <f t="shared" si="50"/>
        <v>7265.4625658963178</v>
      </c>
      <c r="V196" s="666">
        <f t="shared" si="50"/>
        <v>7629.0402494962773</v>
      </c>
      <c r="W196" s="666">
        <f t="shared" si="50"/>
        <v>7972.2283658307551</v>
      </c>
      <c r="X196" s="666">
        <f t="shared" si="50"/>
        <v>8294.5669594719948</v>
      </c>
      <c r="Y196" s="666">
        <f t="shared" si="50"/>
        <v>8595.9589618804512</v>
      </c>
      <c r="Z196" s="666">
        <f t="shared" si="50"/>
        <v>8876.6092595957925</v>
      </c>
      <c r="AA196" s="666">
        <f t="shared" si="50"/>
        <v>9136.9672107081315</v>
      </c>
      <c r="AB196" s="666">
        <f t="shared" si="50"/>
        <v>9377.6740592389906</v>
      </c>
      <c r="AC196" s="666">
        <f t="shared" si="50"/>
        <v>9599.5160580846205</v>
      </c>
      <c r="AD196" s="666">
        <f t="shared" si="50"/>
        <v>9803.3836192473882</v>
      </c>
      <c r="AE196" s="666">
        <f t="shared" si="50"/>
        <v>9990.2364499727282</v>
      </c>
      <c r="AF196" s="666">
        <f t="shared" si="50"/>
        <v>10161.074385037797</v>
      </c>
      <c r="AG196" s="666">
        <f t="shared" si="50"/>
        <v>10316.913467495586</v>
      </c>
      <c r="AH196" s="666">
        <f t="shared" si="50"/>
        <v>10458.766742406249</v>
      </c>
      <c r="AI196" s="666">
        <f t="shared" si="50"/>
        <v>10587.629192532559</v>
      </c>
      <c r="AJ196" s="666">
        <f t="shared" si="50"/>
        <v>10673.224622600821</v>
      </c>
      <c r="AK196" s="666">
        <f t="shared" si="50"/>
        <v>10747.033871488657</v>
      </c>
      <c r="AL196" s="666">
        <f t="shared" si="50"/>
        <v>10810.03150290647</v>
      </c>
      <c r="AM196" s="666">
        <f t="shared" si="50"/>
        <v>10863.134654568357</v>
      </c>
      <c r="AN196" s="666">
        <f t="shared" si="50"/>
        <v>10907.201531812188</v>
      </c>
      <c r="AO196" s="666">
        <f t="shared" si="50"/>
        <v>10943.031264212459</v>
      </c>
      <c r="AP196" s="666">
        <f t="shared" si="50"/>
        <v>10971.364808632889</v>
      </c>
      <c r="AQ196" s="666">
        <f t="shared" si="50"/>
        <v>10992.886634609062</v>
      </c>
      <c r="AR196" s="666">
        <f t="shared" si="50"/>
        <v>11008.226974586161</v>
      </c>
      <c r="AS196" s="666">
        <f t="shared" si="50"/>
        <v>11017.964462248732</v>
      </c>
      <c r="AT196" s="666">
        <f t="shared" si="50"/>
        <v>11022.629017173209</v>
      </c>
      <c r="AV196" s="681" t="s">
        <v>250</v>
      </c>
      <c r="AW196" s="690" t="s">
        <v>433</v>
      </c>
      <c r="AX196" s="103">
        <v>220</v>
      </c>
      <c r="AY196" s="103">
        <v>8</v>
      </c>
      <c r="AZ196" s="661">
        <v>4</v>
      </c>
      <c r="BA196" s="103">
        <f t="shared" si="49"/>
        <v>1.2608819971016751</v>
      </c>
      <c r="BB196" s="104">
        <f t="shared" si="48"/>
        <v>2</v>
      </c>
    </row>
    <row r="197" spans="2:54" ht="15.75" thickBot="1" x14ac:dyDescent="0.3">
      <c r="B197" s="681" t="s">
        <v>251</v>
      </c>
      <c r="C197" s="689" t="s">
        <v>434</v>
      </c>
      <c r="D197" s="690" t="s">
        <v>435</v>
      </c>
      <c r="E197" s="691"/>
      <c r="F197" s="691"/>
      <c r="G197" s="691">
        <v>6955</v>
      </c>
      <c r="H197" s="691">
        <v>14553</v>
      </c>
      <c r="I197" s="691">
        <v>10475</v>
      </c>
      <c r="J197" s="691">
        <v>10233</v>
      </c>
      <c r="K197" s="691">
        <v>13899</v>
      </c>
      <c r="L197" s="666">
        <f t="shared" si="51"/>
        <v>14888.542127076849</v>
      </c>
      <c r="M197" s="666">
        <f t="shared" si="50"/>
        <v>15845.972483937974</v>
      </c>
      <c r="N197" s="666">
        <f t="shared" si="50"/>
        <v>16766.721366868067</v>
      </c>
      <c r="O197" s="666">
        <f t="shared" si="50"/>
        <v>17599.185078590723</v>
      </c>
      <c r="P197" s="666">
        <f t="shared" si="50"/>
        <v>19264.625852471036</v>
      </c>
      <c r="Q197" s="666">
        <f t="shared" si="50"/>
        <v>20904.342450454456</v>
      </c>
      <c r="R197" s="666">
        <f t="shared" si="50"/>
        <v>22504.585107473798</v>
      </c>
      <c r="S197" s="666">
        <f t="shared" si="50"/>
        <v>24053.856666999247</v>
      </c>
      <c r="T197" s="666">
        <f t="shared" si="50"/>
        <v>25542.911546981821</v>
      </c>
      <c r="U197" s="666">
        <f t="shared" si="50"/>
        <v>26964.663338689705</v>
      </c>
      <c r="V197" s="666">
        <f t="shared" si="50"/>
        <v>28314.026816488327</v>
      </c>
      <c r="W197" s="666">
        <f t="shared" si="50"/>
        <v>29587.717505121946</v>
      </c>
      <c r="X197" s="666">
        <f t="shared" si="50"/>
        <v>30784.028349719971</v>
      </c>
      <c r="Y197" s="666">
        <f t="shared" si="50"/>
        <v>31902.599095107194</v>
      </c>
      <c r="Z197" s="666">
        <f t="shared" si="50"/>
        <v>32944.190146628032</v>
      </c>
      <c r="AA197" s="666">
        <f t="shared" si="50"/>
        <v>33910.469228740287</v>
      </c>
      <c r="AB197" s="666">
        <f t="shared" si="50"/>
        <v>34803.816221458685</v>
      </c>
      <c r="AC197" s="666">
        <f t="shared" si="50"/>
        <v>35627.149183262532</v>
      </c>
      <c r="AD197" s="666">
        <f t="shared" si="50"/>
        <v>36383.772743369693</v>
      </c>
      <c r="AE197" s="666">
        <f t="shared" si="50"/>
        <v>37077.248709791995</v>
      </c>
      <c r="AF197" s="666">
        <f t="shared" si="50"/>
        <v>37711.287817794502</v>
      </c>
      <c r="AG197" s="666">
        <f t="shared" si="50"/>
        <v>38289.66095720193</v>
      </c>
      <c r="AH197" s="666">
        <f t="shared" si="50"/>
        <v>38816.127891242868</v>
      </c>
      <c r="AI197" s="666">
        <f t="shared" si="50"/>
        <v>39294.381347666254</v>
      </c>
      <c r="AJ197" s="666">
        <f t="shared" si="50"/>
        <v>39612.055815628548</v>
      </c>
      <c r="AK197" s="666">
        <f t="shared" si="50"/>
        <v>39885.98765816314</v>
      </c>
      <c r="AL197" s="666">
        <f t="shared" si="50"/>
        <v>40119.793820800303</v>
      </c>
      <c r="AM197" s="666">
        <f t="shared" si="50"/>
        <v>40316.878121187103</v>
      </c>
      <c r="AN197" s="666">
        <f t="shared" si="50"/>
        <v>40480.425658386572</v>
      </c>
      <c r="AO197" s="666">
        <f t="shared" si="50"/>
        <v>40613.402280718044</v>
      </c>
      <c r="AP197" s="666">
        <f t="shared" si="50"/>
        <v>40718.557937300036</v>
      </c>
      <c r="AQ197" s="666">
        <f t="shared" si="50"/>
        <v>40798.432933092517</v>
      </c>
      <c r="AR197" s="666">
        <f t="shared" si="50"/>
        <v>40855.366280313261</v>
      </c>
      <c r="AS197" s="666">
        <f t="shared" si="50"/>
        <v>40891.505490198993</v>
      </c>
      <c r="AT197" s="666">
        <f t="shared" si="50"/>
        <v>40908.817278956085</v>
      </c>
      <c r="AV197" s="681" t="s">
        <v>251</v>
      </c>
      <c r="AW197" s="690" t="s">
        <v>435</v>
      </c>
      <c r="AX197" s="103">
        <v>220</v>
      </c>
      <c r="AY197" s="103">
        <v>8</v>
      </c>
      <c r="AZ197" s="661">
        <v>4</v>
      </c>
      <c r="BA197" s="103">
        <f t="shared" si="49"/>
        <v>4.6795724640096639</v>
      </c>
      <c r="BB197" s="104">
        <f t="shared" si="48"/>
        <v>5</v>
      </c>
    </row>
    <row r="198" spans="2:54" ht="15.75" thickBot="1" x14ac:dyDescent="0.3">
      <c r="B198" s="681" t="s">
        <v>252</v>
      </c>
      <c r="C198" s="689" t="s">
        <v>436</v>
      </c>
      <c r="D198" s="690" t="s">
        <v>437</v>
      </c>
      <c r="E198" s="691"/>
      <c r="F198" s="691"/>
      <c r="G198" s="691">
        <v>5488</v>
      </c>
      <c r="H198" s="691">
        <v>11060</v>
      </c>
      <c r="I198" s="691">
        <v>5676</v>
      </c>
      <c r="J198" s="691">
        <v>6197</v>
      </c>
      <c r="K198" s="691">
        <v>11431</v>
      </c>
      <c r="L198" s="666">
        <f t="shared" si="51"/>
        <v>12244.832365969887</v>
      </c>
      <c r="M198" s="666">
        <f t="shared" si="50"/>
        <v>13032.254943801352</v>
      </c>
      <c r="N198" s="666">
        <f t="shared" si="50"/>
        <v>13789.509457131368</v>
      </c>
      <c r="O198" s="666">
        <f t="shared" si="50"/>
        <v>14474.155308538066</v>
      </c>
      <c r="P198" s="666">
        <f t="shared" si="50"/>
        <v>15843.869207827644</v>
      </c>
      <c r="Q198" s="666">
        <f t="shared" si="50"/>
        <v>17192.426689052805</v>
      </c>
      <c r="R198" s="666">
        <f t="shared" si="50"/>
        <v>18508.519487987123</v>
      </c>
      <c r="S198" s="666">
        <f t="shared" si="50"/>
        <v>19782.691960606404</v>
      </c>
      <c r="T198" s="666">
        <f t="shared" si="50"/>
        <v>21007.340232646176</v>
      </c>
      <c r="U198" s="666">
        <f t="shared" si="50"/>
        <v>22176.636205810639</v>
      </c>
      <c r="V198" s="666">
        <f t="shared" si="50"/>
        <v>23286.397621359672</v>
      </c>
      <c r="W198" s="666">
        <f t="shared" si="50"/>
        <v>24333.923217573134</v>
      </c>
      <c r="X198" s="666">
        <f t="shared" si="50"/>
        <v>25317.809055734153</v>
      </c>
      <c r="Y198" s="666">
        <f t="shared" si="50"/>
        <v>26237.758850001461</v>
      </c>
      <c r="Z198" s="666">
        <f t="shared" si="50"/>
        <v>27094.397983027917</v>
      </c>
      <c r="AA198" s="666">
        <f t="shared" si="50"/>
        <v>27889.098046890438</v>
      </c>
      <c r="AB198" s="666">
        <f t="shared" si="50"/>
        <v>28623.816334088366</v>
      </c>
      <c r="AC198" s="666">
        <f t="shared" si="50"/>
        <v>29300.952752994745</v>
      </c>
      <c r="AD198" s="666">
        <f t="shared" si="50"/>
        <v>29923.22514061867</v>
      </c>
      <c r="AE198" s="666">
        <f t="shared" si="50"/>
        <v>30493.562846365363</v>
      </c>
      <c r="AF198" s="666">
        <f t="shared" si="50"/>
        <v>31015.01770236771</v>
      </c>
      <c r="AG198" s="666">
        <f t="shared" si="50"/>
        <v>31490.691013869709</v>
      </c>
      <c r="AH198" s="666">
        <f t="shared" si="50"/>
        <v>31923.674935232539</v>
      </c>
      <c r="AI198" s="666">
        <f t="shared" si="50"/>
        <v>32317.006488608735</v>
      </c>
      <c r="AJ198" s="666">
        <f t="shared" si="50"/>
        <v>32578.272539639525</v>
      </c>
      <c r="AK198" s="666">
        <f t="shared" si="50"/>
        <v>32803.563200263518</v>
      </c>
      <c r="AL198" s="666">
        <f t="shared" si="50"/>
        <v>32995.853166815454</v>
      </c>
      <c r="AM198" s="666">
        <f t="shared" si="50"/>
        <v>33157.941852168464</v>
      </c>
      <c r="AN198" s="666">
        <f t="shared" si="50"/>
        <v>33292.448787755711</v>
      </c>
      <c r="AO198" s="666">
        <f t="shared" si="50"/>
        <v>33401.813185904575</v>
      </c>
      <c r="AP198" s="666">
        <f t="shared" si="50"/>
        <v>33488.296696257028</v>
      </c>
      <c r="AQ198" s="666">
        <f t="shared" si="50"/>
        <v>33553.988550124486</v>
      </c>
      <c r="AR198" s="666">
        <f t="shared" si="50"/>
        <v>33600.812428970472</v>
      </c>
      <c r="AS198" s="666">
        <f t="shared" si="50"/>
        <v>33630.534517480715</v>
      </c>
      <c r="AT198" s="666">
        <f t="shared" si="50"/>
        <v>33644.772308493186</v>
      </c>
      <c r="AV198" s="681" t="s">
        <v>252</v>
      </c>
      <c r="AW198" s="690" t="s">
        <v>437</v>
      </c>
      <c r="AX198" s="103">
        <v>220</v>
      </c>
      <c r="AY198" s="103">
        <v>8</v>
      </c>
      <c r="AZ198" s="661">
        <v>4</v>
      </c>
      <c r="BA198" s="103">
        <f t="shared" si="49"/>
        <v>3.8486360771346471</v>
      </c>
      <c r="BB198" s="104">
        <f t="shared" si="48"/>
        <v>4</v>
      </c>
    </row>
    <row r="199" spans="2:54" ht="15.75" thickBot="1" x14ac:dyDescent="0.3">
      <c r="B199" s="681" t="s">
        <v>253</v>
      </c>
      <c r="C199" s="689" t="s">
        <v>438</v>
      </c>
      <c r="D199" s="690" t="s">
        <v>439</v>
      </c>
      <c r="E199" s="691">
        <v>416</v>
      </c>
      <c r="F199" s="691">
        <v>453</v>
      </c>
      <c r="G199" s="691">
        <v>451</v>
      </c>
      <c r="H199" s="691">
        <v>417</v>
      </c>
      <c r="I199" s="691">
        <v>210</v>
      </c>
      <c r="J199" s="691"/>
      <c r="K199" s="691">
        <v>9</v>
      </c>
      <c r="L199" s="666">
        <f t="shared" si="51"/>
        <v>9.6407568273754691</v>
      </c>
      <c r="M199" s="666">
        <f t="shared" si="50"/>
        <v>10.260720365165968</v>
      </c>
      <c r="N199" s="666">
        <f t="shared" si="50"/>
        <v>10.856931599526053</v>
      </c>
      <c r="O199" s="666">
        <f t="shared" si="50"/>
        <v>11.395975660645838</v>
      </c>
      <c r="P199" s="666">
        <f t="shared" si="50"/>
        <v>12.474396191973474</v>
      </c>
      <c r="Q199" s="666">
        <f t="shared" si="50"/>
        <v>13.536159583717541</v>
      </c>
      <c r="R199" s="666">
        <f t="shared" si="50"/>
        <v>14.572362469765032</v>
      </c>
      <c r="S199" s="666">
        <f t="shared" si="50"/>
        <v>15.575560112453644</v>
      </c>
      <c r="T199" s="666">
        <f t="shared" ref="M199:AT206" si="52">S199*T$114+S199</f>
        <v>16.539765732990599</v>
      </c>
      <c r="U199" s="666">
        <f t="shared" si="52"/>
        <v>17.460390679056573</v>
      </c>
      <c r="V199" s="666">
        <f t="shared" si="52"/>
        <v>18.334142121619895</v>
      </c>
      <c r="W199" s="666">
        <f t="shared" si="52"/>
        <v>19.158893269019174</v>
      </c>
      <c r="X199" s="666">
        <f t="shared" si="52"/>
        <v>19.933538754405333</v>
      </c>
      <c r="Y199" s="666">
        <f t="shared" si="52"/>
        <v>20.657845302249424</v>
      </c>
      <c r="Z199" s="666">
        <f t="shared" si="52"/>
        <v>21.332305296758925</v>
      </c>
      <c r="AA199" s="666">
        <f t="shared" si="52"/>
        <v>21.957998637215812</v>
      </c>
      <c r="AB199" s="666">
        <f t="shared" si="52"/>
        <v>22.53646636399224</v>
      </c>
      <c r="AC199" s="666">
        <f t="shared" si="52"/>
        <v>23.069598003407638</v>
      </c>
      <c r="AD199" s="666">
        <f t="shared" si="52"/>
        <v>23.559533397390258</v>
      </c>
      <c r="AE199" s="666">
        <f t="shared" si="52"/>
        <v>24.008578918492546</v>
      </c>
      <c r="AF199" s="666">
        <f t="shared" si="52"/>
        <v>24.419137373922617</v>
      </c>
      <c r="AG199" s="666">
        <f t="shared" si="52"/>
        <v>24.793650522686328</v>
      </c>
      <c r="AH199" s="666">
        <f t="shared" si="52"/>
        <v>25.134552919000338</v>
      </c>
      <c r="AI199" s="666">
        <f t="shared" si="52"/>
        <v>25.444235709691071</v>
      </c>
      <c r="AJ199" s="666">
        <f t="shared" si="52"/>
        <v>25.649939012925881</v>
      </c>
      <c r="AK199" s="666">
        <f t="shared" si="52"/>
        <v>25.827317715193043</v>
      </c>
      <c r="AL199" s="666">
        <f t="shared" si="52"/>
        <v>25.978713892165089</v>
      </c>
      <c r="AM199" s="666">
        <f t="shared" si="52"/>
        <v>26.106331613114886</v>
      </c>
      <c r="AN199" s="666">
        <f t="shared" si="52"/>
        <v>26.212233320776964</v>
      </c>
      <c r="AO199" s="666">
        <f t="shared" si="52"/>
        <v>26.298339486758923</v>
      </c>
      <c r="AP199" s="666">
        <f t="shared" si="52"/>
        <v>26.366430781761292</v>
      </c>
      <c r="AQ199" s="666">
        <f t="shared" si="52"/>
        <v>26.418152125896288</v>
      </c>
      <c r="AR199" s="666">
        <f t="shared" si="52"/>
        <v>26.455018096468756</v>
      </c>
      <c r="AS199" s="666">
        <f t="shared" si="52"/>
        <v>26.478419268421529</v>
      </c>
      <c r="AT199" s="666">
        <f t="shared" si="52"/>
        <v>26.489629146744704</v>
      </c>
      <c r="AV199" s="681" t="s">
        <v>253</v>
      </c>
      <c r="AW199" s="690" t="s">
        <v>439</v>
      </c>
      <c r="AX199" s="103">
        <v>220</v>
      </c>
      <c r="AY199" s="103">
        <v>8</v>
      </c>
      <c r="AZ199" s="661">
        <v>4</v>
      </c>
      <c r="BA199" s="103">
        <f t="shared" si="49"/>
        <v>3.0301570023805293E-3</v>
      </c>
      <c r="BB199" s="104">
        <f t="shared" si="48"/>
        <v>1</v>
      </c>
    </row>
    <row r="200" spans="2:54" ht="15.75" thickBot="1" x14ac:dyDescent="0.3">
      <c r="B200" s="681" t="s">
        <v>96</v>
      </c>
      <c r="C200" s="689" t="s">
        <v>440</v>
      </c>
      <c r="D200" s="690" t="s">
        <v>441</v>
      </c>
      <c r="E200" s="691">
        <v>2419</v>
      </c>
      <c r="F200" s="691">
        <v>2482</v>
      </c>
      <c r="G200" s="691">
        <v>2677</v>
      </c>
      <c r="H200" s="691">
        <v>2996</v>
      </c>
      <c r="I200" s="691">
        <v>3014</v>
      </c>
      <c r="J200" s="691">
        <v>3323</v>
      </c>
      <c r="K200" s="691">
        <v>3738</v>
      </c>
      <c r="L200" s="666">
        <f t="shared" si="51"/>
        <v>4004.1276689699448</v>
      </c>
      <c r="M200" s="666">
        <f t="shared" si="52"/>
        <v>4261.619191665598</v>
      </c>
      <c r="N200" s="666">
        <f t="shared" si="52"/>
        <v>4509.2455910031531</v>
      </c>
      <c r="O200" s="666">
        <f t="shared" si="52"/>
        <v>4733.1285577215713</v>
      </c>
      <c r="P200" s="666">
        <f t="shared" si="52"/>
        <v>5181.032551732982</v>
      </c>
      <c r="Q200" s="666">
        <f t="shared" si="52"/>
        <v>5622.0182804373517</v>
      </c>
      <c r="R200" s="666">
        <f t="shared" si="52"/>
        <v>6052.3878791090765</v>
      </c>
      <c r="S200" s="666">
        <f t="shared" si="52"/>
        <v>6469.0493000390807</v>
      </c>
      <c r="T200" s="666">
        <f t="shared" si="52"/>
        <v>6869.5160344354299</v>
      </c>
      <c r="U200" s="666">
        <f t="shared" si="52"/>
        <v>7251.882262034831</v>
      </c>
      <c r="V200" s="666">
        <f t="shared" si="52"/>
        <v>7614.7803611794634</v>
      </c>
      <c r="W200" s="666">
        <f t="shared" si="52"/>
        <v>7957.327004399297</v>
      </c>
      <c r="X200" s="666">
        <f t="shared" si="52"/>
        <v>8279.0630959963491</v>
      </c>
      <c r="Y200" s="666">
        <f t="shared" si="52"/>
        <v>8579.8917488675943</v>
      </c>
      <c r="Z200" s="666">
        <f t="shared" si="52"/>
        <v>8860.0174665872073</v>
      </c>
      <c r="AA200" s="666">
        <f t="shared" si="52"/>
        <v>9119.888767323635</v>
      </c>
      <c r="AB200" s="666">
        <f t="shared" si="52"/>
        <v>9360.1456965114448</v>
      </c>
      <c r="AC200" s="666">
        <f t="shared" si="52"/>
        <v>9581.5730374153063</v>
      </c>
      <c r="AD200" s="666">
        <f t="shared" si="52"/>
        <v>9785.059537716088</v>
      </c>
      <c r="AE200" s="666">
        <f t="shared" si="52"/>
        <v>9971.5631108139041</v>
      </c>
      <c r="AF200" s="666">
        <f t="shared" si="52"/>
        <v>10142.081722635859</v>
      </c>
      <c r="AG200" s="666">
        <f t="shared" si="52"/>
        <v>10297.629517089053</v>
      </c>
      <c r="AH200" s="666">
        <f t="shared" si="52"/>
        <v>10439.217645691473</v>
      </c>
      <c r="AI200" s="666">
        <f t="shared" si="52"/>
        <v>10567.839231425023</v>
      </c>
      <c r="AJ200" s="666">
        <f t="shared" si="52"/>
        <v>10653.274670035215</v>
      </c>
      <c r="AK200" s="666">
        <f t="shared" si="52"/>
        <v>10726.945957710175</v>
      </c>
      <c r="AL200" s="666">
        <f t="shared" si="52"/>
        <v>10789.825836545899</v>
      </c>
      <c r="AM200" s="666">
        <f t="shared" si="52"/>
        <v>10842.82972998038</v>
      </c>
      <c r="AN200" s="666">
        <f t="shared" si="52"/>
        <v>10886.814239229363</v>
      </c>
      <c r="AO200" s="666">
        <f t="shared" si="52"/>
        <v>10922.577000167203</v>
      </c>
      <c r="AP200" s="666">
        <f t="shared" si="52"/>
        <v>10950.857584691519</v>
      </c>
      <c r="AQ200" s="666">
        <f t="shared" si="52"/>
        <v>10972.339182955588</v>
      </c>
      <c r="AR200" s="666">
        <f t="shared" si="52"/>
        <v>10987.650849400019</v>
      </c>
      <c r="AS200" s="666">
        <f t="shared" si="52"/>
        <v>10997.370136151072</v>
      </c>
      <c r="AT200" s="666">
        <f t="shared" si="52"/>
        <v>11002.025972281297</v>
      </c>
      <c r="AV200" s="681" t="s">
        <v>96</v>
      </c>
      <c r="AW200" s="690" t="s">
        <v>441</v>
      </c>
      <c r="AX200" s="103">
        <v>220</v>
      </c>
      <c r="AY200" s="103">
        <v>8</v>
      </c>
      <c r="AZ200" s="661">
        <v>4</v>
      </c>
      <c r="BA200" s="103">
        <f t="shared" si="49"/>
        <v>1.2585252083220464</v>
      </c>
      <c r="BB200" s="104">
        <f t="shared" si="48"/>
        <v>2</v>
      </c>
    </row>
    <row r="201" spans="2:54" ht="15.75" thickBot="1" x14ac:dyDescent="0.3">
      <c r="B201" s="681" t="s">
        <v>97</v>
      </c>
      <c r="C201" s="689" t="s">
        <v>442</v>
      </c>
      <c r="D201" s="690" t="s">
        <v>443</v>
      </c>
      <c r="E201" s="691">
        <v>2512</v>
      </c>
      <c r="F201" s="691">
        <v>3044</v>
      </c>
      <c r="G201" s="691">
        <v>3449</v>
      </c>
      <c r="H201" s="691">
        <v>4279</v>
      </c>
      <c r="I201" s="691">
        <v>4854</v>
      </c>
      <c r="J201" s="691">
        <v>5050</v>
      </c>
      <c r="K201" s="691">
        <v>5527</v>
      </c>
      <c r="L201" s="666">
        <f t="shared" si="51"/>
        <v>5920.4958872115794</v>
      </c>
      <c r="M201" s="666">
        <f t="shared" si="52"/>
        <v>6301.2223842524772</v>
      </c>
      <c r="N201" s="666">
        <f t="shared" si="52"/>
        <v>6667.3623278422765</v>
      </c>
      <c r="O201" s="666">
        <f t="shared" si="52"/>
        <v>6998.3952751543939</v>
      </c>
      <c r="P201" s="666">
        <f t="shared" si="52"/>
        <v>7660.6653058930424</v>
      </c>
      <c r="Q201" s="666">
        <f t="shared" si="52"/>
        <v>8312.7060021340931</v>
      </c>
      <c r="R201" s="666">
        <f t="shared" si="52"/>
        <v>8949.0497078212575</v>
      </c>
      <c r="S201" s="666">
        <f t="shared" si="52"/>
        <v>9565.1245268368093</v>
      </c>
      <c r="T201" s="666">
        <f t="shared" si="52"/>
        <v>10157.253911804337</v>
      </c>
      <c r="U201" s="666">
        <f t="shared" si="52"/>
        <v>10722.619920349518</v>
      </c>
      <c r="V201" s="666">
        <f t="shared" si="52"/>
        <v>11259.200389577014</v>
      </c>
      <c r="W201" s="666">
        <f t="shared" si="52"/>
        <v>11765.689233096549</v>
      </c>
      <c r="X201" s="666">
        <f t="shared" si="52"/>
        <v>12241.40763284425</v>
      </c>
      <c r="Y201" s="666">
        <f t="shared" si="52"/>
        <v>12686.212331725837</v>
      </c>
      <c r="Z201" s="666">
        <f t="shared" si="52"/>
        <v>13100.405708354061</v>
      </c>
      <c r="AA201" s="666">
        <f t="shared" si="52"/>
        <v>13484.650940876863</v>
      </c>
      <c r="AB201" s="666">
        <f t="shared" si="52"/>
        <v>13839.894399309454</v>
      </c>
      <c r="AC201" s="666">
        <f t="shared" si="52"/>
        <v>14167.296462759332</v>
      </c>
      <c r="AD201" s="666">
        <f t="shared" si="52"/>
        <v>14468.171231930659</v>
      </c>
      <c r="AE201" s="666">
        <f t="shared" si="52"/>
        <v>14743.935075834252</v>
      </c>
      <c r="AF201" s="666">
        <f t="shared" si="52"/>
        <v>14996.063585074473</v>
      </c>
      <c r="AG201" s="666">
        <f t="shared" si="52"/>
        <v>15226.056270987476</v>
      </c>
      <c r="AH201" s="666">
        <f t="shared" si="52"/>
        <v>15435.408220368314</v>
      </c>
      <c r="AI201" s="666">
        <f t="shared" si="52"/>
        <v>15625.587863051389</v>
      </c>
      <c r="AJ201" s="666">
        <f t="shared" si="52"/>
        <v>15751.912547160144</v>
      </c>
      <c r="AK201" s="666">
        <f t="shared" si="52"/>
        <v>15860.842779096878</v>
      </c>
      <c r="AL201" s="666">
        <f t="shared" si="52"/>
        <v>15953.816853555156</v>
      </c>
      <c r="AM201" s="666">
        <f t="shared" si="52"/>
        <v>16032.188313965104</v>
      </c>
      <c r="AN201" s="666">
        <f t="shared" si="52"/>
        <v>16097.223729326026</v>
      </c>
      <c r="AO201" s="666">
        <f t="shared" si="52"/>
        <v>16150.102482590724</v>
      </c>
      <c r="AP201" s="666">
        <f t="shared" si="52"/>
        <v>16191.918103421624</v>
      </c>
      <c r="AQ201" s="666">
        <f t="shared" si="52"/>
        <v>16223.680755536527</v>
      </c>
      <c r="AR201" s="666">
        <f t="shared" si="52"/>
        <v>16246.320557686975</v>
      </c>
      <c r="AS201" s="666">
        <f t="shared" si="52"/>
        <v>16260.691477396194</v>
      </c>
      <c r="AT201" s="666">
        <f t="shared" si="52"/>
        <v>16267.575588228659</v>
      </c>
      <c r="AV201" s="681" t="s">
        <v>97</v>
      </c>
      <c r="AW201" s="690" t="s">
        <v>443</v>
      </c>
      <c r="AX201" s="103">
        <v>220</v>
      </c>
      <c r="AY201" s="103">
        <v>8</v>
      </c>
      <c r="AZ201" s="661">
        <v>4</v>
      </c>
      <c r="BA201" s="103">
        <f t="shared" si="49"/>
        <v>1.8608530835730199</v>
      </c>
      <c r="BB201" s="104">
        <f t="shared" si="48"/>
        <v>2</v>
      </c>
    </row>
    <row r="202" spans="2:54" ht="15.75" thickBot="1" x14ac:dyDescent="0.3">
      <c r="B202" s="672" t="s">
        <v>98</v>
      </c>
      <c r="C202" s="673" t="s">
        <v>444</v>
      </c>
      <c r="D202" s="674" t="s">
        <v>445</v>
      </c>
      <c r="E202" s="684"/>
      <c r="F202" s="684"/>
      <c r="G202" s="684"/>
      <c r="H202" s="684"/>
      <c r="I202" s="676">
        <v>2269</v>
      </c>
      <c r="J202" s="676">
        <v>2434</v>
      </c>
      <c r="K202" s="676"/>
      <c r="L202" s="666">
        <f t="shared" si="51"/>
        <v>0</v>
      </c>
      <c r="M202" s="666">
        <f t="shared" si="52"/>
        <v>0</v>
      </c>
      <c r="N202" s="666">
        <f t="shared" si="52"/>
        <v>0</v>
      </c>
      <c r="O202" s="666">
        <f t="shared" si="52"/>
        <v>0</v>
      </c>
      <c r="P202" s="666">
        <f t="shared" si="52"/>
        <v>0</v>
      </c>
      <c r="Q202" s="666">
        <f t="shared" si="52"/>
        <v>0</v>
      </c>
      <c r="R202" s="666">
        <f t="shared" si="52"/>
        <v>0</v>
      </c>
      <c r="S202" s="666">
        <f t="shared" si="52"/>
        <v>0</v>
      </c>
      <c r="T202" s="666">
        <f t="shared" si="52"/>
        <v>0</v>
      </c>
      <c r="U202" s="666">
        <f t="shared" si="52"/>
        <v>0</v>
      </c>
      <c r="V202" s="666">
        <f t="shared" si="52"/>
        <v>0</v>
      </c>
      <c r="W202" s="666">
        <f t="shared" si="52"/>
        <v>0</v>
      </c>
      <c r="X202" s="666">
        <f t="shared" si="52"/>
        <v>0</v>
      </c>
      <c r="Y202" s="666">
        <f t="shared" si="52"/>
        <v>0</v>
      </c>
      <c r="Z202" s="666">
        <f t="shared" si="52"/>
        <v>0</v>
      </c>
      <c r="AA202" s="666">
        <f t="shared" si="52"/>
        <v>0</v>
      </c>
      <c r="AB202" s="666">
        <f t="shared" si="52"/>
        <v>0</v>
      </c>
      <c r="AC202" s="666">
        <f t="shared" si="52"/>
        <v>0</v>
      </c>
      <c r="AD202" s="666">
        <f t="shared" si="52"/>
        <v>0</v>
      </c>
      <c r="AE202" s="666">
        <f t="shared" si="52"/>
        <v>0</v>
      </c>
      <c r="AF202" s="666">
        <f t="shared" si="52"/>
        <v>0</v>
      </c>
      <c r="AG202" s="666">
        <f t="shared" si="52"/>
        <v>0</v>
      </c>
      <c r="AH202" s="666">
        <f t="shared" si="52"/>
        <v>0</v>
      </c>
      <c r="AI202" s="666">
        <f t="shared" si="52"/>
        <v>0</v>
      </c>
      <c r="AJ202" s="666">
        <f t="shared" si="52"/>
        <v>0</v>
      </c>
      <c r="AK202" s="666">
        <f t="shared" si="52"/>
        <v>0</v>
      </c>
      <c r="AL202" s="666">
        <f t="shared" si="52"/>
        <v>0</v>
      </c>
      <c r="AM202" s="666">
        <f t="shared" si="52"/>
        <v>0</v>
      </c>
      <c r="AN202" s="666">
        <f t="shared" si="52"/>
        <v>0</v>
      </c>
      <c r="AO202" s="666">
        <f t="shared" si="52"/>
        <v>0</v>
      </c>
      <c r="AP202" s="666">
        <f t="shared" si="52"/>
        <v>0</v>
      </c>
      <c r="AQ202" s="666">
        <f t="shared" si="52"/>
        <v>0</v>
      </c>
      <c r="AR202" s="666">
        <f t="shared" si="52"/>
        <v>0</v>
      </c>
      <c r="AS202" s="666">
        <f t="shared" si="52"/>
        <v>0</v>
      </c>
      <c r="AT202" s="666">
        <f t="shared" si="52"/>
        <v>0</v>
      </c>
      <c r="AV202" s="672" t="s">
        <v>98</v>
      </c>
      <c r="AW202" s="674" t="s">
        <v>445</v>
      </c>
      <c r="AX202" s="103">
        <v>220</v>
      </c>
      <c r="AY202" s="103">
        <v>8</v>
      </c>
      <c r="AZ202" s="661">
        <v>4</v>
      </c>
      <c r="BA202" s="103">
        <f t="shared" si="49"/>
        <v>0</v>
      </c>
      <c r="BB202" s="104">
        <f t="shared" si="48"/>
        <v>0</v>
      </c>
    </row>
    <row r="203" spans="2:54" x14ac:dyDescent="0.25">
      <c r="B203" s="663" t="s">
        <v>446</v>
      </c>
      <c r="C203" s="664" t="s">
        <v>313</v>
      </c>
      <c r="D203" s="665" t="s">
        <v>447</v>
      </c>
      <c r="E203" s="679">
        <v>10392</v>
      </c>
      <c r="F203" s="679">
        <v>10329</v>
      </c>
      <c r="G203" s="679">
        <v>11742</v>
      </c>
      <c r="H203" s="679">
        <v>13047</v>
      </c>
      <c r="I203" s="548">
        <v>11271</v>
      </c>
      <c r="J203" s="548">
        <v>12912</v>
      </c>
      <c r="K203" s="548">
        <v>14720</v>
      </c>
      <c r="L203" s="666">
        <f t="shared" si="51"/>
        <v>15767.993388774101</v>
      </c>
      <c r="M203" s="666">
        <f t="shared" si="52"/>
        <v>16781.978197249227</v>
      </c>
      <c r="N203" s="666">
        <f t="shared" si="52"/>
        <v>17757.114793891498</v>
      </c>
      <c r="O203" s="666">
        <f t="shared" si="52"/>
        <v>18638.751302745193</v>
      </c>
      <c r="P203" s="666">
        <f t="shared" si="52"/>
        <v>20402.567993983281</v>
      </c>
      <c r="Q203" s="666">
        <f t="shared" si="52"/>
        <v>22139.1410080358</v>
      </c>
      <c r="R203" s="666">
        <f t="shared" si="52"/>
        <v>23833.908394993476</v>
      </c>
      <c r="S203" s="666">
        <f t="shared" si="52"/>
        <v>25474.693872813074</v>
      </c>
      <c r="T203" s="666">
        <f t="shared" si="52"/>
        <v>27051.705732180184</v>
      </c>
      <c r="U203" s="666">
        <f t="shared" si="52"/>
        <v>28557.438977301419</v>
      </c>
      <c r="V203" s="666">
        <f t="shared" si="52"/>
        <v>29986.508003360537</v>
      </c>
      <c r="W203" s="666">
        <f t="shared" si="52"/>
        <v>31335.434324440244</v>
      </c>
      <c r="X203" s="666">
        <f t="shared" si="52"/>
        <v>32602.410051649607</v>
      </c>
      <c r="Y203" s="666">
        <f t="shared" si="52"/>
        <v>33787.053649901274</v>
      </c>
      <c r="Z203" s="666">
        <f t="shared" si="52"/>
        <v>34890.170440921254</v>
      </c>
      <c r="AA203" s="666">
        <f t="shared" si="52"/>
        <v>35913.52665997963</v>
      </c>
      <c r="AB203" s="666">
        <f t="shared" si="52"/>
        <v>36859.642764218414</v>
      </c>
      <c r="AC203" s="666">
        <f t="shared" si="52"/>
        <v>37731.609178906707</v>
      </c>
      <c r="AD203" s="666">
        <f t="shared" si="52"/>
        <v>38532.925734398283</v>
      </c>
      <c r="AE203" s="666">
        <f t="shared" si="52"/>
        <v>39267.364631134471</v>
      </c>
      <c r="AF203" s="666">
        <f t="shared" si="52"/>
        <v>39938.855793793431</v>
      </c>
      <c r="AG203" s="666">
        <f t="shared" si="52"/>
        <v>40551.392854882521</v>
      </c>
      <c r="AH203" s="666">
        <f t="shared" si="52"/>
        <v>41108.957663076108</v>
      </c>
      <c r="AI203" s="666">
        <f t="shared" si="52"/>
        <v>41615.461071850281</v>
      </c>
      <c r="AJ203" s="666">
        <f t="shared" si="52"/>
        <v>41951.900252252104</v>
      </c>
      <c r="AK203" s="666">
        <f t="shared" si="52"/>
        <v>42242.012974182398</v>
      </c>
      <c r="AL203" s="666">
        <f t="shared" si="52"/>
        <v>42489.629832518898</v>
      </c>
      <c r="AM203" s="666">
        <f t="shared" si="52"/>
        <v>42698.355705005677</v>
      </c>
      <c r="AN203" s="666">
        <f t="shared" si="52"/>
        <v>42871.563831315209</v>
      </c>
      <c r="AO203" s="666">
        <f t="shared" si="52"/>
        <v>43012.395249454588</v>
      </c>
      <c r="AP203" s="666">
        <f t="shared" si="52"/>
        <v>43123.762345280687</v>
      </c>
      <c r="AQ203" s="666">
        <f t="shared" si="52"/>
        <v>43208.355477021483</v>
      </c>
      <c r="AR203" s="666">
        <f t="shared" si="52"/>
        <v>43268.651820002233</v>
      </c>
      <c r="AS203" s="666">
        <f t="shared" si="52"/>
        <v>43306.925736796104</v>
      </c>
      <c r="AT203" s="666">
        <f t="shared" si="52"/>
        <v>43325.260115564677</v>
      </c>
      <c r="AV203" s="663" t="s">
        <v>446</v>
      </c>
      <c r="AW203" s="665" t="s">
        <v>447</v>
      </c>
      <c r="AX203" s="103">
        <v>220</v>
      </c>
      <c r="AY203" s="103">
        <v>8</v>
      </c>
      <c r="AZ203" s="661">
        <v>4</v>
      </c>
      <c r="BA203" s="103">
        <f t="shared" si="49"/>
        <v>4.9559901194490417</v>
      </c>
      <c r="BB203" s="104">
        <f t="shared" si="48"/>
        <v>5</v>
      </c>
    </row>
    <row r="204" spans="2:54" x14ac:dyDescent="0.25">
      <c r="B204" s="663" t="s">
        <v>448</v>
      </c>
      <c r="C204" s="664" t="s">
        <v>313</v>
      </c>
      <c r="D204" s="665" t="s">
        <v>449</v>
      </c>
      <c r="E204" s="548">
        <v>5806</v>
      </c>
      <c r="F204" s="548">
        <v>5948</v>
      </c>
      <c r="G204" s="548">
        <v>5930</v>
      </c>
      <c r="H204" s="548">
        <v>6355</v>
      </c>
      <c r="I204" s="548">
        <v>5548</v>
      </c>
      <c r="J204" s="548">
        <v>6332</v>
      </c>
      <c r="K204" s="548">
        <v>6940</v>
      </c>
      <c r="L204" s="666">
        <f t="shared" si="51"/>
        <v>7434.0947091095286</v>
      </c>
      <c r="M204" s="666">
        <f t="shared" si="52"/>
        <v>7912.1554815835343</v>
      </c>
      <c r="N204" s="666">
        <f t="shared" si="52"/>
        <v>8371.9005889678665</v>
      </c>
      <c r="O204" s="666">
        <f t="shared" si="52"/>
        <v>8787.5634538757913</v>
      </c>
      <c r="P204" s="666">
        <f t="shared" si="52"/>
        <v>9619.1455080328797</v>
      </c>
      <c r="Q204" s="666">
        <f t="shared" si="52"/>
        <v>10437.88305677775</v>
      </c>
      <c r="R204" s="666">
        <f t="shared" si="52"/>
        <v>11236.91061557437</v>
      </c>
      <c r="S204" s="666">
        <f t="shared" si="52"/>
        <v>12010.487464492035</v>
      </c>
      <c r="T204" s="666">
        <f t="shared" si="52"/>
        <v>12753.997131883865</v>
      </c>
      <c r="U204" s="666">
        <f t="shared" si="52"/>
        <v>13463.901256961404</v>
      </c>
      <c r="V204" s="666">
        <f t="shared" si="52"/>
        <v>14137.660702671343</v>
      </c>
      <c r="W204" s="666">
        <f t="shared" si="52"/>
        <v>14773.635476332563</v>
      </c>
      <c r="X204" s="666">
        <f t="shared" si="52"/>
        <v>15370.973217285891</v>
      </c>
      <c r="Y204" s="666">
        <f t="shared" si="52"/>
        <v>15929.494044179</v>
      </c>
      <c r="Z204" s="666">
        <f t="shared" si="52"/>
        <v>16449.577639945215</v>
      </c>
      <c r="AA204" s="666">
        <f t="shared" si="52"/>
        <v>16932.056726919749</v>
      </c>
      <c r="AB204" s="666">
        <f t="shared" si="52"/>
        <v>17378.11961845624</v>
      </c>
      <c r="AC204" s="666">
        <f t="shared" si="52"/>
        <v>17789.223349294334</v>
      </c>
      <c r="AD204" s="666">
        <f t="shared" si="52"/>
        <v>18167.017975320934</v>
      </c>
      <c r="AE204" s="666">
        <f t="shared" si="52"/>
        <v>18513.281966037586</v>
      </c>
      <c r="AF204" s="666">
        <f t="shared" si="52"/>
        <v>18829.868152780327</v>
      </c>
      <c r="AG204" s="666">
        <f t="shared" si="52"/>
        <v>19118.659403049234</v>
      </c>
      <c r="AH204" s="666">
        <f t="shared" si="52"/>
        <v>19381.533028651371</v>
      </c>
      <c r="AI204" s="666">
        <f t="shared" si="52"/>
        <v>19620.332869472892</v>
      </c>
      <c r="AJ204" s="666">
        <f t="shared" si="52"/>
        <v>19778.952972189512</v>
      </c>
      <c r="AK204" s="666">
        <f t="shared" si="52"/>
        <v>19915.731660382193</v>
      </c>
      <c r="AL204" s="666">
        <f t="shared" si="52"/>
        <v>20032.474934625083</v>
      </c>
      <c r="AM204" s="666">
        <f t="shared" si="52"/>
        <v>20130.882377224149</v>
      </c>
      <c r="AN204" s="666">
        <f t="shared" si="52"/>
        <v>20212.544360688018</v>
      </c>
      <c r="AO204" s="666">
        <f t="shared" si="52"/>
        <v>20278.941782011883</v>
      </c>
      <c r="AP204" s="666">
        <f t="shared" si="52"/>
        <v>20331.447736158156</v>
      </c>
      <c r="AQ204" s="666">
        <f t="shared" si="52"/>
        <v>20371.330639302254</v>
      </c>
      <c r="AR204" s="666">
        <f t="shared" si="52"/>
        <v>20399.758398832579</v>
      </c>
      <c r="AS204" s="666">
        <f t="shared" si="52"/>
        <v>20417.803302538385</v>
      </c>
      <c r="AT204" s="666">
        <f t="shared" si="52"/>
        <v>20426.447364267588</v>
      </c>
      <c r="AV204" s="663" t="s">
        <v>448</v>
      </c>
      <c r="AW204" s="665" t="s">
        <v>449</v>
      </c>
      <c r="AX204" s="103">
        <v>220</v>
      </c>
      <c r="AY204" s="103">
        <v>8</v>
      </c>
      <c r="AZ204" s="661">
        <v>4</v>
      </c>
      <c r="BA204" s="103">
        <f t="shared" si="49"/>
        <v>2.3365877329467635</v>
      </c>
      <c r="BB204" s="104">
        <f t="shared" si="48"/>
        <v>3</v>
      </c>
    </row>
    <row r="205" spans="2:54" ht="15.75" thickBot="1" x14ac:dyDescent="0.3">
      <c r="B205" s="681" t="s">
        <v>448</v>
      </c>
      <c r="C205" s="682" t="s">
        <v>313</v>
      </c>
      <c r="D205" s="683" t="s">
        <v>450</v>
      </c>
      <c r="E205" s="671">
        <v>15559</v>
      </c>
      <c r="F205" s="671">
        <v>15589</v>
      </c>
      <c r="G205" s="671">
        <v>16180</v>
      </c>
      <c r="H205" s="671">
        <v>16428</v>
      </c>
      <c r="I205" s="574">
        <v>13609</v>
      </c>
      <c r="J205" s="574">
        <v>14158</v>
      </c>
      <c r="K205" s="574">
        <v>16799</v>
      </c>
      <c r="L205" s="666">
        <f t="shared" si="51"/>
        <v>17995.008215897833</v>
      </c>
      <c r="M205" s="666">
        <f t="shared" si="52"/>
        <v>19152.204601602563</v>
      </c>
      <c r="N205" s="666">
        <f t="shared" si="52"/>
        <v>20265.065993382017</v>
      </c>
      <c r="O205" s="666">
        <f t="shared" si="52"/>
        <v>21271.221680354382</v>
      </c>
      <c r="P205" s="666">
        <f t="shared" si="52"/>
        <v>23284.153514329151</v>
      </c>
      <c r="Q205" s="666">
        <f t="shared" si="52"/>
        <v>25265.993871874551</v>
      </c>
      <c r="R205" s="666">
        <f t="shared" si="52"/>
        <v>27200.124125509195</v>
      </c>
      <c r="S205" s="666">
        <f t="shared" si="52"/>
        <v>29072.648258789861</v>
      </c>
      <c r="T205" s="666">
        <f t="shared" si="52"/>
        <v>30872.391616501009</v>
      </c>
      <c r="U205" s="666">
        <f t="shared" si="52"/>
        <v>32590.789224163484</v>
      </c>
      <c r="V205" s="666">
        <f t="shared" si="52"/>
        <v>34221.694833454727</v>
      </c>
      <c r="W205" s="666">
        <f t="shared" si="52"/>
        <v>35761.13866958367</v>
      </c>
      <c r="X205" s="666">
        <f t="shared" si="52"/>
        <v>37207.057503917233</v>
      </c>
      <c r="Y205" s="666">
        <f t="shared" si="52"/>
        <v>38559.015914720883</v>
      </c>
      <c r="Z205" s="666">
        <f t="shared" si="52"/>
        <v>39817.932964472559</v>
      </c>
      <c r="AA205" s="666">
        <f t="shared" si="52"/>
        <v>40985.824345176472</v>
      </c>
      <c r="AB205" s="666">
        <f t="shared" si="52"/>
        <v>42065.566494300605</v>
      </c>
      <c r="AC205" s="666">
        <f t="shared" si="52"/>
        <v>43060.686317693857</v>
      </c>
      <c r="AD205" s="666">
        <f t="shared" si="52"/>
        <v>43975.177949195415</v>
      </c>
      <c r="AE205" s="666">
        <f t="shared" si="52"/>
        <v>44813.346361306227</v>
      </c>
      <c r="AF205" s="666">
        <f t="shared" si="52"/>
        <v>45579.676527169533</v>
      </c>
      <c r="AG205" s="666">
        <f t="shared" si="52"/>
        <v>46278.726125623041</v>
      </c>
      <c r="AH205" s="666">
        <f t="shared" si="52"/>
        <v>46915.039387365163</v>
      </c>
      <c r="AI205" s="666">
        <f t="shared" si="52"/>
        <v>47493.079520788895</v>
      </c>
      <c r="AJ205" s="666">
        <f t="shared" si="52"/>
        <v>47877.036164237958</v>
      </c>
      <c r="AK205" s="666">
        <f t="shared" si="52"/>
        <v>48208.123366391963</v>
      </c>
      <c r="AL205" s="666">
        <f t="shared" si="52"/>
        <v>48490.712741609008</v>
      </c>
      <c r="AM205" s="666">
        <f t="shared" si="52"/>
        <v>48728.918307635191</v>
      </c>
      <c r="AN205" s="666">
        <f t="shared" si="52"/>
        <v>48926.589728414663</v>
      </c>
      <c r="AO205" s="666">
        <f t="shared" si="52"/>
        <v>49087.311670895877</v>
      </c>
      <c r="AP205" s="666">
        <f t="shared" si="52"/>
        <v>49214.407855867525</v>
      </c>
      <c r="AQ205" s="666">
        <f t="shared" si="52"/>
        <v>49310.948618103503</v>
      </c>
      <c r="AR205" s="666">
        <f t="shared" si="52"/>
        <v>49379.761000286489</v>
      </c>
      <c r="AS205" s="666">
        <f t="shared" si="52"/>
        <v>49423.440587801451</v>
      </c>
      <c r="AT205" s="666">
        <f t="shared" si="52"/>
        <v>49444.364448462678</v>
      </c>
      <c r="AV205" s="681" t="s">
        <v>448</v>
      </c>
      <c r="AW205" s="683" t="s">
        <v>450</v>
      </c>
      <c r="AX205" s="103">
        <v>220</v>
      </c>
      <c r="AY205" s="103">
        <v>8</v>
      </c>
      <c r="AZ205" s="661">
        <v>4</v>
      </c>
      <c r="BA205" s="103">
        <f t="shared" si="49"/>
        <v>5.6559563869989429</v>
      </c>
      <c r="BB205" s="104">
        <f t="shared" si="48"/>
        <v>6</v>
      </c>
    </row>
    <row r="206" spans="2:54" x14ac:dyDescent="0.25">
      <c r="B206" s="663"/>
      <c r="C206" s="692" t="s">
        <v>313</v>
      </c>
      <c r="D206" s="693" t="s">
        <v>451</v>
      </c>
      <c r="E206" s="694"/>
      <c r="F206" s="694"/>
      <c r="G206" s="694"/>
      <c r="H206" s="694"/>
      <c r="I206" s="675"/>
      <c r="J206" s="675">
        <v>446</v>
      </c>
      <c r="K206" s="675">
        <v>471</v>
      </c>
      <c r="L206" s="666">
        <f t="shared" si="51"/>
        <v>504.53294063264957</v>
      </c>
      <c r="M206" s="666">
        <f t="shared" si="52"/>
        <v>536.97769911035232</v>
      </c>
      <c r="N206" s="666">
        <f t="shared" si="52"/>
        <v>568.17942037519674</v>
      </c>
      <c r="O206" s="666">
        <f t="shared" si="52"/>
        <v>596.38939290713222</v>
      </c>
      <c r="P206" s="666">
        <f t="shared" si="52"/>
        <v>652.82673404661182</v>
      </c>
      <c r="Q206" s="666">
        <f t="shared" si="52"/>
        <v>708.39235154788469</v>
      </c>
      <c r="R206" s="666">
        <f t="shared" si="52"/>
        <v>762.62030258437005</v>
      </c>
      <c r="S206" s="666">
        <f t="shared" si="52"/>
        <v>815.12097921840746</v>
      </c>
      <c r="T206" s="666">
        <f t="shared" si="52"/>
        <v>865.58107335984141</v>
      </c>
      <c r="U206" s="666">
        <f t="shared" si="52"/>
        <v>913.760445537294</v>
      </c>
      <c r="V206" s="666">
        <f t="shared" si="52"/>
        <v>959.48677103144109</v>
      </c>
      <c r="W206" s="666">
        <f t="shared" si="52"/>
        <v>1002.6487477453367</v>
      </c>
      <c r="X206" s="666">
        <f t="shared" si="52"/>
        <v>1043.1885281472123</v>
      </c>
      <c r="Y206" s="666">
        <f t="shared" si="52"/>
        <v>1081.093904151053</v>
      </c>
      <c r="Z206" s="666">
        <f t="shared" si="52"/>
        <v>1116.3906438637168</v>
      </c>
      <c r="AA206" s="666">
        <f t="shared" si="52"/>
        <v>1149.1352620142939</v>
      </c>
      <c r="AB206" s="666">
        <f t="shared" si="52"/>
        <v>1179.4084063822602</v>
      </c>
      <c r="AC206" s="666">
        <f t="shared" si="52"/>
        <v>1207.3089621783326</v>
      </c>
      <c r="AD206" s="666">
        <f t="shared" si="52"/>
        <v>1232.9489144634231</v>
      </c>
      <c r="AE206" s="666">
        <f t="shared" si="52"/>
        <v>1256.4489634011095</v>
      </c>
      <c r="AF206" s="666">
        <f t="shared" si="52"/>
        <v>1277.9348559019497</v>
      </c>
      <c r="AG206" s="666">
        <f t="shared" si="52"/>
        <v>1297.5343773539173</v>
      </c>
      <c r="AH206" s="666">
        <f t="shared" si="52"/>
        <v>1315.3749360943507</v>
      </c>
      <c r="AI206" s="666">
        <f t="shared" si="52"/>
        <v>1331.5816688071657</v>
      </c>
      <c r="AJ206" s="666">
        <f t="shared" si="52"/>
        <v>1342.3468083431208</v>
      </c>
      <c r="AK206" s="666">
        <f t="shared" ref="M206:AT207" si="53">AJ206*AK$114+AJ206</f>
        <v>1351.6296270951023</v>
      </c>
      <c r="AL206" s="666">
        <f t="shared" si="53"/>
        <v>1359.5526936899726</v>
      </c>
      <c r="AM206" s="666">
        <f t="shared" si="53"/>
        <v>1366.2313544196786</v>
      </c>
      <c r="AN206" s="666">
        <f t="shared" si="53"/>
        <v>1371.7735437873273</v>
      </c>
      <c r="AO206" s="666">
        <f t="shared" si="53"/>
        <v>1376.2797664737166</v>
      </c>
      <c r="AP206" s="666">
        <f t="shared" si="53"/>
        <v>1379.8432109121738</v>
      </c>
      <c r="AQ206" s="666">
        <f t="shared" si="53"/>
        <v>1382.5499612552387</v>
      </c>
      <c r="AR206" s="666">
        <f t="shared" si="53"/>
        <v>1384.4792803818646</v>
      </c>
      <c r="AS206" s="666">
        <f t="shared" si="53"/>
        <v>1385.7039417140597</v>
      </c>
      <c r="AT206" s="666">
        <f t="shared" si="53"/>
        <v>1386.2905920129726</v>
      </c>
      <c r="AV206" s="663"/>
      <c r="AW206" s="693" t="s">
        <v>451</v>
      </c>
      <c r="AX206" s="103">
        <v>220</v>
      </c>
      <c r="AY206" s="103">
        <v>8</v>
      </c>
      <c r="AZ206" s="661">
        <v>4</v>
      </c>
      <c r="BA206" s="103">
        <f t="shared" si="49"/>
        <v>0.15857821645791431</v>
      </c>
      <c r="BB206" s="104">
        <f t="shared" si="48"/>
        <v>1</v>
      </c>
    </row>
    <row r="207" spans="2:54" ht="15.75" thickBot="1" x14ac:dyDescent="0.3">
      <c r="B207" s="695"/>
      <c r="C207" s="682" t="s">
        <v>383</v>
      </c>
      <c r="D207" s="683" t="s">
        <v>452</v>
      </c>
      <c r="E207" s="670"/>
      <c r="F207" s="670"/>
      <c r="G207" s="670"/>
      <c r="H207" s="670"/>
      <c r="I207" s="574"/>
      <c r="J207" s="574">
        <v>184</v>
      </c>
      <c r="K207" s="574">
        <v>107</v>
      </c>
      <c r="L207" s="666">
        <f t="shared" si="51"/>
        <v>114.6178867254639</v>
      </c>
      <c r="M207" s="666">
        <f t="shared" si="53"/>
        <v>121.9885643414176</v>
      </c>
      <c r="N207" s="666">
        <f t="shared" si="53"/>
        <v>129.07685346103193</v>
      </c>
      <c r="O207" s="666">
        <f t="shared" si="53"/>
        <v>135.48548840990048</v>
      </c>
      <c r="P207" s="666">
        <f t="shared" si="53"/>
        <v>148.30671028235125</v>
      </c>
      <c r="Q207" s="666">
        <f t="shared" si="53"/>
        <v>160.92989727308628</v>
      </c>
      <c r="R207" s="666">
        <f t="shared" si="53"/>
        <v>173.24919825165091</v>
      </c>
      <c r="S207" s="666">
        <f t="shared" si="53"/>
        <v>185.17610355917108</v>
      </c>
      <c r="T207" s="666">
        <f t="shared" si="53"/>
        <v>196.63943704777711</v>
      </c>
      <c r="U207" s="666">
        <f t="shared" si="53"/>
        <v>207.5846447398948</v>
      </c>
      <c r="V207" s="666">
        <f t="shared" si="53"/>
        <v>217.97257855703648</v>
      </c>
      <c r="W207" s="666">
        <f t="shared" si="53"/>
        <v>227.77795330945011</v>
      </c>
      <c r="X207" s="666">
        <f t="shared" si="53"/>
        <v>236.98762741348554</v>
      </c>
      <c r="Y207" s="666">
        <f t="shared" si="53"/>
        <v>245.59882748229859</v>
      </c>
      <c r="Z207" s="666">
        <f t="shared" si="53"/>
        <v>253.61740741702266</v>
      </c>
      <c r="AA207" s="666">
        <f t="shared" si="53"/>
        <v>261.05620602023231</v>
      </c>
      <c r="AB207" s="666">
        <f t="shared" si="53"/>
        <v>267.93354454968539</v>
      </c>
      <c r="AC207" s="666">
        <f t="shared" si="53"/>
        <v>274.27188737384625</v>
      </c>
      <c r="AD207" s="666">
        <f t="shared" si="53"/>
        <v>280.09667483563965</v>
      </c>
      <c r="AE207" s="666">
        <f t="shared" si="53"/>
        <v>285.43532714207794</v>
      </c>
      <c r="AF207" s="666">
        <f t="shared" si="53"/>
        <v>290.31641100107987</v>
      </c>
      <c r="AG207" s="666">
        <f t="shared" si="53"/>
        <v>294.76895621415957</v>
      </c>
      <c r="AH207" s="666">
        <f t="shared" si="53"/>
        <v>298.82190692589285</v>
      </c>
      <c r="AI207" s="666">
        <f t="shared" si="53"/>
        <v>302.50369121521601</v>
      </c>
      <c r="AJ207" s="666">
        <f t="shared" si="53"/>
        <v>304.94927493145207</v>
      </c>
      <c r="AK207" s="666">
        <f t="shared" si="53"/>
        <v>307.05811061396167</v>
      </c>
      <c r="AL207" s="666">
        <f t="shared" si="53"/>
        <v>308.85804294018487</v>
      </c>
      <c r="AM207" s="666">
        <f t="shared" si="53"/>
        <v>310.37527584481023</v>
      </c>
      <c r="AN207" s="666">
        <f t="shared" si="53"/>
        <v>311.63432948034824</v>
      </c>
      <c r="AO207" s="666">
        <f t="shared" si="53"/>
        <v>312.65803612035597</v>
      </c>
      <c r="AP207" s="666">
        <f t="shared" si="53"/>
        <v>313.46756596093968</v>
      </c>
      <c r="AQ207" s="666">
        <f t="shared" si="53"/>
        <v>314.08247527454466</v>
      </c>
      <c r="AR207" s="666">
        <f t="shared" si="53"/>
        <v>314.52077070246179</v>
      </c>
      <c r="AS207" s="666">
        <f t="shared" si="53"/>
        <v>314.7989846356781</v>
      </c>
      <c r="AT207" s="666">
        <f t="shared" si="53"/>
        <v>314.93225763352029</v>
      </c>
      <c r="AV207" s="695"/>
      <c r="AW207" s="683" t="s">
        <v>452</v>
      </c>
      <c r="AX207" s="103">
        <v>220</v>
      </c>
      <c r="AY207" s="103">
        <v>8</v>
      </c>
      <c r="AZ207" s="661">
        <v>4</v>
      </c>
      <c r="BA207" s="103">
        <f t="shared" si="49"/>
        <v>3.602519991719072E-2</v>
      </c>
      <c r="BB207" s="104">
        <f t="shared" si="48"/>
        <v>1</v>
      </c>
    </row>
    <row r="208" spans="2:54" ht="15.75" thickBot="1" x14ac:dyDescent="0.3">
      <c r="B208" s="698"/>
      <c r="C208" s="699"/>
      <c r="D208" s="700" t="s">
        <v>453</v>
      </c>
      <c r="E208" s="701">
        <v>308380</v>
      </c>
      <c r="F208" s="701">
        <v>322205</v>
      </c>
      <c r="G208" s="701">
        <v>358886</v>
      </c>
      <c r="H208" s="701">
        <v>382710</v>
      </c>
      <c r="I208" s="702">
        <f t="shared" ref="I208:AT208" si="54">SUM(I121:I207)</f>
        <v>322184</v>
      </c>
      <c r="J208" s="703">
        <f t="shared" si="54"/>
        <v>469021</v>
      </c>
      <c r="K208" s="703">
        <f t="shared" si="54"/>
        <v>417580.83333333337</v>
      </c>
      <c r="L208" s="703">
        <f t="shared" si="54"/>
        <v>447310.5855488301</v>
      </c>
      <c r="M208" s="703">
        <f t="shared" si="54"/>
        <v>476075.57340958994</v>
      </c>
      <c r="N208" s="703">
        <f t="shared" si="54"/>
        <v>503738.50497478759</v>
      </c>
      <c r="O208" s="703">
        <f t="shared" si="54"/>
        <v>528749.00144654117</v>
      </c>
      <c r="P208" s="703">
        <f t="shared" si="54"/>
        <v>578785.41746382671</v>
      </c>
      <c r="Q208" s="703">
        <f t="shared" si="54"/>
        <v>628048.97767797287</v>
      </c>
      <c r="R208" s="703">
        <f t="shared" si="54"/>
        <v>676126.58486220788</v>
      </c>
      <c r="S208" s="703">
        <f t="shared" si="54"/>
        <v>722672.81904353551</v>
      </c>
      <c r="T208" s="703">
        <f t="shared" si="54"/>
        <v>767409.90643559187</v>
      </c>
      <c r="U208" s="703">
        <f t="shared" si="54"/>
        <v>810124.94334289012</v>
      </c>
      <c r="V208" s="703">
        <f t="shared" si="54"/>
        <v>850665.1495108672</v>
      </c>
      <c r="W208" s="703">
        <f t="shared" si="54"/>
        <v>888931.84633571282</v>
      </c>
      <c r="X208" s="703">
        <f t="shared" si="54"/>
        <v>924873.74714965303</v>
      </c>
      <c r="Y208" s="703">
        <f t="shared" si="54"/>
        <v>958480.02846493316</v>
      </c>
      <c r="Z208" s="703">
        <f t="shared" si="54"/>
        <v>989773.53586018598</v>
      </c>
      <c r="AA208" s="703">
        <f t="shared" si="54"/>
        <v>1018804.3743623086</v>
      </c>
      <c r="AB208" s="703">
        <f t="shared" si="54"/>
        <v>1045644.0449627246</v>
      </c>
      <c r="AC208" s="703">
        <f t="shared" si="54"/>
        <v>1070380.2176586629</v>
      </c>
      <c r="AD208" s="703">
        <f t="shared" si="54"/>
        <v>1093112.1765585246</v>
      </c>
      <c r="AE208" s="703">
        <f t="shared" si="54"/>
        <v>1113946.9324370238</v>
      </c>
      <c r="AF208" s="703">
        <f t="shared" si="54"/>
        <v>1132995.9704315276</v>
      </c>
      <c r="AG208" s="703">
        <f t="shared" si="54"/>
        <v>1150372.5829598657</v>
      </c>
      <c r="AH208" s="703">
        <f t="shared" si="54"/>
        <v>1166189.7281529917</v>
      </c>
      <c r="AI208" s="703">
        <f t="shared" si="54"/>
        <v>1180558.350131395</v>
      </c>
      <c r="AJ208" s="703">
        <f t="shared" si="54"/>
        <v>1190102.5453296406</v>
      </c>
      <c r="AK208" s="703">
        <f t="shared" si="54"/>
        <v>1198332.5393638974</v>
      </c>
      <c r="AL208" s="703">
        <f t="shared" si="54"/>
        <v>1205356.9995576155</v>
      </c>
      <c r="AM208" s="703">
        <f t="shared" si="54"/>
        <v>1211278.1900312055</v>
      </c>
      <c r="AN208" s="703">
        <f t="shared" si="54"/>
        <v>1216191.8037353121</v>
      </c>
      <c r="AO208" s="703">
        <f t="shared" si="54"/>
        <v>1220186.9464626333</v>
      </c>
      <c r="AP208" s="703">
        <f t="shared" si="54"/>
        <v>1223346.2375415037</v>
      </c>
      <c r="AQ208" s="703">
        <f t="shared" si="54"/>
        <v>1225745.9977620605</v>
      </c>
      <c r="AR208" s="703">
        <f t="shared" si="54"/>
        <v>1227456.5002857593</v>
      </c>
      <c r="AS208" s="703">
        <f t="shared" si="54"/>
        <v>1228542.2648285392</v>
      </c>
      <c r="AT208" s="703">
        <f t="shared" si="54"/>
        <v>1229062.3793098454</v>
      </c>
      <c r="AV208" s="698"/>
      <c r="AW208" s="700" t="s">
        <v>453</v>
      </c>
      <c r="AX208" s="703"/>
      <c r="AY208" s="703"/>
      <c r="AZ208" s="703"/>
      <c r="BA208" s="703">
        <f t="shared" ref="BA208:BB208" si="55">SUM(BA121:BA207)</f>
        <v>140.59283179832184</v>
      </c>
      <c r="BB208" s="703">
        <f t="shared" si="55"/>
        <v>186</v>
      </c>
    </row>
    <row r="209" spans="2:54" ht="13.5" thickBot="1" x14ac:dyDescent="0.25"/>
    <row r="210" spans="2:54" thickBot="1" x14ac:dyDescent="0.25">
      <c r="F210" s="893" t="s">
        <v>454</v>
      </c>
      <c r="G210" s="894"/>
      <c r="H210" s="894"/>
      <c r="I210" s="894"/>
      <c r="J210" s="894"/>
      <c r="K210" s="895"/>
    </row>
    <row r="211" spans="2:54" ht="14.25" x14ac:dyDescent="0.2">
      <c r="F211" s="704">
        <v>2017</v>
      </c>
      <c r="G211" s="705">
        <v>2018</v>
      </c>
      <c r="H211" s="705">
        <v>2019</v>
      </c>
      <c r="I211" s="705">
        <v>2020</v>
      </c>
      <c r="J211" s="705">
        <v>2021</v>
      </c>
      <c r="K211" s="706">
        <v>2022</v>
      </c>
    </row>
    <row r="212" spans="2:54" x14ac:dyDescent="0.25">
      <c r="F212" s="707">
        <f t="shared" ref="F212:K212" si="56">(F208-E208)/E208</f>
        <v>4.4831052597444708E-2</v>
      </c>
      <c r="G212" s="708">
        <f t="shared" si="56"/>
        <v>0.11384367095482689</v>
      </c>
      <c r="H212" s="708">
        <f t="shared" si="56"/>
        <v>6.6383196892606564E-2</v>
      </c>
      <c r="I212" s="708">
        <f t="shared" si="56"/>
        <v>-0.15815108045256199</v>
      </c>
      <c r="J212" s="708">
        <f t="shared" si="56"/>
        <v>0.45575509646661533</v>
      </c>
      <c r="K212" s="709">
        <f t="shared" si="56"/>
        <v>-0.10967561509328287</v>
      </c>
    </row>
    <row r="213" spans="2:54" ht="15.75" thickBot="1" x14ac:dyDescent="0.3">
      <c r="F213" s="710"/>
      <c r="G213" s="711">
        <f>AVERAGE(F212:K212)</f>
        <v>6.8831053560941449E-2</v>
      </c>
      <c r="H213" s="896" t="s">
        <v>100</v>
      </c>
      <c r="I213" s="885"/>
      <c r="J213" s="885"/>
      <c r="K213" s="712"/>
    </row>
    <row r="214" spans="2:54" ht="12.75" x14ac:dyDescent="0.2"/>
    <row r="215" spans="2:54" ht="12.75" x14ac:dyDescent="0.2"/>
    <row r="216" spans="2:54" ht="12.75" x14ac:dyDescent="0.2"/>
    <row r="217" spans="2:54" ht="15.75" x14ac:dyDescent="0.25">
      <c r="B217" s="68"/>
      <c r="C217" s="67" t="s">
        <v>51</v>
      </c>
      <c r="D217" s="68"/>
      <c r="E217" s="68"/>
      <c r="F217" s="68"/>
      <c r="G217" s="68"/>
      <c r="H217" s="68"/>
      <c r="I217" s="68"/>
      <c r="J217" s="68"/>
      <c r="K217" s="68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</row>
    <row r="218" spans="2:54" ht="23.25" x14ac:dyDescent="0.35">
      <c r="B218" s="71"/>
      <c r="C218" s="70" t="s">
        <v>52</v>
      </c>
      <c r="D218" s="71" t="s">
        <v>456</v>
      </c>
      <c r="E218" s="68"/>
      <c r="F218" s="68"/>
      <c r="G218" s="68"/>
      <c r="H218" s="68"/>
      <c r="I218" s="68"/>
      <c r="J218" s="68"/>
      <c r="K218" s="68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</row>
    <row r="219" spans="2:54" x14ac:dyDescent="0.25">
      <c r="B219" s="69"/>
      <c r="C219" s="72" t="s">
        <v>54</v>
      </c>
      <c r="D219" s="69"/>
      <c r="E219" s="69">
        <v>2016</v>
      </c>
      <c r="F219" s="69">
        <v>2017</v>
      </c>
      <c r="G219" s="69">
        <v>2018</v>
      </c>
      <c r="H219" s="69">
        <v>2019</v>
      </c>
      <c r="I219" s="69">
        <v>2020</v>
      </c>
      <c r="J219" s="69">
        <v>2021</v>
      </c>
      <c r="K219" s="69">
        <v>2022</v>
      </c>
      <c r="L219" s="69">
        <v>2023</v>
      </c>
      <c r="M219" s="69">
        <v>2024</v>
      </c>
      <c r="N219" s="69">
        <v>2025</v>
      </c>
      <c r="O219" s="69">
        <v>2026</v>
      </c>
      <c r="P219" s="69">
        <v>2027</v>
      </c>
      <c r="Q219" s="69">
        <v>2028</v>
      </c>
      <c r="R219" s="69">
        <v>2029</v>
      </c>
      <c r="S219" s="69">
        <v>2030</v>
      </c>
      <c r="T219" s="69">
        <v>2031</v>
      </c>
      <c r="U219" s="69">
        <v>2032</v>
      </c>
      <c r="V219" s="69">
        <v>2033</v>
      </c>
      <c r="W219" s="69">
        <v>2034</v>
      </c>
      <c r="X219" s="69">
        <v>2035</v>
      </c>
      <c r="Y219" s="69">
        <v>2036</v>
      </c>
      <c r="Z219" s="69">
        <v>2037</v>
      </c>
      <c r="AA219" s="69">
        <v>2038</v>
      </c>
      <c r="AB219" s="69">
        <v>2039</v>
      </c>
      <c r="AC219" s="69">
        <v>2040</v>
      </c>
      <c r="AD219" s="69">
        <v>2041</v>
      </c>
      <c r="AE219" s="69">
        <v>2042</v>
      </c>
      <c r="AF219" s="69">
        <v>2043</v>
      </c>
      <c r="AG219" s="69">
        <v>2044</v>
      </c>
      <c r="AH219" s="69">
        <v>2045</v>
      </c>
      <c r="AI219" s="69">
        <v>2046</v>
      </c>
      <c r="AJ219" s="69">
        <v>2047</v>
      </c>
      <c r="AK219" s="69">
        <v>2048</v>
      </c>
      <c r="AL219" s="69">
        <v>2049</v>
      </c>
      <c r="AM219" s="69">
        <v>2050</v>
      </c>
      <c r="AN219" s="69">
        <v>2051</v>
      </c>
      <c r="AO219" s="69">
        <v>2052</v>
      </c>
      <c r="AP219" s="69">
        <v>2053</v>
      </c>
      <c r="AQ219" s="69">
        <v>2054</v>
      </c>
      <c r="AR219" s="69">
        <v>2055</v>
      </c>
      <c r="AS219" s="69">
        <v>2056</v>
      </c>
      <c r="AT219" s="69">
        <v>2057</v>
      </c>
    </row>
    <row r="220" spans="2:54" ht="15.75" thickBot="1" x14ac:dyDescent="0.3">
      <c r="B220" s="73"/>
      <c r="C220" s="72"/>
      <c r="D220" s="73" t="s">
        <v>56</v>
      </c>
      <c r="E220" s="74">
        <v>2.4039322673287547E-3</v>
      </c>
      <c r="F220" s="74">
        <v>2.3981672357284781E-3</v>
      </c>
      <c r="G220" s="74">
        <v>2.39242978899473E-3</v>
      </c>
      <c r="H220" s="74">
        <v>2.3867197296154755E-3</v>
      </c>
      <c r="I220" s="74">
        <v>2.3810368619600936E-3</v>
      </c>
      <c r="J220" s="74">
        <v>2.3753809922564722E-3</v>
      </c>
      <c r="K220" s="74">
        <v>2.3697519285689863E-3</v>
      </c>
      <c r="L220" s="74">
        <v>2.3641494807773488E-3</v>
      </c>
      <c r="M220" s="74">
        <v>2.3585734605552021E-3</v>
      </c>
      <c r="N220" s="74">
        <v>2.3530236813488715E-3</v>
      </c>
      <c r="O220" s="74">
        <v>-5.2807686079391265E-4</v>
      </c>
      <c r="P220" s="74">
        <v>-5.2835587330486949E-4</v>
      </c>
      <c r="Q220" s="74">
        <v>-5.2863518080734605E-4</v>
      </c>
      <c r="R220" s="74">
        <v>-5.2891478376983453E-4</v>
      </c>
      <c r="S220" s="74">
        <v>-5.2919468266098631E-4</v>
      </c>
      <c r="T220" s="74">
        <v>-5.2947487795086169E-4</v>
      </c>
      <c r="U220" s="74">
        <v>-5.297553701109339E-4</v>
      </c>
      <c r="V220" s="74">
        <v>-5.3003615961284172E-4</v>
      </c>
      <c r="W220" s="74">
        <v>-5.3031724692978086E-4</v>
      </c>
      <c r="X220" s="74">
        <v>-5.3059863253581189E-4</v>
      </c>
      <c r="Y220" s="74">
        <v>-5.3088031690586316E-4</v>
      </c>
      <c r="Z220" s="74">
        <v>-5.3116230051642908E-4</v>
      </c>
      <c r="AA220" s="74">
        <v>-5.3144458384418074E-4</v>
      </c>
      <c r="AB220" s="74">
        <v>-5.3172716736722139E-4</v>
      </c>
      <c r="AC220" s="74">
        <v>-5.3201005156509049E-4</v>
      </c>
      <c r="AD220" s="74">
        <v>-5.3229323691751076E-4</v>
      </c>
      <c r="AE220" s="74">
        <v>-5.3257672390578546E-4</v>
      </c>
      <c r="AF220" s="74">
        <v>-5.3286051301210417E-4</v>
      </c>
      <c r="AG220" s="74">
        <v>-5.3314460471954499E-4</v>
      </c>
      <c r="AH220" s="74">
        <v>-5.33428999512776E-4</v>
      </c>
      <c r="AI220" s="74">
        <v>-5.3371369787582061E-4</v>
      </c>
      <c r="AJ220" s="74">
        <v>-3.4847654264865352E-3</v>
      </c>
      <c r="AK220" s="74">
        <v>-3.4969514821094911E-3</v>
      </c>
      <c r="AL220" s="74">
        <v>-3.5092230649070898E-3</v>
      </c>
      <c r="AM220" s="74">
        <v>-3.5215810784528191E-3</v>
      </c>
      <c r="AN220" s="74">
        <v>-3.5340264390914754E-3</v>
      </c>
      <c r="AO220" s="74">
        <v>-3.5465600761681961E-3</v>
      </c>
      <c r="AP220" s="74">
        <v>-3.5591829322598129E-3</v>
      </c>
      <c r="AQ220" s="74">
        <v>-3.5718959634085845E-3</v>
      </c>
      <c r="AR220" s="74">
        <v>-3.5847001393664178E-3</v>
      </c>
      <c r="AS220" s="74">
        <v>-3.5975964438400353E-3</v>
      </c>
      <c r="AT220" s="74">
        <v>-3.6105858747429E-3</v>
      </c>
    </row>
    <row r="221" spans="2:54" x14ac:dyDescent="0.25">
      <c r="B221" s="73"/>
      <c r="C221" s="72"/>
      <c r="D221" s="73" t="s">
        <v>57</v>
      </c>
      <c r="E221" s="69"/>
      <c r="F221" s="75">
        <f>F320</f>
        <v>4.4831052597444708E-2</v>
      </c>
      <c r="G221" s="75">
        <f t="shared" ref="G221:K221" si="57">G320</f>
        <v>0.11384367095482689</v>
      </c>
      <c r="H221" s="75">
        <f t="shared" si="57"/>
        <v>6.6383196892606564E-2</v>
      </c>
      <c r="I221" s="75">
        <f t="shared" si="57"/>
        <v>-0.15815108045256199</v>
      </c>
      <c r="J221" s="75">
        <f t="shared" si="57"/>
        <v>0.45575509646661533</v>
      </c>
      <c r="K221" s="75">
        <f t="shared" si="57"/>
        <v>-0.10967561509328287</v>
      </c>
      <c r="L221" s="642">
        <f>G321</f>
        <v>6.8831053560941449E-2</v>
      </c>
      <c r="M221" s="75">
        <f t="shared" ref="M221:O221" si="58">L221*0.9</f>
        <v>6.1947948204847308E-2</v>
      </c>
      <c r="N221" s="75">
        <f t="shared" si="58"/>
        <v>5.5753153384362576E-2</v>
      </c>
      <c r="O221" s="75">
        <f t="shared" si="58"/>
        <v>5.0177838045926321E-2</v>
      </c>
      <c r="P221" s="713">
        <f>P224+0.1</f>
        <v>0.14516005424133369</v>
      </c>
      <c r="Q221" s="75">
        <f t="shared" ref="Q221:AT221" si="59">P221*0.9</f>
        <v>0.13064404881720032</v>
      </c>
      <c r="R221" s="75">
        <f t="shared" si="59"/>
        <v>0.11757964393548029</v>
      </c>
      <c r="S221" s="75">
        <f t="shared" si="59"/>
        <v>0.10582167954193226</v>
      </c>
      <c r="T221" s="75">
        <f t="shared" si="59"/>
        <v>9.5239511587739037E-2</v>
      </c>
      <c r="U221" s="75">
        <f t="shared" si="59"/>
        <v>8.5715560428965137E-2</v>
      </c>
      <c r="V221" s="75">
        <f t="shared" si="59"/>
        <v>7.7144004386068624E-2</v>
      </c>
      <c r="W221" s="75">
        <f t="shared" si="59"/>
        <v>6.9429603947461768E-2</v>
      </c>
      <c r="X221" s="75">
        <f t="shared" si="59"/>
        <v>6.248664355271559E-2</v>
      </c>
      <c r="Y221" s="75">
        <f t="shared" si="59"/>
        <v>5.6237979197444034E-2</v>
      </c>
      <c r="Z221" s="75">
        <f t="shared" si="59"/>
        <v>5.0614181277699628E-2</v>
      </c>
      <c r="AA221" s="75">
        <f t="shared" si="59"/>
        <v>4.5552763149929669E-2</v>
      </c>
      <c r="AB221" s="75">
        <f t="shared" si="59"/>
        <v>4.0997486834936703E-2</v>
      </c>
      <c r="AC221" s="75">
        <f t="shared" si="59"/>
        <v>3.6897738151443031E-2</v>
      </c>
      <c r="AD221" s="75">
        <f t="shared" si="59"/>
        <v>3.3207964336298731E-2</v>
      </c>
      <c r="AE221" s="75">
        <f t="shared" si="59"/>
        <v>2.9887167902668859E-2</v>
      </c>
      <c r="AF221" s="75">
        <f t="shared" si="59"/>
        <v>2.6898451112401973E-2</v>
      </c>
      <c r="AG221" s="75">
        <f t="shared" si="59"/>
        <v>2.4208606001161776E-2</v>
      </c>
      <c r="AH221" s="75">
        <f t="shared" si="59"/>
        <v>2.17877454010456E-2</v>
      </c>
      <c r="AI221" s="75">
        <f t="shared" si="59"/>
        <v>1.9608970860941041E-2</v>
      </c>
      <c r="AJ221" s="75">
        <f t="shared" si="59"/>
        <v>1.7648073774846937E-2</v>
      </c>
      <c r="AK221" s="75">
        <f t="shared" si="59"/>
        <v>1.5883266397362244E-2</v>
      </c>
      <c r="AL221" s="75">
        <f t="shared" si="59"/>
        <v>1.4294939757626021E-2</v>
      </c>
      <c r="AM221" s="75">
        <f t="shared" si="59"/>
        <v>1.2865445781863419E-2</v>
      </c>
      <c r="AN221" s="75">
        <f t="shared" si="59"/>
        <v>1.1578901203677078E-2</v>
      </c>
      <c r="AO221" s="75">
        <f t="shared" si="59"/>
        <v>1.0421011083309371E-2</v>
      </c>
      <c r="AP221" s="75">
        <f t="shared" si="59"/>
        <v>9.3789099749784343E-3</v>
      </c>
      <c r="AQ221" s="75">
        <f t="shared" si="59"/>
        <v>8.441018977480591E-3</v>
      </c>
      <c r="AR221" s="75">
        <f t="shared" si="59"/>
        <v>7.5969170797325321E-3</v>
      </c>
      <c r="AS221" s="75">
        <f t="shared" si="59"/>
        <v>6.8372253717592793E-3</v>
      </c>
      <c r="AT221" s="75">
        <f t="shared" si="59"/>
        <v>6.1535028345833511E-3</v>
      </c>
      <c r="AX221" s="886" t="s">
        <v>55</v>
      </c>
      <c r="AY221" s="887"/>
      <c r="AZ221" s="887"/>
      <c r="BA221" s="887"/>
      <c r="BB221" s="888"/>
    </row>
    <row r="222" spans="2:54" x14ac:dyDescent="0.25">
      <c r="B222" s="73"/>
      <c r="C222" s="72"/>
      <c r="D222" s="73" t="s">
        <v>58</v>
      </c>
      <c r="E222" s="69"/>
      <c r="F222" s="75">
        <f t="shared" ref="F222:AT222" si="60">F220+F221</f>
        <v>4.7229219833173186E-2</v>
      </c>
      <c r="G222" s="75">
        <f t="shared" si="60"/>
        <v>0.11623610074382162</v>
      </c>
      <c r="H222" s="75">
        <f t="shared" si="60"/>
        <v>6.8769916622222038E-2</v>
      </c>
      <c r="I222" s="75">
        <f t="shared" si="60"/>
        <v>-0.1557700435906019</v>
      </c>
      <c r="J222" s="75">
        <f t="shared" si="60"/>
        <v>0.45813047745887181</v>
      </c>
      <c r="K222" s="75">
        <f t="shared" si="60"/>
        <v>-0.10730586316471388</v>
      </c>
      <c r="L222" s="75">
        <f t="shared" si="60"/>
        <v>7.1195203041718794E-2</v>
      </c>
      <c r="M222" s="75">
        <f t="shared" si="60"/>
        <v>6.4306521665402516E-2</v>
      </c>
      <c r="N222" s="75">
        <f t="shared" si="60"/>
        <v>5.8106177065711445E-2</v>
      </c>
      <c r="O222" s="75">
        <f t="shared" si="60"/>
        <v>4.964976118513241E-2</v>
      </c>
      <c r="P222" s="75">
        <f t="shared" si="60"/>
        <v>0.1446316983680288</v>
      </c>
      <c r="Q222" s="75">
        <f t="shared" si="60"/>
        <v>0.13011541363639298</v>
      </c>
      <c r="R222" s="75">
        <f t="shared" si="60"/>
        <v>0.11705072915171046</v>
      </c>
      <c r="S222" s="75">
        <f t="shared" si="60"/>
        <v>0.10529248485927128</v>
      </c>
      <c r="T222" s="75">
        <f t="shared" si="60"/>
        <v>9.471003670978817E-2</v>
      </c>
      <c r="U222" s="75">
        <f t="shared" si="60"/>
        <v>8.5185805058854203E-2</v>
      </c>
      <c r="V222" s="75">
        <f t="shared" si="60"/>
        <v>7.6613968226455775E-2</v>
      </c>
      <c r="W222" s="75">
        <f t="shared" si="60"/>
        <v>6.8899286700531984E-2</v>
      </c>
      <c r="X222" s="75">
        <f t="shared" si="60"/>
        <v>6.1956044920179781E-2</v>
      </c>
      <c r="Y222" s="75">
        <f t="shared" si="60"/>
        <v>5.5707098880538174E-2</v>
      </c>
      <c r="Z222" s="75">
        <f t="shared" si="60"/>
        <v>5.0083018977183202E-2</v>
      </c>
      <c r="AA222" s="75">
        <f t="shared" si="60"/>
        <v>4.5021318566085489E-2</v>
      </c>
      <c r="AB222" s="75">
        <f t="shared" si="60"/>
        <v>4.0465759667569483E-2</v>
      </c>
      <c r="AC222" s="75">
        <f t="shared" si="60"/>
        <v>3.6365728099877939E-2</v>
      </c>
      <c r="AD222" s="75">
        <f t="shared" si="60"/>
        <v>3.2675671099381222E-2</v>
      </c>
      <c r="AE222" s="75">
        <f t="shared" si="60"/>
        <v>2.9354591178763073E-2</v>
      </c>
      <c r="AF222" s="75">
        <f t="shared" si="60"/>
        <v>2.6365590599389869E-2</v>
      </c>
      <c r="AG222" s="75">
        <f t="shared" si="60"/>
        <v>2.3675461396442232E-2</v>
      </c>
      <c r="AH222" s="75">
        <f t="shared" si="60"/>
        <v>2.1254316401532823E-2</v>
      </c>
      <c r="AI222" s="75">
        <f t="shared" si="60"/>
        <v>1.9075257163065219E-2</v>
      </c>
      <c r="AJ222" s="75">
        <f t="shared" si="60"/>
        <v>1.4163308348360402E-2</v>
      </c>
      <c r="AK222" s="75">
        <f t="shared" si="60"/>
        <v>1.2386314915252753E-2</v>
      </c>
      <c r="AL222" s="75">
        <f t="shared" si="60"/>
        <v>1.0785716692718932E-2</v>
      </c>
      <c r="AM222" s="75">
        <f t="shared" si="60"/>
        <v>9.3438647034106009E-3</v>
      </c>
      <c r="AN222" s="75">
        <f t="shared" si="60"/>
        <v>8.0448747645856019E-3</v>
      </c>
      <c r="AO222" s="75">
        <f t="shared" si="60"/>
        <v>6.874451007141175E-3</v>
      </c>
      <c r="AP222" s="75">
        <f t="shared" si="60"/>
        <v>5.8197270427186214E-3</v>
      </c>
      <c r="AQ222" s="75">
        <f t="shared" si="60"/>
        <v>4.869123014072007E-3</v>
      </c>
      <c r="AR222" s="75">
        <f t="shared" si="60"/>
        <v>4.0122169403661138E-3</v>
      </c>
      <c r="AS222" s="75">
        <f t="shared" si="60"/>
        <v>3.2396289279192441E-3</v>
      </c>
      <c r="AT222" s="75">
        <f t="shared" si="60"/>
        <v>2.5429169598404511E-3</v>
      </c>
      <c r="AX222" s="889"/>
      <c r="AY222" s="890"/>
      <c r="AZ222" s="890"/>
      <c r="BA222" s="890"/>
      <c r="BB222" s="891"/>
    </row>
    <row r="223" spans="2:54" ht="12.75" x14ac:dyDescent="0.2">
      <c r="AX223" s="889"/>
      <c r="AY223" s="890"/>
      <c r="AZ223" s="890"/>
      <c r="BA223" s="890"/>
      <c r="BB223" s="891"/>
    </row>
    <row r="224" spans="2:54" ht="12.75" x14ac:dyDescent="0.2">
      <c r="P224">
        <f>O221*0.9</f>
        <v>4.5160054241333687E-2</v>
      </c>
      <c r="AX224" s="889"/>
      <c r="AY224" s="890"/>
      <c r="AZ224" s="890"/>
      <c r="BA224" s="890"/>
      <c r="BB224" s="891"/>
    </row>
    <row r="225" spans="2:54" ht="18.75" x14ac:dyDescent="0.3">
      <c r="C225" s="643" t="s">
        <v>290</v>
      </c>
      <c r="AX225" s="889"/>
      <c r="AY225" s="890"/>
      <c r="AZ225" s="890"/>
      <c r="BA225" s="890"/>
      <c r="BB225" s="891"/>
    </row>
    <row r="226" spans="2:54" ht="13.5" thickBot="1" x14ac:dyDescent="0.25">
      <c r="AX226" s="889"/>
      <c r="AY226" s="892"/>
      <c r="AZ226" s="892"/>
      <c r="BA226" s="892"/>
      <c r="BB226" s="891"/>
    </row>
    <row r="227" spans="2:54" x14ac:dyDescent="0.25">
      <c r="B227" s="644"/>
      <c r="C227" s="645"/>
      <c r="D227" s="646"/>
      <c r="E227" s="647">
        <v>2016</v>
      </c>
      <c r="F227" s="647">
        <v>2017</v>
      </c>
      <c r="G227" s="647">
        <v>2018</v>
      </c>
      <c r="H227" s="647">
        <v>2019</v>
      </c>
      <c r="I227" s="647">
        <v>2020</v>
      </c>
      <c r="J227" s="648">
        <v>2021</v>
      </c>
      <c r="K227" s="648">
        <v>2022</v>
      </c>
      <c r="L227" s="647">
        <v>2023</v>
      </c>
      <c r="M227" s="648">
        <v>2024</v>
      </c>
      <c r="N227" s="648">
        <v>2025</v>
      </c>
      <c r="O227" s="647">
        <v>2026</v>
      </c>
      <c r="P227" s="648">
        <v>2027</v>
      </c>
      <c r="Q227" s="648">
        <v>2028</v>
      </c>
      <c r="R227" s="647">
        <v>2029</v>
      </c>
      <c r="S227" s="648">
        <v>2030</v>
      </c>
      <c r="T227" s="648">
        <v>2031</v>
      </c>
      <c r="U227" s="647">
        <v>2032</v>
      </c>
      <c r="V227" s="648">
        <v>2033</v>
      </c>
      <c r="W227" s="648">
        <v>2034</v>
      </c>
      <c r="X227" s="647">
        <v>2035</v>
      </c>
      <c r="Y227" s="648">
        <v>2036</v>
      </c>
      <c r="Z227" s="648">
        <v>2037</v>
      </c>
      <c r="AA227" s="647">
        <v>2038</v>
      </c>
      <c r="AB227" s="648">
        <v>2039</v>
      </c>
      <c r="AC227" s="648">
        <v>2040</v>
      </c>
      <c r="AD227" s="647">
        <v>2041</v>
      </c>
      <c r="AE227" s="648">
        <v>2042</v>
      </c>
      <c r="AF227" s="648">
        <v>2043</v>
      </c>
      <c r="AG227" s="647">
        <v>2044</v>
      </c>
      <c r="AH227" s="648">
        <v>2045</v>
      </c>
      <c r="AI227" s="648">
        <v>2046</v>
      </c>
      <c r="AJ227" s="647">
        <v>2047</v>
      </c>
      <c r="AK227" s="648">
        <v>2048</v>
      </c>
      <c r="AL227" s="648">
        <v>2049</v>
      </c>
      <c r="AM227" s="647">
        <v>2050</v>
      </c>
      <c r="AN227" s="648">
        <v>2051</v>
      </c>
      <c r="AO227" s="648">
        <v>2052</v>
      </c>
      <c r="AP227" s="647">
        <v>2053</v>
      </c>
      <c r="AQ227" s="648">
        <v>2054</v>
      </c>
      <c r="AR227" s="648">
        <v>2055</v>
      </c>
      <c r="AS227" s="647">
        <v>2056</v>
      </c>
      <c r="AT227" s="648">
        <v>2057</v>
      </c>
      <c r="AV227" s="644"/>
      <c r="AW227" s="646"/>
      <c r="AX227" s="85" t="s">
        <v>60</v>
      </c>
      <c r="AY227" s="85" t="s">
        <v>61</v>
      </c>
      <c r="AZ227" s="85" t="s">
        <v>62</v>
      </c>
      <c r="BA227" s="85" t="s">
        <v>63</v>
      </c>
      <c r="BB227" s="86"/>
    </row>
    <row r="228" spans="2:54" ht="15.75" thickBot="1" x14ac:dyDescent="0.3">
      <c r="B228" s="649" t="s">
        <v>64</v>
      </c>
      <c r="C228" s="650" t="s">
        <v>291</v>
      </c>
      <c r="D228" s="651" t="s">
        <v>292</v>
      </c>
      <c r="E228" s="652" t="s">
        <v>293</v>
      </c>
      <c r="F228" s="652" t="s">
        <v>293</v>
      </c>
      <c r="G228" s="652" t="s">
        <v>293</v>
      </c>
      <c r="H228" s="652" t="s">
        <v>293</v>
      </c>
      <c r="I228" s="653" t="s">
        <v>293</v>
      </c>
      <c r="J228" s="654" t="s">
        <v>293</v>
      </c>
      <c r="K228" s="654" t="s">
        <v>293</v>
      </c>
      <c r="L228" s="653" t="s">
        <v>293</v>
      </c>
      <c r="M228" s="654" t="s">
        <v>293</v>
      </c>
      <c r="N228" s="654" t="s">
        <v>293</v>
      </c>
      <c r="O228" s="653" t="s">
        <v>293</v>
      </c>
      <c r="P228" s="654" t="s">
        <v>293</v>
      </c>
      <c r="Q228" s="654" t="s">
        <v>293</v>
      </c>
      <c r="R228" s="653" t="s">
        <v>293</v>
      </c>
      <c r="S228" s="654" t="s">
        <v>293</v>
      </c>
      <c r="T228" s="654" t="s">
        <v>293</v>
      </c>
      <c r="U228" s="653" t="s">
        <v>293</v>
      </c>
      <c r="V228" s="654" t="s">
        <v>293</v>
      </c>
      <c r="W228" s="654" t="s">
        <v>293</v>
      </c>
      <c r="X228" s="653" t="s">
        <v>293</v>
      </c>
      <c r="Y228" s="654" t="s">
        <v>293</v>
      </c>
      <c r="Z228" s="654" t="s">
        <v>293</v>
      </c>
      <c r="AA228" s="653" t="s">
        <v>293</v>
      </c>
      <c r="AB228" s="654" t="s">
        <v>293</v>
      </c>
      <c r="AC228" s="654" t="s">
        <v>293</v>
      </c>
      <c r="AD228" s="653" t="s">
        <v>293</v>
      </c>
      <c r="AE228" s="654" t="s">
        <v>293</v>
      </c>
      <c r="AF228" s="654" t="s">
        <v>293</v>
      </c>
      <c r="AG228" s="653" t="s">
        <v>293</v>
      </c>
      <c r="AH228" s="654" t="s">
        <v>293</v>
      </c>
      <c r="AI228" s="654" t="s">
        <v>293</v>
      </c>
      <c r="AJ228" s="653" t="s">
        <v>293</v>
      </c>
      <c r="AK228" s="654" t="s">
        <v>293</v>
      </c>
      <c r="AL228" s="654" t="s">
        <v>293</v>
      </c>
      <c r="AM228" s="653" t="s">
        <v>293</v>
      </c>
      <c r="AN228" s="654" t="s">
        <v>293</v>
      </c>
      <c r="AO228" s="654" t="s">
        <v>293</v>
      </c>
      <c r="AP228" s="653" t="s">
        <v>293</v>
      </c>
      <c r="AQ228" s="654" t="s">
        <v>293</v>
      </c>
      <c r="AR228" s="654" t="s">
        <v>293</v>
      </c>
      <c r="AS228" s="653" t="s">
        <v>293</v>
      </c>
      <c r="AT228" s="654" t="s">
        <v>293</v>
      </c>
      <c r="AV228" s="649" t="s">
        <v>64</v>
      </c>
      <c r="AW228" s="651" t="s">
        <v>292</v>
      </c>
      <c r="AX228" s="89" t="s">
        <v>11</v>
      </c>
      <c r="AY228" s="89" t="s">
        <v>11</v>
      </c>
      <c r="AZ228" s="89" t="s">
        <v>11</v>
      </c>
      <c r="BA228" s="89" t="s">
        <v>11</v>
      </c>
      <c r="BB228" s="90" t="s">
        <v>11</v>
      </c>
    </row>
    <row r="229" spans="2:54" ht="15.75" thickTop="1" x14ac:dyDescent="0.25">
      <c r="B229" s="655" t="s">
        <v>65</v>
      </c>
      <c r="C229" s="656" t="s">
        <v>294</v>
      </c>
      <c r="D229" s="657" t="s">
        <v>295</v>
      </c>
      <c r="E229" s="658">
        <v>4201</v>
      </c>
      <c r="F229" s="658">
        <v>4602</v>
      </c>
      <c r="G229" s="658">
        <v>5450</v>
      </c>
      <c r="H229" s="658">
        <v>6155</v>
      </c>
      <c r="I229" s="658">
        <v>3741</v>
      </c>
      <c r="J229" s="658">
        <v>4073</v>
      </c>
      <c r="K229" s="658">
        <v>5976</v>
      </c>
      <c r="L229" s="659">
        <f>K229*L$6+K229</f>
        <v>6401.462533377311</v>
      </c>
      <c r="M229" s="659">
        <f t="shared" ref="M229:AT236" si="61">L229*M$6+L229</f>
        <v>6813.1183224702017</v>
      </c>
      <c r="N229" s="659">
        <f t="shared" si="61"/>
        <v>7209.0025820852979</v>
      </c>
      <c r="O229" s="659">
        <f t="shared" si="61"/>
        <v>7566.9278386688356</v>
      </c>
      <c r="P229" s="659">
        <f t="shared" si="61"/>
        <v>7904.6526795369437</v>
      </c>
      <c r="Q229" s="659">
        <f t="shared" si="61"/>
        <v>8221.7510914285904</v>
      </c>
      <c r="R229" s="659">
        <f t="shared" si="61"/>
        <v>8518.1512131784621</v>
      </c>
      <c r="S229" s="659">
        <f t="shared" si="61"/>
        <v>8794.0752973803283</v>
      </c>
      <c r="T229" s="659">
        <f t="shared" si="61"/>
        <v>9049.9832113627363</v>
      </c>
      <c r="U229" s="659">
        <f t="shared" si="61"/>
        <v>9286.5208583440271</v>
      </c>
      <c r="V229" s="659">
        <f t="shared" si="61"/>
        <v>9504.4742791715944</v>
      </c>
      <c r="W229" s="659">
        <f t="shared" si="61"/>
        <v>9704.7297190843201</v>
      </c>
      <c r="X229" s="659">
        <f t="shared" si="61"/>
        <v>9888.239596900281</v>
      </c>
      <c r="Y229" s="659">
        <f t="shared" si="61"/>
        <v>10055.99407588123</v>
      </c>
      <c r="Z229" s="659">
        <f t="shared" si="61"/>
        <v>10208.99778521472</v>
      </c>
      <c r="AA229" s="659">
        <f t="shared" si="61"/>
        <v>10348.251158697361</v>
      </c>
      <c r="AB229" s="659">
        <f t="shared" si="61"/>
        <v>10474.735825250869</v>
      </c>
      <c r="AC229" s="659">
        <f t="shared" si="61"/>
        <v>10589.403489640204</v>
      </c>
      <c r="AD229" s="659">
        <f t="shared" si="61"/>
        <v>10693.167769351989</v>
      </c>
      <c r="AE229" s="659">
        <f t="shared" si="61"/>
        <v>10786.898495856252</v>
      </c>
      <c r="AF229" s="659">
        <f t="shared" si="61"/>
        <v>10871.418038556001</v>
      </c>
      <c r="AG229" s="659">
        <f t="shared" si="61"/>
        <v>10947.499262690388</v>
      </c>
      <c r="AH229" s="659">
        <f t="shared" si="61"/>
        <v>11015.864784900388</v>
      </c>
      <c r="AI229" s="659">
        <f t="shared" si="61"/>
        <v>11077.187239882556</v>
      </c>
      <c r="AJ229" s="659">
        <f t="shared" si="61"/>
        <v>11099.40412170371</v>
      </c>
      <c r="AK229" s="659">
        <f t="shared" si="61"/>
        <v>11115.43627863089</v>
      </c>
      <c r="AL229" s="659">
        <f t="shared" si="61"/>
        <v>11125.862643125454</v>
      </c>
      <c r="AM229" s="659">
        <f t="shared" si="61"/>
        <v>11131.213366237775</v>
      </c>
      <c r="AN229" s="659">
        <f t="shared" si="61"/>
        <v>11131.972854011587</v>
      </c>
      <c r="AO229" s="659">
        <f t="shared" si="61"/>
        <v>11128.582846899963</v>
      </c>
      <c r="AP229" s="659">
        <f t="shared" si="61"/>
        <v>11121.445476356337</v>
      </c>
      <c r="AQ229" s="659">
        <f t="shared" si="61"/>
        <v>11110.926249520633</v>
      </c>
      <c r="AR229" s="659">
        <f t="shared" si="61"/>
        <v>11097.356926507837</v>
      </c>
      <c r="AS229" s="659">
        <f t="shared" si="61"/>
        <v>11081.038265707268</v>
      </c>
      <c r="AT229" s="660">
        <f t="shared" si="61"/>
        <v>11062.242621148243</v>
      </c>
      <c r="AV229" s="655" t="s">
        <v>65</v>
      </c>
      <c r="AW229" s="657" t="s">
        <v>295</v>
      </c>
      <c r="AX229" s="661">
        <v>220</v>
      </c>
      <c r="AY229" s="661">
        <v>8</v>
      </c>
      <c r="AZ229" s="661">
        <v>4</v>
      </c>
      <c r="BA229" s="714">
        <f>Z229/AX229/AY229/AZ229</f>
        <v>1.4501417308543636</v>
      </c>
      <c r="BB229" s="662">
        <f t="shared" ref="BB229:BB292" si="62">ROUNDUP(BA229,0)</f>
        <v>2</v>
      </c>
    </row>
    <row r="230" spans="2:54" x14ac:dyDescent="0.25">
      <c r="B230" s="663"/>
      <c r="C230" s="664" t="s">
        <v>296</v>
      </c>
      <c r="D230" s="665" t="s">
        <v>297</v>
      </c>
      <c r="E230" s="548">
        <v>4308</v>
      </c>
      <c r="F230" s="548">
        <v>4053</v>
      </c>
      <c r="G230" s="548">
        <v>4062</v>
      </c>
      <c r="H230" s="548">
        <v>4270</v>
      </c>
      <c r="I230" s="548">
        <v>4998</v>
      </c>
      <c r="J230" s="548">
        <v>4419</v>
      </c>
      <c r="K230" s="548">
        <v>5245</v>
      </c>
      <c r="L230" s="666">
        <f>K230*L$6+K230</f>
        <v>5618.4188399538152</v>
      </c>
      <c r="M230" s="666">
        <f t="shared" si="61"/>
        <v>5979.7198128106111</v>
      </c>
      <c r="N230" s="666">
        <f t="shared" si="61"/>
        <v>6327.1784710571274</v>
      </c>
      <c r="O230" s="666">
        <f t="shared" si="61"/>
        <v>6641.3213711208246</v>
      </c>
      <c r="P230" s="666">
        <f t="shared" si="61"/>
        <v>6937.7348233218327</v>
      </c>
      <c r="Q230" s="666">
        <f t="shared" si="61"/>
        <v>7216.0449254589957</v>
      </c>
      <c r="R230" s="666">
        <f t="shared" si="61"/>
        <v>7476.1886066132929</v>
      </c>
      <c r="S230" s="666">
        <f t="shared" si="61"/>
        <v>7718.3609328580706</v>
      </c>
      <c r="T230" s="666">
        <f t="shared" si="61"/>
        <v>7942.9655193436356</v>
      </c>
      <c r="U230" s="666">
        <f t="shared" si="61"/>
        <v>8150.5692607119208</v>
      </c>
      <c r="V230" s="666">
        <f t="shared" si="61"/>
        <v>8341.8620472314306</v>
      </c>
      <c r="W230" s="666">
        <f t="shared" si="61"/>
        <v>8517.6217162980702</v>
      </c>
      <c r="X230" s="666">
        <f t="shared" si="61"/>
        <v>8678.6841843611073</v>
      </c>
      <c r="Y230" s="666">
        <f t="shared" si="61"/>
        <v>8825.9184953140993</v>
      </c>
      <c r="Z230" s="666">
        <f t="shared" si="61"/>
        <v>8960.2063894664025</v>
      </c>
      <c r="AA230" s="666">
        <f t="shared" si="61"/>
        <v>9082.4259249276565</v>
      </c>
      <c r="AB230" s="666">
        <f t="shared" si="61"/>
        <v>9193.438655194248</v>
      </c>
      <c r="AC230" s="666">
        <f t="shared" si="61"/>
        <v>9294.0798700071773</v>
      </c>
      <c r="AD230" s="666">
        <f t="shared" si="61"/>
        <v>9385.1514307649268</v>
      </c>
      <c r="AE230" s="666">
        <f t="shared" si="61"/>
        <v>9467.4167688698235</v>
      </c>
      <c r="AF230" s="666">
        <f t="shared" si="61"/>
        <v>9541.5976593417417</v>
      </c>
      <c r="AG230" s="666">
        <f t="shared" si="61"/>
        <v>9608.3724285159151</v>
      </c>
      <c r="AH230" s="666">
        <f t="shared" si="61"/>
        <v>9668.3753006697734</v>
      </c>
      <c r="AI230" s="666">
        <f t="shared" si="61"/>
        <v>9722.196632058909</v>
      </c>
      <c r="AJ230" s="666">
        <f t="shared" si="61"/>
        <v>9741.6958866024088</v>
      </c>
      <c r="AK230" s="666">
        <f t="shared" si="61"/>
        <v>9755.766948028624</v>
      </c>
      <c r="AL230" s="666">
        <f t="shared" si="61"/>
        <v>9764.9179322612199</v>
      </c>
      <c r="AM230" s="666">
        <f t="shared" si="61"/>
        <v>9769.6141408830608</v>
      </c>
      <c r="AN230" s="666">
        <f t="shared" si="61"/>
        <v>9770.280726119614</v>
      </c>
      <c r="AO230" s="666">
        <f t="shared" si="61"/>
        <v>9767.3053935726821</v>
      </c>
      <c r="AP230" s="666">
        <f t="shared" si="61"/>
        <v>9761.0410849211894</v>
      </c>
      <c r="AQ230" s="666">
        <f t="shared" si="61"/>
        <v>9751.8085975126778</v>
      </c>
      <c r="AR230" s="666">
        <f t="shared" si="61"/>
        <v>9739.8991096943846</v>
      </c>
      <c r="AS230" s="666">
        <f t="shared" si="61"/>
        <v>9725.5765903003103</v>
      </c>
      <c r="AT230" s="667">
        <f t="shared" si="61"/>
        <v>9709.080078300296</v>
      </c>
      <c r="AV230" s="663"/>
      <c r="AW230" s="665" t="s">
        <v>297</v>
      </c>
      <c r="AX230" s="103">
        <v>220</v>
      </c>
      <c r="AY230" s="103">
        <v>8</v>
      </c>
      <c r="AZ230" s="661">
        <v>4</v>
      </c>
      <c r="BA230" s="714">
        <f>Z230/AX230/AY230/AZ230</f>
        <v>1.2727565894128412</v>
      </c>
      <c r="BB230" s="104">
        <f t="shared" si="62"/>
        <v>2</v>
      </c>
    </row>
    <row r="231" spans="2:54" ht="15.75" thickBot="1" x14ac:dyDescent="0.3">
      <c r="B231" s="663"/>
      <c r="C231" s="668" t="s">
        <v>294</v>
      </c>
      <c r="D231" s="669" t="s">
        <v>298</v>
      </c>
      <c r="E231" s="670"/>
      <c r="F231" s="670"/>
      <c r="G231" s="670"/>
      <c r="H231" s="670"/>
      <c r="I231" s="671"/>
      <c r="J231" s="671">
        <v>114663</v>
      </c>
      <c r="K231" s="671">
        <v>15139</v>
      </c>
      <c r="L231" s="666">
        <f t="shared" ref="L231:AA246" si="63">K231*L$6+K231</f>
        <v>16216.824178848581</v>
      </c>
      <c r="M231" s="666">
        <f t="shared" si="63"/>
        <v>17259.671734249732</v>
      </c>
      <c r="N231" s="666">
        <f t="shared" si="63"/>
        <v>18262.565276136102</v>
      </c>
      <c r="O231" s="666">
        <f t="shared" si="63"/>
        <v>19169.297280724149</v>
      </c>
      <c r="P231" s="666">
        <f t="shared" si="63"/>
        <v>20024.855574884506</v>
      </c>
      <c r="Q231" s="666">
        <f t="shared" si="63"/>
        <v>20828.160939280027</v>
      </c>
      <c r="R231" s="666">
        <f t="shared" si="63"/>
        <v>21579.031328030247</v>
      </c>
      <c r="S231" s="666">
        <f t="shared" si="63"/>
        <v>22278.029773601207</v>
      </c>
      <c r="T231" s="666">
        <f t="shared" si="63"/>
        <v>22926.321257834756</v>
      </c>
      <c r="U231" s="666">
        <f t="shared" si="63"/>
        <v>23525.542047267449</v>
      </c>
      <c r="V231" s="666">
        <f t="shared" si="63"/>
        <v>24077.68341907276</v>
      </c>
      <c r="W231" s="666">
        <f t="shared" si="63"/>
        <v>24584.990498195708</v>
      </c>
      <c r="X231" s="666">
        <f t="shared" si="63"/>
        <v>25049.876047100632</v>
      </c>
      <c r="Y231" s="666">
        <f t="shared" si="63"/>
        <v>25474.848446245978</v>
      </c>
      <c r="Z231" s="666">
        <f t="shared" si="63"/>
        <v>25862.452722618087</v>
      </c>
      <c r="AA231" s="666">
        <f t="shared" si="63"/>
        <v>26215.223275019976</v>
      </c>
      <c r="AB231" s="666">
        <f t="shared" si="61"/>
        <v>26535.646863867627</v>
      </c>
      <c r="AC231" s="666">
        <f t="shared" si="61"/>
        <v>26826.134442714709</v>
      </c>
      <c r="AD231" s="666">
        <f t="shared" si="61"/>
        <v>27089.000478617771</v>
      </c>
      <c r="AE231" s="666">
        <f t="shared" si="61"/>
        <v>27326.448515523403</v>
      </c>
      <c r="AF231" s="666">
        <f t="shared" si="61"/>
        <v>27540.561861730144</v>
      </c>
      <c r="AG231" s="666">
        <f t="shared" si="61"/>
        <v>27733.298416644884</v>
      </c>
      <c r="AH231" s="666">
        <f t="shared" si="61"/>
        <v>27906.488784907469</v>
      </c>
      <c r="AI231" s="666">
        <f t="shared" si="61"/>
        <v>28061.836951904632</v>
      </c>
      <c r="AJ231" s="666">
        <f t="shared" si="61"/>
        <v>28118.118975648013</v>
      </c>
      <c r="AK231" s="666">
        <f t="shared" si="61"/>
        <v>28158.733236645432</v>
      </c>
      <c r="AL231" s="666">
        <f t="shared" si="61"/>
        <v>28185.146344423749</v>
      </c>
      <c r="AM231" s="666">
        <f t="shared" si="61"/>
        <v>28198.701330567896</v>
      </c>
      <c r="AN231" s="666">
        <f t="shared" si="61"/>
        <v>28200.625340843621</v>
      </c>
      <c r="AO231" s="666">
        <f t="shared" si="61"/>
        <v>28192.03743628156</v>
      </c>
      <c r="AP231" s="666">
        <f t="shared" si="61"/>
        <v>28173.956336438863</v>
      </c>
      <c r="AQ231" s="666">
        <f t="shared" si="61"/>
        <v>28147.307980504171</v>
      </c>
      <c r="AR231" s="666">
        <f t="shared" si="61"/>
        <v>28112.932816332363</v>
      </c>
      <c r="AS231" s="666">
        <f t="shared" si="61"/>
        <v>28071.59275511084</v>
      </c>
      <c r="AT231" s="667">
        <f t="shared" si="61"/>
        <v>28023.977751265615</v>
      </c>
      <c r="AV231" s="663"/>
      <c r="AW231" s="669" t="s">
        <v>298</v>
      </c>
      <c r="AX231" s="103">
        <v>220</v>
      </c>
      <c r="AY231" s="103">
        <v>8</v>
      </c>
      <c r="AZ231" s="661">
        <v>4</v>
      </c>
      <c r="BA231" s="714">
        <f t="shared" ref="BA231:BA294" si="64">Z231/AX231/AY231/AZ231</f>
        <v>3.6736438526446147</v>
      </c>
      <c r="BB231" s="104">
        <f t="shared" si="62"/>
        <v>4</v>
      </c>
    </row>
    <row r="232" spans="2:54" ht="15.75" thickBot="1" x14ac:dyDescent="0.3">
      <c r="B232" s="672" t="s">
        <v>66</v>
      </c>
      <c r="C232" s="673" t="s">
        <v>299</v>
      </c>
      <c r="D232" s="674" t="s">
        <v>300</v>
      </c>
      <c r="E232" s="675">
        <v>2584</v>
      </c>
      <c r="F232" s="675">
        <v>2423</v>
      </c>
      <c r="G232" s="675">
        <v>2601</v>
      </c>
      <c r="H232" s="675">
        <v>2715</v>
      </c>
      <c r="I232" s="676">
        <v>2377</v>
      </c>
      <c r="J232" s="676">
        <v>2199</v>
      </c>
      <c r="K232" s="676">
        <v>2090</v>
      </c>
      <c r="L232" s="666">
        <f t="shared" si="63"/>
        <v>2238.7979743571923</v>
      </c>
      <c r="M232" s="666">
        <f t="shared" si="61"/>
        <v>2382.7672847996523</v>
      </c>
      <c r="N232" s="666">
        <f t="shared" si="61"/>
        <v>2521.2207825566056</v>
      </c>
      <c r="O232" s="666">
        <f t="shared" si="61"/>
        <v>2646.3987923055338</v>
      </c>
      <c r="P232" s="666">
        <f t="shared" si="61"/>
        <v>2764.5120649652299</v>
      </c>
      <c r="Q232" s="666">
        <f t="shared" si="61"/>
        <v>2875.4116099541088</v>
      </c>
      <c r="R232" s="666">
        <f t="shared" si="61"/>
        <v>2979.072295104248</v>
      </c>
      <c r="S232" s="666">
        <f t="shared" si="61"/>
        <v>3075.5718493180871</v>
      </c>
      <c r="T232" s="666">
        <f t="shared" si="61"/>
        <v>3165.0711030368343</v>
      </c>
      <c r="U232" s="666">
        <f t="shared" si="61"/>
        <v>3247.7959494543206</v>
      </c>
      <c r="V232" s="666">
        <f t="shared" si="61"/>
        <v>3324.0212924144303</v>
      </c>
      <c r="W232" s="666">
        <f t="shared" si="61"/>
        <v>3394.0570804695835</v>
      </c>
      <c r="X232" s="666">
        <f t="shared" si="61"/>
        <v>3458.2364052077623</v>
      </c>
      <c r="Y232" s="666">
        <f t="shared" si="61"/>
        <v>3516.9055586666286</v>
      </c>
      <c r="Z232" s="666">
        <f t="shared" si="61"/>
        <v>3570.4158920848004</v>
      </c>
      <c r="AA232" s="666">
        <f t="shared" si="61"/>
        <v>3619.1172894373303</v>
      </c>
      <c r="AB232" s="666">
        <f t="shared" si="61"/>
        <v>3663.3530580278311</v>
      </c>
      <c r="AC232" s="666">
        <f t="shared" si="61"/>
        <v>3703.4560397168725</v>
      </c>
      <c r="AD232" s="666">
        <f t="shared" si="61"/>
        <v>3739.7457560150033</v>
      </c>
      <c r="AE232" s="666">
        <f t="shared" si="61"/>
        <v>3772.5264150501289</v>
      </c>
      <c r="AF232" s="666">
        <f t="shared" si="61"/>
        <v>3802.0856259340771</v>
      </c>
      <c r="AG232" s="666">
        <f t="shared" si="61"/>
        <v>3828.693684575454</v>
      </c>
      <c r="AH232" s="666">
        <f t="shared" si="61"/>
        <v>3852.6033133269434</v>
      </c>
      <c r="AI232" s="666">
        <f t="shared" si="61"/>
        <v>3874.0497542427283</v>
      </c>
      <c r="AJ232" s="666">
        <f t="shared" si="61"/>
        <v>3881.8197145851332</v>
      </c>
      <c r="AK232" s="666">
        <f t="shared" si="61"/>
        <v>3887.426677098153</v>
      </c>
      <c r="AL232" s="666">
        <f t="shared" si="61"/>
        <v>3891.0731131412654</v>
      </c>
      <c r="AM232" s="666">
        <f t="shared" si="61"/>
        <v>3892.9444336407214</v>
      </c>
      <c r="AN232" s="666">
        <f t="shared" si="61"/>
        <v>3893.2100510181085</v>
      </c>
      <c r="AO232" s="666">
        <f t="shared" si="61"/>
        <v>3892.0244561614663</v>
      </c>
      <c r="AP232" s="666">
        <f t="shared" si="61"/>
        <v>3889.5282874137793</v>
      </c>
      <c r="AQ232" s="666">
        <f t="shared" si="61"/>
        <v>3885.8493744140101</v>
      </c>
      <c r="AR232" s="666">
        <f t="shared" si="61"/>
        <v>3881.1037443777409</v>
      </c>
      <c r="AS232" s="666">
        <f t="shared" si="61"/>
        <v>3875.3965822168993</v>
      </c>
      <c r="AT232" s="667">
        <f t="shared" si="61"/>
        <v>3868.8231389223274</v>
      </c>
      <c r="AV232" s="672" t="s">
        <v>66</v>
      </c>
      <c r="AW232" s="674" t="s">
        <v>300</v>
      </c>
      <c r="AX232" s="103">
        <v>220</v>
      </c>
      <c r="AY232" s="103">
        <v>8</v>
      </c>
      <c r="AZ232" s="661">
        <v>4</v>
      </c>
      <c r="BA232" s="714">
        <f t="shared" si="64"/>
        <v>0.50716134830750004</v>
      </c>
      <c r="BB232" s="104">
        <f t="shared" si="62"/>
        <v>1</v>
      </c>
    </row>
    <row r="233" spans="2:54" x14ac:dyDescent="0.25">
      <c r="B233" s="663" t="s">
        <v>67</v>
      </c>
      <c r="C233" s="677" t="s">
        <v>301</v>
      </c>
      <c r="D233" s="678" t="s">
        <v>302</v>
      </c>
      <c r="E233" s="658">
        <v>4802</v>
      </c>
      <c r="F233" s="658">
        <v>4667</v>
      </c>
      <c r="G233" s="658">
        <v>5571</v>
      </c>
      <c r="H233" s="658">
        <v>5050</v>
      </c>
      <c r="I233" s="679">
        <v>2644</v>
      </c>
      <c r="J233" s="679">
        <v>2677</v>
      </c>
      <c r="K233" s="679">
        <v>2233</v>
      </c>
      <c r="L233" s="666">
        <f t="shared" si="63"/>
        <v>2391.9788883921583</v>
      </c>
      <c r="M233" s="666">
        <f t="shared" si="61"/>
        <v>2545.798730601734</v>
      </c>
      <c r="N233" s="666">
        <f t="shared" si="61"/>
        <v>2693.7253624157415</v>
      </c>
      <c r="O233" s="666">
        <f t="shared" si="61"/>
        <v>2827.4681833580175</v>
      </c>
      <c r="P233" s="666">
        <f t="shared" si="61"/>
        <v>2953.662890462851</v>
      </c>
      <c r="Q233" s="666">
        <f t="shared" si="61"/>
        <v>3072.1502990562321</v>
      </c>
      <c r="R233" s="666">
        <f t="shared" si="61"/>
        <v>3182.9035574008544</v>
      </c>
      <c r="S233" s="666">
        <f t="shared" si="61"/>
        <v>3286.0057126924821</v>
      </c>
      <c r="T233" s="666">
        <f t="shared" si="61"/>
        <v>3381.6285995604071</v>
      </c>
      <c r="U233" s="666">
        <f t="shared" si="61"/>
        <v>3470.0135670485638</v>
      </c>
      <c r="V233" s="666">
        <f t="shared" si="61"/>
        <v>3551.4543282112072</v>
      </c>
      <c r="W233" s="666">
        <f t="shared" si="61"/>
        <v>3626.2820386069761</v>
      </c>
      <c r="X233" s="666">
        <f t="shared" si="61"/>
        <v>3694.8525803009252</v>
      </c>
      <c r="Y233" s="666">
        <f t="shared" si="61"/>
        <v>3757.5359389964506</v>
      </c>
      <c r="Z233" s="666">
        <f t="shared" si="61"/>
        <v>3814.7075057537604</v>
      </c>
      <c r="AA233" s="666">
        <f t="shared" si="61"/>
        <v>3866.7411039777794</v>
      </c>
      <c r="AB233" s="666">
        <f t="shared" si="61"/>
        <v>3914.0035304192093</v>
      </c>
      <c r="AC233" s="666">
        <f t="shared" si="61"/>
        <v>3956.85040032908</v>
      </c>
      <c r="AD233" s="666">
        <f t="shared" si="61"/>
        <v>3995.6230972160301</v>
      </c>
      <c r="AE233" s="666">
        <f t="shared" si="61"/>
        <v>4030.6466434482963</v>
      </c>
      <c r="AF233" s="666">
        <f t="shared" si="61"/>
        <v>4062.2283266558829</v>
      </c>
      <c r="AG233" s="666">
        <f t="shared" si="61"/>
        <v>4090.6569366779859</v>
      </c>
      <c r="AH233" s="666">
        <f t="shared" si="61"/>
        <v>4116.202487396683</v>
      </c>
      <c r="AI233" s="666">
        <f t="shared" si="61"/>
        <v>4139.1163163751271</v>
      </c>
      <c r="AJ233" s="666">
        <f t="shared" si="61"/>
        <v>4147.4179055830646</v>
      </c>
      <c r="AK233" s="666">
        <f t="shared" si="61"/>
        <v>4153.4085023732914</v>
      </c>
      <c r="AL233" s="666">
        <f t="shared" si="61"/>
        <v>4157.3044314088274</v>
      </c>
      <c r="AM233" s="666">
        <f t="shared" si="61"/>
        <v>4159.3037896266669</v>
      </c>
      <c r="AN233" s="666">
        <f t="shared" si="61"/>
        <v>4159.5875808246119</v>
      </c>
      <c r="AO233" s="666">
        <f t="shared" si="61"/>
        <v>4158.3208663198839</v>
      </c>
      <c r="AP233" s="666">
        <f t="shared" si="61"/>
        <v>4155.653907078934</v>
      </c>
      <c r="AQ233" s="666">
        <f t="shared" si="61"/>
        <v>4151.7232789791806</v>
      </c>
      <c r="AR233" s="666">
        <f t="shared" si="61"/>
        <v>4146.6529479404298</v>
      </c>
      <c r="AS233" s="666">
        <f t="shared" si="61"/>
        <v>4140.5552957370046</v>
      </c>
      <c r="AT233" s="667">
        <f t="shared" si="61"/>
        <v>4133.5320905328044</v>
      </c>
      <c r="AV233" s="663" t="s">
        <v>67</v>
      </c>
      <c r="AW233" s="678" t="s">
        <v>302</v>
      </c>
      <c r="AX233" s="103">
        <v>220</v>
      </c>
      <c r="AY233" s="103">
        <v>8</v>
      </c>
      <c r="AZ233" s="661">
        <v>4</v>
      </c>
      <c r="BA233" s="714">
        <f t="shared" si="64"/>
        <v>0.54186186161275007</v>
      </c>
      <c r="BB233" s="104">
        <f t="shared" si="62"/>
        <v>1</v>
      </c>
    </row>
    <row r="234" spans="2:54" x14ac:dyDescent="0.25">
      <c r="B234" s="663"/>
      <c r="C234" s="664" t="s">
        <v>303</v>
      </c>
      <c r="D234" s="665" t="s">
        <v>304</v>
      </c>
      <c r="E234" s="548">
        <v>5873</v>
      </c>
      <c r="F234" s="548">
        <v>4829</v>
      </c>
      <c r="G234" s="548">
        <v>4613</v>
      </c>
      <c r="H234" s="548">
        <v>3849</v>
      </c>
      <c r="I234" s="548">
        <v>4197</v>
      </c>
      <c r="J234" s="548">
        <v>4100</v>
      </c>
      <c r="K234" s="680">
        <f>AVERAGE(E234:J234)</f>
        <v>4576.833333333333</v>
      </c>
      <c r="L234" s="666">
        <f t="shared" si="63"/>
        <v>4902.6819117881059</v>
      </c>
      <c r="M234" s="666">
        <f t="shared" si="61"/>
        <v>5217.9563323670845</v>
      </c>
      <c r="N234" s="666">
        <f t="shared" si="61"/>
        <v>5521.1518269367571</v>
      </c>
      <c r="O234" s="666">
        <f t="shared" si="61"/>
        <v>5795.2756966110246</v>
      </c>
      <c r="P234" s="666">
        <f t="shared" si="61"/>
        <v>6053.9286934617357</v>
      </c>
      <c r="Q234" s="666">
        <f t="shared" si="61"/>
        <v>6296.7845471251812</v>
      </c>
      <c r="R234" s="666">
        <f t="shared" si="61"/>
        <v>6523.788221360267</v>
      </c>
      <c r="S234" s="666">
        <f t="shared" si="61"/>
        <v>6735.1099325457717</v>
      </c>
      <c r="T234" s="666">
        <f t="shared" si="61"/>
        <v>6931.1018788273122</v>
      </c>
      <c r="U234" s="666">
        <f t="shared" si="61"/>
        <v>7112.2587374772802</v>
      </c>
      <c r="V234" s="666">
        <f t="shared" si="61"/>
        <v>7279.1825128383307</v>
      </c>
      <c r="W234" s="666">
        <f t="shared" si="61"/>
        <v>7432.5519526933995</v>
      </c>
      <c r="X234" s="666">
        <f t="shared" si="61"/>
        <v>7573.0964851204435</v>
      </c>
      <c r="Y234" s="666">
        <f t="shared" si="61"/>
        <v>7701.5744454979495</v>
      </c>
      <c r="Z234" s="666">
        <f t="shared" si="61"/>
        <v>7818.7552482089877</v>
      </c>
      <c r="AA234" s="666">
        <f t="shared" si="61"/>
        <v>7925.4050945166291</v>
      </c>
      <c r="AB234" s="666">
        <f t="shared" si="61"/>
        <v>8022.2757836126211</v>
      </c>
      <c r="AC234" s="666">
        <f t="shared" si="61"/>
        <v>8110.096196703751</v>
      </c>
      <c r="AD234" s="666">
        <f t="shared" si="61"/>
        <v>8189.5660451298254</v>
      </c>
      <c r="AE234" s="666">
        <f t="shared" si="61"/>
        <v>8261.3515058765224</v>
      </c>
      <c r="AF234" s="666">
        <f t="shared" si="61"/>
        <v>8326.0824062022075</v>
      </c>
      <c r="AG234" s="666">
        <f t="shared" si="61"/>
        <v>8384.3506596592142</v>
      </c>
      <c r="AH234" s="666">
        <f t="shared" si="61"/>
        <v>8436.7096959546416</v>
      </c>
      <c r="AI234" s="666">
        <f t="shared" si="61"/>
        <v>8483.6746651722151</v>
      </c>
      <c r="AJ234" s="666">
        <f t="shared" si="61"/>
        <v>8500.6898869395809</v>
      </c>
      <c r="AK234" s="666">
        <f t="shared" si="61"/>
        <v>8512.9684194411784</v>
      </c>
      <c r="AL234" s="666">
        <f t="shared" si="61"/>
        <v>8520.9536491205981</v>
      </c>
      <c r="AM234" s="666">
        <f t="shared" si="61"/>
        <v>8525.0516022494303</v>
      </c>
      <c r="AN234" s="666">
        <f t="shared" si="61"/>
        <v>8525.6332704153338</v>
      </c>
      <c r="AO234" s="666">
        <f t="shared" si="61"/>
        <v>8523.0369689513573</v>
      </c>
      <c r="AP234" s="666">
        <f t="shared" si="61"/>
        <v>8517.5706778843523</v>
      </c>
      <c r="AQ234" s="666">
        <f t="shared" si="61"/>
        <v>8509.5143278136457</v>
      </c>
      <c r="AR234" s="666">
        <f t="shared" si="61"/>
        <v>8499.1220035372517</v>
      </c>
      <c r="AS234" s="666">
        <f t="shared" si="61"/>
        <v>8486.6240465915689</v>
      </c>
      <c r="AT234" s="667">
        <f t="shared" si="61"/>
        <v>8472.2290444933042</v>
      </c>
      <c r="AV234" s="663"/>
      <c r="AW234" s="665" t="s">
        <v>304</v>
      </c>
      <c r="AX234" s="103">
        <v>220</v>
      </c>
      <c r="AY234" s="103">
        <v>8</v>
      </c>
      <c r="AZ234" s="661">
        <v>4</v>
      </c>
      <c r="BA234" s="714">
        <f t="shared" si="64"/>
        <v>1.1106186432115039</v>
      </c>
      <c r="BB234" s="104">
        <f t="shared" si="62"/>
        <v>2</v>
      </c>
    </row>
    <row r="235" spans="2:54" x14ac:dyDescent="0.25">
      <c r="B235" s="663"/>
      <c r="C235" s="664" t="s">
        <v>305</v>
      </c>
      <c r="D235" s="665" t="s">
        <v>304</v>
      </c>
      <c r="E235" s="548">
        <v>4438</v>
      </c>
      <c r="F235" s="548">
        <v>4500</v>
      </c>
      <c r="G235" s="548">
        <v>3710</v>
      </c>
      <c r="H235" s="548">
        <v>2979</v>
      </c>
      <c r="I235" s="548">
        <v>3156</v>
      </c>
      <c r="J235" s="548">
        <v>1079</v>
      </c>
      <c r="K235" s="548">
        <v>1642</v>
      </c>
      <c r="L235" s="666">
        <f t="shared" si="63"/>
        <v>1758.9025233945022</v>
      </c>
      <c r="M235" s="666">
        <f t="shared" si="61"/>
        <v>1872.0114266225019</v>
      </c>
      <c r="N235" s="666">
        <f t="shared" si="61"/>
        <v>1980.7868540468639</v>
      </c>
      <c r="O235" s="666">
        <f t="shared" si="61"/>
        <v>2079.1324483089406</v>
      </c>
      <c r="P235" s="666">
        <f t="shared" si="61"/>
        <v>2171.9276606090466</v>
      </c>
      <c r="Q235" s="666">
        <f t="shared" si="61"/>
        <v>2259.0554371027019</v>
      </c>
      <c r="R235" s="666">
        <f t="shared" si="61"/>
        <v>2340.4960328043903</v>
      </c>
      <c r="S235" s="666">
        <f t="shared" si="61"/>
        <v>2416.3105151101909</v>
      </c>
      <c r="T235" s="666">
        <f t="shared" si="61"/>
        <v>2486.6252398021447</v>
      </c>
      <c r="U235" s="666">
        <f t="shared" si="61"/>
        <v>2551.6176789492802</v>
      </c>
      <c r="V235" s="666">
        <f t="shared" si="61"/>
        <v>2611.5038096385147</v>
      </c>
      <c r="W235" s="666">
        <f t="shared" si="61"/>
        <v>2666.5271416895011</v>
      </c>
      <c r="X235" s="666">
        <f t="shared" si="61"/>
        <v>2716.9493671536588</v>
      </c>
      <c r="Y235" s="666">
        <f t="shared" si="61"/>
        <v>2763.042548962012</v>
      </c>
      <c r="Z235" s="666">
        <f t="shared" si="61"/>
        <v>2805.0827247862408</v>
      </c>
      <c r="AA235" s="666">
        <f t="shared" si="61"/>
        <v>2843.3447795483721</v>
      </c>
      <c r="AB235" s="666">
        <f t="shared" si="61"/>
        <v>2878.098431235263</v>
      </c>
      <c r="AC235" s="666">
        <f t="shared" si="61"/>
        <v>2909.6051757010077</v>
      </c>
      <c r="AD235" s="666">
        <f t="shared" si="61"/>
        <v>2938.1160437208787</v>
      </c>
      <c r="AE235" s="666">
        <f t="shared" si="61"/>
        <v>2963.8700351733555</v>
      </c>
      <c r="AF235" s="666">
        <f t="shared" si="61"/>
        <v>2987.093108987443</v>
      </c>
      <c r="AG235" s="666">
        <f t="shared" si="61"/>
        <v>3007.9976220444482</v>
      </c>
      <c r="AH235" s="666">
        <f t="shared" si="61"/>
        <v>3026.782124632939</v>
      </c>
      <c r="AI235" s="666">
        <f t="shared" si="61"/>
        <v>3043.6314337160579</v>
      </c>
      <c r="AJ235" s="666">
        <f t="shared" si="61"/>
        <v>3049.7358714587513</v>
      </c>
      <c r="AK235" s="666">
        <f t="shared" si="61"/>
        <v>3054.1409587536691</v>
      </c>
      <c r="AL235" s="666">
        <f t="shared" si="61"/>
        <v>3057.0057664009373</v>
      </c>
      <c r="AM235" s="666">
        <f t="shared" si="61"/>
        <v>3058.4759617407012</v>
      </c>
      <c r="AN235" s="666">
        <f t="shared" si="61"/>
        <v>3058.6846429529833</v>
      </c>
      <c r="AO235" s="666">
        <f t="shared" si="61"/>
        <v>3057.7531851756594</v>
      </c>
      <c r="AP235" s="666">
        <f t="shared" si="61"/>
        <v>3055.7920803509214</v>
      </c>
      <c r="AQ235" s="666">
        <f t="shared" si="61"/>
        <v>3052.9017573147394</v>
      </c>
      <c r="AR235" s="666">
        <f t="shared" si="61"/>
        <v>3049.1733723771536</v>
      </c>
      <c r="AS235" s="666">
        <f t="shared" si="61"/>
        <v>3044.6895636364347</v>
      </c>
      <c r="AT235" s="667">
        <f t="shared" si="61"/>
        <v>3039.5251646461538</v>
      </c>
      <c r="AV235" s="663"/>
      <c r="AW235" s="665" t="s">
        <v>304</v>
      </c>
      <c r="AX235" s="103">
        <v>220</v>
      </c>
      <c r="AY235" s="103">
        <v>8</v>
      </c>
      <c r="AZ235" s="661">
        <v>4</v>
      </c>
      <c r="BA235" s="714">
        <f t="shared" si="64"/>
        <v>0.39844925067986375</v>
      </c>
      <c r="BB235" s="104">
        <f t="shared" si="62"/>
        <v>1</v>
      </c>
    </row>
    <row r="236" spans="2:54" ht="15.75" thickBot="1" x14ac:dyDescent="0.3">
      <c r="B236" s="681"/>
      <c r="C236" s="682" t="s">
        <v>306</v>
      </c>
      <c r="D236" s="683" t="s">
        <v>304</v>
      </c>
      <c r="E236" s="671">
        <v>2527</v>
      </c>
      <c r="F236" s="671">
        <v>2836</v>
      </c>
      <c r="G236" s="671">
        <v>3336</v>
      </c>
      <c r="H236" s="671">
        <v>3093</v>
      </c>
      <c r="I236" s="574">
        <v>2252</v>
      </c>
      <c r="J236" s="574">
        <v>5428</v>
      </c>
      <c r="K236" s="574">
        <v>7499</v>
      </c>
      <c r="L236" s="666">
        <f t="shared" si="63"/>
        <v>8032.8928276098495</v>
      </c>
      <c r="M236" s="666">
        <f t="shared" si="61"/>
        <v>8549.4602242643996</v>
      </c>
      <c r="N236" s="666">
        <f t="shared" si="61"/>
        <v>9046.2366738717647</v>
      </c>
      <c r="O236" s="666">
        <f t="shared" si="61"/>
        <v>9495.3801643536844</v>
      </c>
      <c r="P236" s="666">
        <f t="shared" si="61"/>
        <v>9919.1751077388817</v>
      </c>
      <c r="Q236" s="666">
        <f t="shared" si="61"/>
        <v>10317.086920117639</v>
      </c>
      <c r="R236" s="666">
        <f t="shared" si="61"/>
        <v>10689.025426309454</v>
      </c>
      <c r="S236" s="666">
        <f t="shared" si="61"/>
        <v>11035.269520591548</v>
      </c>
      <c r="T236" s="666">
        <f t="shared" si="61"/>
        <v>11356.396268743169</v>
      </c>
      <c r="U236" s="666">
        <f t="shared" si="61"/>
        <v>11653.216184190407</v>
      </c>
      <c r="V236" s="666">
        <f t="shared" si="61"/>
        <v>11926.715632447758</v>
      </c>
      <c r="W236" s="666">
        <f t="shared" si="61"/>
        <v>12178.006720785363</v>
      </c>
      <c r="X236" s="666">
        <f t="shared" si="61"/>
        <v>12408.28459457082</v>
      </c>
      <c r="Y236" s="666">
        <f t="shared" si="61"/>
        <v>12618.791762890454</v>
      </c>
      <c r="Z236" s="666">
        <f t="shared" si="61"/>
        <v>12810.788887437282</v>
      </c>
      <c r="AA236" s="666">
        <f t="shared" si="61"/>
        <v>12985.53136530648</v>
      </c>
      <c r="AB236" s="666">
        <f t="shared" si="61"/>
        <v>13144.250996244358</v>
      </c>
      <c r="AC236" s="666">
        <f t="shared" si="61"/>
        <v>13288.142029587001</v>
      </c>
      <c r="AD236" s="666">
        <f t="shared" si="61"/>
        <v>13418.350920744744</v>
      </c>
      <c r="AE236" s="666">
        <f t="shared" si="61"/>
        <v>13535.969180124845</v>
      </c>
      <c r="AF236" s="666">
        <f t="shared" si="61"/>
        <v>13642.028760229499</v>
      </c>
      <c r="AG236" s="666">
        <f t="shared" si="61"/>
        <v>13737.499493125042</v>
      </c>
      <c r="AH236" s="666">
        <f t="shared" si="61"/>
        <v>13823.288156286488</v>
      </c>
      <c r="AI236" s="666">
        <f t="shared" si="61"/>
        <v>13900.238807208723</v>
      </c>
      <c r="AJ236" s="666">
        <f t="shared" si="61"/>
        <v>13928.117722332021</v>
      </c>
      <c r="AK236" s="666">
        <f t="shared" si="61"/>
        <v>13948.23571844931</v>
      </c>
      <c r="AL236" s="666">
        <f t="shared" si="61"/>
        <v>13961.319270548498</v>
      </c>
      <c r="AM236" s="666">
        <f t="shared" si="61"/>
        <v>13968.033640130039</v>
      </c>
      <c r="AN236" s="666">
        <f t="shared" si="61"/>
        <v>13968.986685447277</v>
      </c>
      <c r="AO236" s="666">
        <f t="shared" si="61"/>
        <v>13964.732725720023</v>
      </c>
      <c r="AP236" s="666">
        <f t="shared" si="61"/>
        <v>13955.776376706193</v>
      </c>
      <c r="AQ236" s="666">
        <f t="shared" si="61"/>
        <v>13942.576296043386</v>
      </c>
      <c r="AR236" s="666">
        <f t="shared" si="61"/>
        <v>13925.548793822341</v>
      </c>
      <c r="AS236" s="666">
        <f t="shared" ref="AS236:AT236" si="65">AR236*AS$6+AR236</f>
        <v>13905.071277533274</v>
      </c>
      <c r="AT236" s="667">
        <f t="shared" si="65"/>
        <v>13881.485511377296</v>
      </c>
      <c r="AV236" s="681"/>
      <c r="AW236" s="683" t="s">
        <v>304</v>
      </c>
      <c r="AX236" s="103">
        <v>220</v>
      </c>
      <c r="AY236" s="103">
        <v>8</v>
      </c>
      <c r="AZ236" s="661">
        <v>4</v>
      </c>
      <c r="BA236" s="714">
        <f t="shared" si="64"/>
        <v>1.8197143306018866</v>
      </c>
      <c r="BB236" s="104">
        <f t="shared" si="62"/>
        <v>2</v>
      </c>
    </row>
    <row r="237" spans="2:54" x14ac:dyDescent="0.25">
      <c r="B237" s="663" t="s">
        <v>68</v>
      </c>
      <c r="C237" s="677" t="s">
        <v>307</v>
      </c>
      <c r="D237" s="678" t="s">
        <v>308</v>
      </c>
      <c r="E237" s="658">
        <v>3257</v>
      </c>
      <c r="F237" s="658">
        <v>3943</v>
      </c>
      <c r="G237" s="658">
        <v>5750</v>
      </c>
      <c r="H237" s="658">
        <v>5912</v>
      </c>
      <c r="I237" s="679">
        <v>5132</v>
      </c>
      <c r="J237" s="679">
        <v>5308</v>
      </c>
      <c r="K237" s="679">
        <v>6271</v>
      </c>
      <c r="L237" s="666">
        <f t="shared" si="63"/>
        <v>6717.4651182746184</v>
      </c>
      <c r="M237" s="666">
        <f t="shared" si="63"/>
        <v>7149.441934439531</v>
      </c>
      <c r="N237" s="666">
        <f t="shared" si="63"/>
        <v>7564.8686734030971</v>
      </c>
      <c r="O237" s="666">
        <f t="shared" si="63"/>
        <v>7940.4625964344505</v>
      </c>
      <c r="P237" s="666">
        <f t="shared" si="63"/>
        <v>8294.8589279411281</v>
      </c>
      <c r="Q237" s="666">
        <f t="shared" si="63"/>
        <v>8627.6106248910128</v>
      </c>
      <c r="R237" s="666">
        <f t="shared" si="63"/>
        <v>8938.6422787553784</v>
      </c>
      <c r="S237" s="666">
        <f t="shared" si="63"/>
        <v>9228.1871134324047</v>
      </c>
      <c r="T237" s="666">
        <f t="shared" si="63"/>
        <v>9496.7276971980809</v>
      </c>
      <c r="U237" s="666">
        <f t="shared" si="63"/>
        <v>9744.9418177167681</v>
      </c>
      <c r="V237" s="666">
        <f t="shared" si="63"/>
        <v>9973.6543180530589</v>
      </c>
      <c r="W237" s="666">
        <f t="shared" si="63"/>
        <v>10183.795192164956</v>
      </c>
      <c r="X237" s="666">
        <f t="shared" si="63"/>
        <v>10376.363874190372</v>
      </c>
      <c r="Y237" s="666">
        <f t="shared" si="63"/>
        <v>10552.399405932263</v>
      </c>
      <c r="Z237" s="666">
        <f t="shared" si="63"/>
        <v>10712.956009217123</v>
      </c>
      <c r="AA237" s="666">
        <f t="shared" si="63"/>
        <v>10859.08350337871</v>
      </c>
      <c r="AB237" s="666">
        <f t="shared" ref="M237:AT244" si="66">AA237*AB$6+AA237</f>
        <v>10991.811974589729</v>
      </c>
      <c r="AC237" s="666">
        <f t="shared" si="66"/>
        <v>11112.140107686369</v>
      </c>
      <c r="AD237" s="666">
        <f t="shared" si="66"/>
        <v>11221.026620081382</v>
      </c>
      <c r="AE237" s="666">
        <f t="shared" si="66"/>
        <v>11319.384281712613</v>
      </c>
      <c r="AF237" s="666">
        <f t="shared" si="66"/>
        <v>11408.07605752756</v>
      </c>
      <c r="AG237" s="666">
        <f t="shared" si="66"/>
        <v>11487.912964580228</v>
      </c>
      <c r="AH237" s="666">
        <f t="shared" si="66"/>
        <v>11559.653290848453</v>
      </c>
      <c r="AI237" s="666">
        <f t="shared" si="66"/>
        <v>11624.002875050792</v>
      </c>
      <c r="AJ237" s="666">
        <f t="shared" si="66"/>
        <v>11647.316473762381</v>
      </c>
      <c r="AK237" s="666">
        <f t="shared" si="66"/>
        <v>11664.140044058624</v>
      </c>
      <c r="AL237" s="666">
        <f t="shared" si="66"/>
        <v>11675.081096894202</v>
      </c>
      <c r="AM237" s="666">
        <f t="shared" si="66"/>
        <v>11680.695953761231</v>
      </c>
      <c r="AN237" s="666">
        <f t="shared" si="66"/>
        <v>11681.492932983047</v>
      </c>
      <c r="AO237" s="666">
        <f t="shared" si="66"/>
        <v>11677.935581142852</v>
      </c>
      <c r="AP237" s="666">
        <f t="shared" si="66"/>
        <v>11670.445880560677</v>
      </c>
      <c r="AQ237" s="666">
        <f t="shared" si="66"/>
        <v>11659.407381315916</v>
      </c>
      <c r="AR237" s="666">
        <f t="shared" si="66"/>
        <v>11645.168220570727</v>
      </c>
      <c r="AS237" s="666">
        <f t="shared" si="66"/>
        <v>11628.044003388604</v>
      </c>
      <c r="AT237" s="667">
        <f t="shared" si="66"/>
        <v>11608.32052831671</v>
      </c>
      <c r="AV237" s="663" t="s">
        <v>68</v>
      </c>
      <c r="AW237" s="678" t="s">
        <v>308</v>
      </c>
      <c r="AX237" s="103">
        <v>220</v>
      </c>
      <c r="AY237" s="103">
        <v>8</v>
      </c>
      <c r="AZ237" s="661">
        <v>4</v>
      </c>
      <c r="BA237" s="714">
        <f t="shared" si="64"/>
        <v>1.521726705854705</v>
      </c>
      <c r="BB237" s="104">
        <f t="shared" si="62"/>
        <v>2</v>
      </c>
    </row>
    <row r="238" spans="2:54" x14ac:dyDescent="0.25">
      <c r="B238" s="663"/>
      <c r="C238" s="664" t="s">
        <v>309</v>
      </c>
      <c r="D238" s="665" t="s">
        <v>310</v>
      </c>
      <c r="E238" s="548">
        <v>2217</v>
      </c>
      <c r="F238" s="548">
        <v>2120</v>
      </c>
      <c r="G238" s="548">
        <v>2784</v>
      </c>
      <c r="H238" s="548">
        <v>2580</v>
      </c>
      <c r="I238" s="548">
        <v>1734</v>
      </c>
      <c r="J238" s="548">
        <v>1814</v>
      </c>
      <c r="K238" s="548">
        <v>1978</v>
      </c>
      <c r="L238" s="666">
        <f t="shared" si="63"/>
        <v>2118.82411161652</v>
      </c>
      <c r="M238" s="666">
        <f t="shared" si="66"/>
        <v>2255.0783202553648</v>
      </c>
      <c r="N238" s="666">
        <f t="shared" si="66"/>
        <v>2386.1123004291703</v>
      </c>
      <c r="O238" s="666">
        <f t="shared" si="66"/>
        <v>2504.5822063063856</v>
      </c>
      <c r="P238" s="666">
        <f t="shared" si="66"/>
        <v>2616.3659638761842</v>
      </c>
      <c r="Q238" s="666">
        <f t="shared" si="66"/>
        <v>2721.3225667412571</v>
      </c>
      <c r="R238" s="666">
        <f t="shared" si="66"/>
        <v>2819.4282295292837</v>
      </c>
      <c r="S238" s="666">
        <f t="shared" si="66"/>
        <v>2910.7565157661129</v>
      </c>
      <c r="T238" s="666">
        <f t="shared" si="66"/>
        <v>2995.4596372281617</v>
      </c>
      <c r="U238" s="666">
        <f t="shared" si="66"/>
        <v>3073.7513818280604</v>
      </c>
      <c r="V238" s="666">
        <f t="shared" si="66"/>
        <v>3145.8919217204511</v>
      </c>
      <c r="W238" s="666">
        <f t="shared" si="66"/>
        <v>3212.1745957745625</v>
      </c>
      <c r="X238" s="666">
        <f t="shared" si="66"/>
        <v>3272.9146456942362</v>
      </c>
      <c r="Y238" s="666">
        <f t="shared" si="66"/>
        <v>3328.4398062404744</v>
      </c>
      <c r="Z238" s="666">
        <f t="shared" si="66"/>
        <v>3379.0826002601607</v>
      </c>
      <c r="AA238" s="666">
        <f t="shared" si="66"/>
        <v>3425.1741619650911</v>
      </c>
      <c r="AB238" s="666">
        <f t="shared" si="66"/>
        <v>3467.0394013296896</v>
      </c>
      <c r="AC238" s="666">
        <f t="shared" si="66"/>
        <v>3504.9933237129071</v>
      </c>
      <c r="AD238" s="666">
        <f t="shared" si="66"/>
        <v>3539.3383279414729</v>
      </c>
      <c r="AE238" s="666">
        <f t="shared" si="66"/>
        <v>3570.3623200809366</v>
      </c>
      <c r="AF238" s="666">
        <f t="shared" si="66"/>
        <v>3598.3374966974197</v>
      </c>
      <c r="AG238" s="666">
        <f t="shared" si="66"/>
        <v>3623.5196689427039</v>
      </c>
      <c r="AH238" s="666">
        <f t="shared" si="66"/>
        <v>3646.1480161534437</v>
      </c>
      <c r="AI238" s="666">
        <f t="shared" si="66"/>
        <v>3666.445174111062</v>
      </c>
      <c r="AJ238" s="666">
        <f t="shared" si="66"/>
        <v>3673.7987538035391</v>
      </c>
      <c r="AK238" s="666">
        <f t="shared" si="66"/>
        <v>3679.1052475120337</v>
      </c>
      <c r="AL238" s="666">
        <f t="shared" si="66"/>
        <v>3682.5562764561851</v>
      </c>
      <c r="AM238" s="666">
        <f t="shared" si="66"/>
        <v>3684.3273156657178</v>
      </c>
      <c r="AN238" s="666">
        <f t="shared" si="66"/>
        <v>3684.5786990018287</v>
      </c>
      <c r="AO238" s="666">
        <f t="shared" si="66"/>
        <v>3683.4566384150157</v>
      </c>
      <c r="AP238" s="666">
        <f t="shared" si="66"/>
        <v>3681.0942356480659</v>
      </c>
      <c r="AQ238" s="666">
        <f t="shared" si="66"/>
        <v>3677.6124701391936</v>
      </c>
      <c r="AR238" s="666">
        <f t="shared" si="66"/>
        <v>3673.1211513775952</v>
      </c>
      <c r="AS238" s="666">
        <f t="shared" si="66"/>
        <v>3667.7198275717842</v>
      </c>
      <c r="AT238" s="667">
        <f t="shared" si="66"/>
        <v>3661.4986453532852</v>
      </c>
      <c r="AV238" s="663"/>
      <c r="AW238" s="665" t="s">
        <v>310</v>
      </c>
      <c r="AX238" s="103">
        <v>220</v>
      </c>
      <c r="AY238" s="103">
        <v>8</v>
      </c>
      <c r="AZ238" s="661">
        <v>4</v>
      </c>
      <c r="BA238" s="714">
        <f t="shared" si="64"/>
        <v>0.47998332390059101</v>
      </c>
      <c r="BB238" s="104">
        <f t="shared" si="62"/>
        <v>1</v>
      </c>
    </row>
    <row r="239" spans="2:54" x14ac:dyDescent="0.25">
      <c r="B239" s="663"/>
      <c r="C239" s="664" t="s">
        <v>311</v>
      </c>
      <c r="D239" s="665" t="s">
        <v>312</v>
      </c>
      <c r="E239" s="548">
        <v>777</v>
      </c>
      <c r="F239" s="548">
        <v>594</v>
      </c>
      <c r="G239" s="548">
        <v>760</v>
      </c>
      <c r="H239" s="548">
        <v>663</v>
      </c>
      <c r="I239" s="548">
        <v>695</v>
      </c>
      <c r="J239" s="548">
        <v>884</v>
      </c>
      <c r="K239" s="548">
        <v>1136</v>
      </c>
      <c r="L239" s="666">
        <f t="shared" si="63"/>
        <v>1216.8777506553924</v>
      </c>
      <c r="M239" s="666">
        <f t="shared" si="66"/>
        <v>1295.1309260920598</v>
      </c>
      <c r="N239" s="666">
        <f t="shared" si="66"/>
        <v>1370.3860330068439</v>
      </c>
      <c r="O239" s="666">
        <f t="shared" si="66"/>
        <v>1438.4253722770748</v>
      </c>
      <c r="P239" s="666">
        <f t="shared" si="66"/>
        <v>1502.6247396174647</v>
      </c>
      <c r="Q239" s="666">
        <f t="shared" si="66"/>
        <v>1562.9031525874966</v>
      </c>
      <c r="R239" s="666">
        <f t="shared" si="66"/>
        <v>1619.2469508317829</v>
      </c>
      <c r="S239" s="666">
        <f t="shared" si="66"/>
        <v>1671.6983831700227</v>
      </c>
      <c r="T239" s="666">
        <f t="shared" si="66"/>
        <v>1720.3448674879639</v>
      </c>
      <c r="U239" s="666">
        <f t="shared" si="66"/>
        <v>1765.3091859234971</v>
      </c>
      <c r="V239" s="666">
        <f t="shared" si="66"/>
        <v>1806.7407598960735</v>
      </c>
      <c r="W239" s="666">
        <f t="shared" si="66"/>
        <v>1844.8080590494965</v>
      </c>
      <c r="X239" s="666">
        <f t="shared" si="66"/>
        <v>1879.6921322086216</v>
      </c>
      <c r="Y239" s="666">
        <f t="shared" si="66"/>
        <v>1911.5812031795651</v>
      </c>
      <c r="Z239" s="666">
        <f t="shared" si="66"/>
        <v>1940.6662456499207</v>
      </c>
      <c r="AA239" s="666">
        <f t="shared" si="66"/>
        <v>1967.1374357898605</v>
      </c>
      <c r="AB239" s="666">
        <f t="shared" si="66"/>
        <v>1991.1813750811566</v>
      </c>
      <c r="AC239" s="666">
        <f t="shared" si="66"/>
        <v>2012.9789766116596</v>
      </c>
      <c r="AD239" s="666">
        <f t="shared" si="66"/>
        <v>2032.7039133172464</v>
      </c>
      <c r="AE239" s="666">
        <f t="shared" si="66"/>
        <v>2050.5215346875348</v>
      </c>
      <c r="AF239" s="666">
        <f t="shared" si="66"/>
        <v>2066.5881679718241</v>
      </c>
      <c r="AG239" s="666">
        <f t="shared" si="66"/>
        <v>2081.0507299893379</v>
      </c>
      <c r="AH239" s="666">
        <f t="shared" si="66"/>
        <v>2094.0465856169417</v>
      </c>
      <c r="AI239" s="666">
        <f t="shared" si="66"/>
        <v>2105.7035984783442</v>
      </c>
      <c r="AJ239" s="666">
        <f t="shared" si="66"/>
        <v>2109.9268879276133</v>
      </c>
      <c r="AK239" s="666">
        <f t="shared" si="66"/>
        <v>2112.9745000878002</v>
      </c>
      <c r="AL239" s="666">
        <f t="shared" si="66"/>
        <v>2114.9564863772621</v>
      </c>
      <c r="AM239" s="666">
        <f t="shared" si="66"/>
        <v>2115.9736251750523</v>
      </c>
      <c r="AN239" s="666">
        <f t="shared" si="66"/>
        <v>2116.1179990222827</v>
      </c>
      <c r="AO239" s="666">
        <f t="shared" si="66"/>
        <v>2115.4735799997247</v>
      </c>
      <c r="AP239" s="666">
        <f t="shared" si="66"/>
        <v>2114.1168107665321</v>
      </c>
      <c r="AQ239" s="666">
        <f t="shared" si="66"/>
        <v>2112.1171719302938</v>
      </c>
      <c r="AR239" s="666">
        <f t="shared" si="66"/>
        <v>2109.537729001489</v>
      </c>
      <c r="AS239" s="666">
        <f t="shared" si="66"/>
        <v>2106.4356542576056</v>
      </c>
      <c r="AT239" s="667">
        <f t="shared" si="66"/>
        <v>2102.8627204860104</v>
      </c>
      <c r="AV239" s="663"/>
      <c r="AW239" s="665" t="s">
        <v>312</v>
      </c>
      <c r="AX239" s="103">
        <v>220</v>
      </c>
      <c r="AY239" s="103">
        <v>8</v>
      </c>
      <c r="AZ239" s="661">
        <v>4</v>
      </c>
      <c r="BA239" s="714">
        <f t="shared" si="64"/>
        <v>0.27566281898436373</v>
      </c>
      <c r="BB239" s="104">
        <f t="shared" si="62"/>
        <v>1</v>
      </c>
    </row>
    <row r="240" spans="2:54" ht="15.75" thickBot="1" x14ac:dyDescent="0.3">
      <c r="B240" s="681"/>
      <c r="C240" s="682" t="s">
        <v>313</v>
      </c>
      <c r="D240" s="683" t="s">
        <v>314</v>
      </c>
      <c r="E240" s="574">
        <v>4408</v>
      </c>
      <c r="F240" s="574">
        <v>4662</v>
      </c>
      <c r="G240" s="574">
        <v>4795</v>
      </c>
      <c r="H240" s="574">
        <v>5043</v>
      </c>
      <c r="I240" s="574">
        <v>3935</v>
      </c>
      <c r="J240" s="574">
        <v>4214</v>
      </c>
      <c r="K240" s="574">
        <v>4191</v>
      </c>
      <c r="L240" s="666">
        <f t="shared" si="63"/>
        <v>4489.3790959478438</v>
      </c>
      <c r="M240" s="666">
        <f t="shared" si="66"/>
        <v>4778.0754500456187</v>
      </c>
      <c r="N240" s="666">
        <f t="shared" si="66"/>
        <v>5055.7111481792981</v>
      </c>
      <c r="O240" s="666">
        <f t="shared" si="66"/>
        <v>5306.7259993074122</v>
      </c>
      <c r="P240" s="666">
        <f t="shared" si="66"/>
        <v>5543.5741934302769</v>
      </c>
      <c r="Q240" s="666">
        <f t="shared" si="66"/>
        <v>5765.956965223766</v>
      </c>
      <c r="R240" s="666">
        <f t="shared" si="66"/>
        <v>5973.8239180774663</v>
      </c>
      <c r="S240" s="666">
        <f t="shared" si="66"/>
        <v>6167.3309188957428</v>
      </c>
      <c r="T240" s="666">
        <f t="shared" si="66"/>
        <v>6346.8004750370201</v>
      </c>
      <c r="U240" s="666">
        <f t="shared" si="66"/>
        <v>6512.6855618005056</v>
      </c>
      <c r="V240" s="666">
        <f t="shared" si="66"/>
        <v>6665.5374337363046</v>
      </c>
      <c r="W240" s="666">
        <f t="shared" si="66"/>
        <v>6805.9776192574272</v>
      </c>
      <c r="X240" s="666">
        <f t="shared" si="66"/>
        <v>6934.6740546534602</v>
      </c>
      <c r="Y240" s="666">
        <f t="shared" si="66"/>
        <v>7052.3211465893974</v>
      </c>
      <c r="Z240" s="666">
        <f t="shared" si="66"/>
        <v>7159.6234467595214</v>
      </c>
      <c r="AA240" s="666">
        <f t="shared" si="66"/>
        <v>7257.2825646085421</v>
      </c>
      <c r="AB240" s="666">
        <f t="shared" si="66"/>
        <v>7345.9869216242305</v>
      </c>
      <c r="AC240" s="666">
        <f t="shared" si="66"/>
        <v>7426.4039533269925</v>
      </c>
      <c r="AD240" s="666">
        <f t="shared" si="66"/>
        <v>7499.1743844300863</v>
      </c>
      <c r="AE240" s="666">
        <f t="shared" si="66"/>
        <v>7564.9082322847335</v>
      </c>
      <c r="AF240" s="666">
        <f t="shared" si="66"/>
        <v>7624.1822288467556</v>
      </c>
      <c r="AG240" s="666">
        <f t="shared" si="66"/>
        <v>7677.5383885434112</v>
      </c>
      <c r="AH240" s="666">
        <f t="shared" si="66"/>
        <v>7725.4834861977142</v>
      </c>
      <c r="AI240" s="666">
        <f t="shared" si="66"/>
        <v>7768.4892440341036</v>
      </c>
      <c r="AJ240" s="666">
        <f t="shared" si="66"/>
        <v>7784.0700592470312</v>
      </c>
      <c r="AK240" s="666">
        <f t="shared" si="66"/>
        <v>7795.3134946020864</v>
      </c>
      <c r="AL240" s="666">
        <f t="shared" si="66"/>
        <v>7802.6255584569599</v>
      </c>
      <c r="AM240" s="666">
        <f t="shared" si="66"/>
        <v>7806.378048511132</v>
      </c>
      <c r="AN240" s="666">
        <f t="shared" si="66"/>
        <v>7806.9106812521031</v>
      </c>
      <c r="AO240" s="666">
        <f t="shared" si="66"/>
        <v>7804.5332515658883</v>
      </c>
      <c r="AP240" s="666">
        <f t="shared" si="66"/>
        <v>7799.5277763402637</v>
      </c>
      <c r="AQ240" s="666">
        <f t="shared" si="66"/>
        <v>7792.1505876407264</v>
      </c>
      <c r="AR240" s="666">
        <f t="shared" si="66"/>
        <v>7782.634350567997</v>
      </c>
      <c r="AS240" s="666">
        <f t="shared" si="66"/>
        <v>7771.18998855073</v>
      </c>
      <c r="AT240" s="667">
        <f t="shared" si="66"/>
        <v>7758.0085048916153</v>
      </c>
      <c r="AV240" s="681"/>
      <c r="AW240" s="683" t="s">
        <v>314</v>
      </c>
      <c r="AX240" s="103">
        <v>220</v>
      </c>
      <c r="AY240" s="103">
        <v>8</v>
      </c>
      <c r="AZ240" s="661">
        <v>4</v>
      </c>
      <c r="BA240" s="714">
        <f t="shared" si="64"/>
        <v>1.0169919668692502</v>
      </c>
      <c r="BB240" s="104">
        <f t="shared" si="62"/>
        <v>2</v>
      </c>
    </row>
    <row r="241" spans="2:54" x14ac:dyDescent="0.25">
      <c r="B241" s="663" t="s">
        <v>69</v>
      </c>
      <c r="C241" s="677" t="s">
        <v>315</v>
      </c>
      <c r="D241" s="678" t="s">
        <v>316</v>
      </c>
      <c r="E241" s="679">
        <v>881</v>
      </c>
      <c r="F241" s="679">
        <v>959</v>
      </c>
      <c r="G241" s="679">
        <v>1108</v>
      </c>
      <c r="H241" s="679">
        <v>1157</v>
      </c>
      <c r="I241" s="679">
        <v>955</v>
      </c>
      <c r="J241" s="679">
        <v>1849</v>
      </c>
      <c r="K241" s="679">
        <v>1464</v>
      </c>
      <c r="L241" s="666">
        <f t="shared" si="63"/>
        <v>1568.2297772530762</v>
      </c>
      <c r="M241" s="666">
        <f t="shared" si="66"/>
        <v>1669.0771794003306</v>
      </c>
      <c r="N241" s="666">
        <f t="shared" si="66"/>
        <v>1766.0608735229043</v>
      </c>
      <c r="O241" s="666">
        <f t="shared" si="66"/>
        <v>1853.7453741317229</v>
      </c>
      <c r="P241" s="666">
        <f t="shared" si="66"/>
        <v>1936.4811785210986</v>
      </c>
      <c r="Q241" s="666">
        <f t="shared" si="66"/>
        <v>2014.1639219965623</v>
      </c>
      <c r="R241" s="666">
        <f t="shared" si="66"/>
        <v>2086.7760000156072</v>
      </c>
      <c r="S241" s="666">
        <f t="shared" si="66"/>
        <v>2154.3718600008033</v>
      </c>
      <c r="T241" s="666">
        <f t="shared" si="66"/>
        <v>2217.0641602133614</v>
      </c>
      <c r="U241" s="666">
        <f t="shared" si="66"/>
        <v>2275.0111339718305</v>
      </c>
      <c r="V241" s="666">
        <f t="shared" si="66"/>
        <v>2328.4053454998693</v>
      </c>
      <c r="W241" s="666">
        <f t="shared" si="66"/>
        <v>2377.4639070849144</v>
      </c>
      <c r="X241" s="666">
        <f t="shared" si="66"/>
        <v>2422.4201422125193</v>
      </c>
      <c r="Y241" s="666">
        <f t="shared" si="66"/>
        <v>2463.5166209990171</v>
      </c>
      <c r="Z241" s="666">
        <f t="shared" si="66"/>
        <v>2500.9994574220809</v>
      </c>
      <c r="AA241" s="666">
        <f t="shared" si="66"/>
        <v>2535.1137376728484</v>
      </c>
      <c r="AB241" s="666">
        <f t="shared" si="66"/>
        <v>2566.0999411257158</v>
      </c>
      <c r="AC241" s="666">
        <f t="shared" si="66"/>
        <v>2594.1912163375609</v>
      </c>
      <c r="AD241" s="666">
        <f t="shared" si="66"/>
        <v>2619.6113812468734</v>
      </c>
      <c r="AE241" s="666">
        <f t="shared" si="66"/>
        <v>2642.5735270973155</v>
      </c>
      <c r="AF241" s="666">
        <f t="shared" si="66"/>
        <v>2663.2791178791817</v>
      </c>
      <c r="AG241" s="666">
        <f t="shared" si="66"/>
        <v>2681.9174900566823</v>
      </c>
      <c r="AH241" s="666">
        <f t="shared" si="66"/>
        <v>2698.6656701964816</v>
      </c>
      <c r="AI241" s="666">
        <f t="shared" si="66"/>
        <v>2713.6884402925148</v>
      </c>
      <c r="AJ241" s="666">
        <f t="shared" si="66"/>
        <v>2719.1311302165723</v>
      </c>
      <c r="AK241" s="666">
        <f t="shared" si="66"/>
        <v>2723.0586867328693</v>
      </c>
      <c r="AL241" s="666">
        <f t="shared" si="66"/>
        <v>2725.612936669289</v>
      </c>
      <c r="AM241" s="666">
        <f t="shared" si="66"/>
        <v>2726.9237563875681</v>
      </c>
      <c r="AN241" s="666">
        <f t="shared" si="66"/>
        <v>2727.1098156413932</v>
      </c>
      <c r="AO241" s="666">
        <f t="shared" si="66"/>
        <v>2726.2793319714774</v>
      </c>
      <c r="AP241" s="666">
        <f t="shared" si="66"/>
        <v>2724.5308195089829</v>
      </c>
      <c r="AQ241" s="666">
        <f t="shared" si="66"/>
        <v>2721.9538201636901</v>
      </c>
      <c r="AR241" s="666">
        <f t="shared" si="66"/>
        <v>2718.6296085019208</v>
      </c>
      <c r="AS241" s="666">
        <f t="shared" si="66"/>
        <v>2714.6318642897331</v>
      </c>
      <c r="AT241" s="667">
        <f t="shared" si="66"/>
        <v>2710.0273087953537</v>
      </c>
      <c r="AV241" s="663" t="s">
        <v>69</v>
      </c>
      <c r="AW241" s="678" t="s">
        <v>316</v>
      </c>
      <c r="AX241" s="103">
        <v>220</v>
      </c>
      <c r="AY241" s="103">
        <v>8</v>
      </c>
      <c r="AZ241" s="661">
        <v>4</v>
      </c>
      <c r="BA241" s="714">
        <f t="shared" si="64"/>
        <v>0.35525560474745466</v>
      </c>
      <c r="BB241" s="104">
        <f t="shared" si="62"/>
        <v>1</v>
      </c>
    </row>
    <row r="242" spans="2:54" x14ac:dyDescent="0.25">
      <c r="B242" s="663"/>
      <c r="C242" s="664" t="s">
        <v>317</v>
      </c>
      <c r="D242" s="665" t="s">
        <v>318</v>
      </c>
      <c r="E242" s="548">
        <v>3989</v>
      </c>
      <c r="F242" s="548">
        <v>4771</v>
      </c>
      <c r="G242" s="548">
        <v>4956</v>
      </c>
      <c r="H242" s="548">
        <v>4922</v>
      </c>
      <c r="I242" s="548">
        <v>4352</v>
      </c>
      <c r="J242" s="548">
        <v>4553</v>
      </c>
      <c r="K242" s="548">
        <v>4621</v>
      </c>
      <c r="L242" s="666">
        <f t="shared" si="63"/>
        <v>4949.9930332557824</v>
      </c>
      <c r="M242" s="666">
        <f t="shared" si="66"/>
        <v>5268.3098674924368</v>
      </c>
      <c r="N242" s="666">
        <f t="shared" si="66"/>
        <v>5574.4312134899874</v>
      </c>
      <c r="O242" s="666">
        <f t="shared" si="66"/>
        <v>5851.200391982713</v>
      </c>
      <c r="P242" s="666">
        <f t="shared" si="66"/>
        <v>6112.3494029685771</v>
      </c>
      <c r="Q242" s="666">
        <f t="shared" si="66"/>
        <v>6357.5488275588214</v>
      </c>
      <c r="R242" s="666">
        <f t="shared" si="66"/>
        <v>6586.7430984099192</v>
      </c>
      <c r="S242" s="666">
        <f t="shared" si="66"/>
        <v>6800.1040744970724</v>
      </c>
      <c r="T242" s="666">
        <f t="shared" si="66"/>
        <v>6997.987352695317</v>
      </c>
      <c r="U242" s="666">
        <f t="shared" si="66"/>
        <v>7180.8923839370418</v>
      </c>
      <c r="V242" s="666">
        <f t="shared" si="66"/>
        <v>7349.4269819364044</v>
      </c>
      <c r="W242" s="666">
        <f t="shared" si="66"/>
        <v>7504.2764444258128</v>
      </c>
      <c r="X242" s="666">
        <f t="shared" si="66"/>
        <v>7646.1772385000349</v>
      </c>
      <c r="Y242" s="666">
        <f t="shared" si="66"/>
        <v>7775.8950175112413</v>
      </c>
      <c r="Z242" s="666">
        <f t="shared" si="66"/>
        <v>7894.2066207291227</v>
      </c>
      <c r="AA242" s="666">
        <f t="shared" si="66"/>
        <v>8001.8856432966068</v>
      </c>
      <c r="AB242" s="666">
        <f t="shared" si="66"/>
        <v>8099.6911393045984</v>
      </c>
      <c r="AC242" s="666">
        <f t="shared" si="66"/>
        <v>8188.3590236993641</v>
      </c>
      <c r="AD242" s="666">
        <f t="shared" si="66"/>
        <v>8268.5957600695365</v>
      </c>
      <c r="AE242" s="666">
        <f t="shared" si="66"/>
        <v>8341.0739540414579</v>
      </c>
      <c r="AF242" s="666">
        <f t="shared" si="66"/>
        <v>8406.4295107374983</v>
      </c>
      <c r="AG242" s="666">
        <f t="shared" si="66"/>
        <v>8465.2600557048681</v>
      </c>
      <c r="AH242" s="666">
        <f t="shared" si="66"/>
        <v>8518.1243592745486</v>
      </c>
      <c r="AI242" s="666">
        <f t="shared" si="66"/>
        <v>8565.5425427538994</v>
      </c>
      <c r="AJ242" s="666">
        <f t="shared" si="66"/>
        <v>8582.7219622478005</v>
      </c>
      <c r="AK242" s="666">
        <f t="shared" si="66"/>
        <v>8595.1189831916599</v>
      </c>
      <c r="AL242" s="666">
        <f t="shared" si="66"/>
        <v>8603.1812707300451</v>
      </c>
      <c r="AM242" s="666">
        <f t="shared" si="66"/>
        <v>8607.318769308029</v>
      </c>
      <c r="AN242" s="666">
        <f t="shared" si="66"/>
        <v>8607.9060506003279</v>
      </c>
      <c r="AO242" s="666">
        <f t="shared" si="66"/>
        <v>8605.2846946995887</v>
      </c>
      <c r="AP242" s="666">
        <f t="shared" si="66"/>
        <v>8599.7656536550621</v>
      </c>
      <c r="AQ242" s="666">
        <f t="shared" si="66"/>
        <v>8591.6315594101179</v>
      </c>
      <c r="AR242" s="666">
        <f t="shared" si="66"/>
        <v>8581.1389486935623</v>
      </c>
      <c r="AS242" s="666">
        <f t="shared" si="66"/>
        <v>8568.5203858489458</v>
      </c>
      <c r="AT242" s="667">
        <f t="shared" si="66"/>
        <v>8553.9864712727649</v>
      </c>
      <c r="AV242" s="663"/>
      <c r="AW242" s="665" t="s">
        <v>318</v>
      </c>
      <c r="AX242" s="103">
        <v>220</v>
      </c>
      <c r="AY242" s="103">
        <v>8</v>
      </c>
      <c r="AZ242" s="661">
        <v>4</v>
      </c>
      <c r="BA242" s="714">
        <f t="shared" si="64"/>
        <v>1.1213361677172049</v>
      </c>
      <c r="BB242" s="104">
        <f t="shared" si="62"/>
        <v>2</v>
      </c>
    </row>
    <row r="243" spans="2:54" ht="15.75" thickBot="1" x14ac:dyDescent="0.3">
      <c r="B243" s="681"/>
      <c r="C243" s="682" t="s">
        <v>313</v>
      </c>
      <c r="D243" s="683" t="s">
        <v>319</v>
      </c>
      <c r="E243" s="574">
        <v>756</v>
      </c>
      <c r="F243" s="574">
        <v>888</v>
      </c>
      <c r="G243" s="574">
        <v>1006</v>
      </c>
      <c r="H243" s="574">
        <v>1109</v>
      </c>
      <c r="I243" s="574">
        <v>1128</v>
      </c>
      <c r="J243" s="574">
        <v>1097</v>
      </c>
      <c r="K243" s="574">
        <v>1022</v>
      </c>
      <c r="L243" s="666">
        <f t="shared" si="63"/>
        <v>1094.7614975086367</v>
      </c>
      <c r="M243" s="666">
        <f t="shared" si="66"/>
        <v>1165.1618014666244</v>
      </c>
      <c r="N243" s="666">
        <f t="shared" si="66"/>
        <v>1232.8648994128473</v>
      </c>
      <c r="O243" s="666">
        <f t="shared" si="66"/>
        <v>1294.0763472422275</v>
      </c>
      <c r="P243" s="666">
        <f t="shared" si="66"/>
        <v>1351.833172437543</v>
      </c>
      <c r="Q243" s="666">
        <f t="shared" si="66"/>
        <v>1406.0625193172723</v>
      </c>
      <c r="R243" s="666">
        <f t="shared" si="66"/>
        <v>1456.752098371551</v>
      </c>
      <c r="S243" s="666">
        <f t="shared" si="66"/>
        <v>1503.9399186617632</v>
      </c>
      <c r="T243" s="666">
        <f t="shared" si="66"/>
        <v>1547.7046255041364</v>
      </c>
      <c r="U243" s="666">
        <f t="shared" si="66"/>
        <v>1588.1566795896249</v>
      </c>
      <c r="V243" s="666">
        <f t="shared" si="66"/>
        <v>1625.4305075825589</v>
      </c>
      <c r="W243" s="666">
        <f t="shared" si="66"/>
        <v>1659.6776728420643</v>
      </c>
      <c r="X243" s="666">
        <f t="shared" si="66"/>
        <v>1691.0610555609251</v>
      </c>
      <c r="Y243" s="666">
        <f t="shared" si="66"/>
        <v>1719.7499908886577</v>
      </c>
      <c r="Z243" s="666">
        <f t="shared" si="66"/>
        <v>1745.9162878998404</v>
      </c>
      <c r="AA243" s="666">
        <f t="shared" si="66"/>
        <v>1769.7310381841876</v>
      </c>
      <c r="AB243" s="666">
        <f t="shared" si="66"/>
        <v>1791.3621173705471</v>
      </c>
      <c r="AC243" s="666">
        <f t="shared" si="66"/>
        <v>1810.9722835361933</v>
      </c>
      <c r="AD243" s="666">
        <f t="shared" si="66"/>
        <v>1828.717781170973</v>
      </c>
      <c r="AE243" s="666">
        <f t="shared" si="66"/>
        <v>1844.747366593891</v>
      </c>
      <c r="AF243" s="666">
        <f t="shared" si="66"/>
        <v>1859.2016792845106</v>
      </c>
      <c r="AG243" s="666">
        <f t="shared" si="66"/>
        <v>1872.2128926488585</v>
      </c>
      <c r="AH243" s="666">
        <f t="shared" si="66"/>
        <v>1883.9045867081993</v>
      </c>
      <c r="AI243" s="666">
        <f t="shared" si="66"/>
        <v>1894.3917937014683</v>
      </c>
      <c r="AJ243" s="666">
        <f t="shared" si="66"/>
        <v>1898.1912671320604</v>
      </c>
      <c r="AK243" s="666">
        <f t="shared" si="66"/>
        <v>1900.9330449733552</v>
      </c>
      <c r="AL243" s="666">
        <f t="shared" si="66"/>
        <v>1902.7161347513747</v>
      </c>
      <c r="AM243" s="666">
        <f t="shared" si="66"/>
        <v>1903.6312015219221</v>
      </c>
      <c r="AN243" s="666">
        <f t="shared" si="66"/>
        <v>1903.7610871485679</v>
      </c>
      <c r="AO243" s="666">
        <f t="shared" si="66"/>
        <v>1903.1813369363724</v>
      </c>
      <c r="AP243" s="666">
        <f t="shared" si="66"/>
        <v>1901.9607223621447</v>
      </c>
      <c r="AQ243" s="666">
        <f t="shared" si="66"/>
        <v>1900.1617515077121</v>
      </c>
      <c r="AR243" s="666">
        <f t="shared" si="66"/>
        <v>1897.8411611263402</v>
      </c>
      <c r="AS243" s="666">
        <f t="shared" si="66"/>
        <v>1895.0503861366847</v>
      </c>
      <c r="AT243" s="667">
        <f t="shared" si="66"/>
        <v>1891.8360038175208</v>
      </c>
      <c r="AV243" s="681"/>
      <c r="AW243" s="683" t="s">
        <v>319</v>
      </c>
      <c r="AX243" s="103">
        <v>220</v>
      </c>
      <c r="AY243" s="103">
        <v>8</v>
      </c>
      <c r="AZ243" s="661">
        <v>4</v>
      </c>
      <c r="BA243" s="714">
        <f t="shared" si="64"/>
        <v>0.24799947271304551</v>
      </c>
      <c r="BB243" s="104">
        <f t="shared" si="62"/>
        <v>1</v>
      </c>
    </row>
    <row r="244" spans="2:54" x14ac:dyDescent="0.25">
      <c r="B244" s="663" t="s">
        <v>70</v>
      </c>
      <c r="C244" s="677" t="s">
        <v>320</v>
      </c>
      <c r="D244" s="678" t="s">
        <v>321</v>
      </c>
      <c r="E244" s="658">
        <v>243</v>
      </c>
      <c r="F244" s="658">
        <v>269</v>
      </c>
      <c r="G244" s="658">
        <v>304</v>
      </c>
      <c r="H244" s="658">
        <v>678</v>
      </c>
      <c r="I244" s="679">
        <v>1206</v>
      </c>
      <c r="J244" s="679">
        <v>4265</v>
      </c>
      <c r="K244" s="679">
        <v>2617</v>
      </c>
      <c r="L244" s="666">
        <f t="shared" si="63"/>
        <v>2803.317846360178</v>
      </c>
      <c r="M244" s="666">
        <f t="shared" si="66"/>
        <v>2983.5894661821485</v>
      </c>
      <c r="N244" s="666">
        <f t="shared" si="66"/>
        <v>3156.9544439955198</v>
      </c>
      <c r="O244" s="666">
        <f t="shared" si="66"/>
        <v>3313.69647821224</v>
      </c>
      <c r="P244" s="666">
        <f t="shared" si="66"/>
        <v>3461.5923799110083</v>
      </c>
      <c r="Q244" s="666">
        <f t="shared" si="66"/>
        <v>3600.4555900717241</v>
      </c>
      <c r="R244" s="666">
        <f t="shared" si="66"/>
        <v>3730.2546393721618</v>
      </c>
      <c r="S244" s="666">
        <f t="shared" si="66"/>
        <v>3851.0868562992509</v>
      </c>
      <c r="T244" s="666">
        <f t="shared" si="66"/>
        <v>3963.1536251901421</v>
      </c>
      <c r="U244" s="666">
        <f t="shared" si="66"/>
        <v>4066.7377989100282</v>
      </c>
      <c r="V244" s="666">
        <f t="shared" si="66"/>
        <v>4162.1835991619937</v>
      </c>
      <c r="W244" s="666">
        <f t="shared" si="66"/>
        <v>4249.8791289899054</v>
      </c>
      <c r="X244" s="666">
        <f t="shared" si="66"/>
        <v>4330.2414700615873</v>
      </c>
      <c r="Y244" s="666">
        <f t="shared" si="66"/>
        <v>4403.7042330289814</v>
      </c>
      <c r="Z244" s="666">
        <f t="shared" si="66"/>
        <v>4470.7073634382423</v>
      </c>
      <c r="AA244" s="666">
        <f t="shared" si="66"/>
        <v>4531.6889695968885</v>
      </c>
      <c r="AB244" s="666">
        <f t="shared" si="66"/>
        <v>4587.0789248128403</v>
      </c>
      <c r="AC244" s="666">
        <f t="shared" si="66"/>
        <v>4637.2939980569654</v>
      </c>
      <c r="AD244" s="666">
        <f t="shared" si="66"/>
        <v>4682.734279182424</v>
      </c>
      <c r="AE244" s="666">
        <f t="shared" si="66"/>
        <v>4723.7806833426748</v>
      </c>
      <c r="AF244" s="666">
        <f t="shared" si="66"/>
        <v>4760.7933411815702</v>
      </c>
      <c r="AG244" s="666">
        <f t="shared" si="66"/>
        <v>4794.1107045617064</v>
      </c>
      <c r="AH244" s="666">
        <f t="shared" si="66"/>
        <v>4824.0492205629735</v>
      </c>
      <c r="AI244" s="666">
        <f t="shared" si="66"/>
        <v>4850.9034482551306</v>
      </c>
      <c r="AJ244" s="666">
        <f t="shared" si="66"/>
        <v>4860.6326282628215</v>
      </c>
      <c r="AK244" s="666">
        <f t="shared" si="66"/>
        <v>4867.6534038114214</v>
      </c>
      <c r="AL244" s="666">
        <f t="shared" si="66"/>
        <v>4872.2193000433954</v>
      </c>
      <c r="AM244" s="666">
        <f t="shared" si="66"/>
        <v>4874.5624798266854</v>
      </c>
      <c r="AN244" s="666">
        <f t="shared" si="66"/>
        <v>4874.895073451863</v>
      </c>
      <c r="AO244" s="666">
        <f t="shared" si="66"/>
        <v>4873.4105271648614</v>
      </c>
      <c r="AP244" s="666">
        <f t="shared" si="66"/>
        <v>4870.2849417042407</v>
      </c>
      <c r="AQ244" s="666">
        <f t="shared" si="66"/>
        <v>4865.6783793499844</v>
      </c>
      <c r="AR244" s="666">
        <f t="shared" si="66"/>
        <v>4859.7361239409338</v>
      </c>
      <c r="AS244" s="666">
        <f t="shared" ref="AS244:AT244" si="67">AR244*AS$6+AR244</f>
        <v>4852.5898830916885</v>
      </c>
      <c r="AT244" s="667">
        <f t="shared" si="67"/>
        <v>4844.3589256266669</v>
      </c>
      <c r="AV244" s="663" t="s">
        <v>70</v>
      </c>
      <c r="AW244" s="678" t="s">
        <v>321</v>
      </c>
      <c r="AX244" s="103">
        <v>220</v>
      </c>
      <c r="AY244" s="103">
        <v>8</v>
      </c>
      <c r="AZ244" s="661">
        <v>4</v>
      </c>
      <c r="BA244" s="714">
        <f t="shared" si="64"/>
        <v>0.63504365957929576</v>
      </c>
      <c r="BB244" s="104">
        <f t="shared" si="62"/>
        <v>1</v>
      </c>
    </row>
    <row r="245" spans="2:54" x14ac:dyDescent="0.25">
      <c r="B245" s="663"/>
      <c r="C245" s="664" t="s">
        <v>322</v>
      </c>
      <c r="D245" s="665" t="s">
        <v>323</v>
      </c>
      <c r="E245" s="548">
        <v>1363</v>
      </c>
      <c r="F245" s="548">
        <v>895</v>
      </c>
      <c r="G245" s="548">
        <v>888</v>
      </c>
      <c r="H245" s="548">
        <v>1124</v>
      </c>
      <c r="I245" s="548">
        <v>829</v>
      </c>
      <c r="J245" s="548">
        <v>919</v>
      </c>
      <c r="K245" s="548">
        <v>904</v>
      </c>
      <c r="L245" s="666">
        <f t="shared" si="63"/>
        <v>968.36046354971381</v>
      </c>
      <c r="M245" s="666">
        <f t="shared" si="63"/>
        <v>1030.6323566788926</v>
      </c>
      <c r="N245" s="666">
        <f t="shared" si="63"/>
        <v>1090.5184628857278</v>
      </c>
      <c r="O245" s="666">
        <f t="shared" si="63"/>
        <v>1144.6624441359818</v>
      </c>
      <c r="P245" s="666">
        <f t="shared" si="63"/>
        <v>1195.7506730758696</v>
      </c>
      <c r="Q245" s="666">
        <f t="shared" si="63"/>
        <v>1243.7187059323035</v>
      </c>
      <c r="R245" s="666">
        <f t="shared" si="63"/>
        <v>1288.5556721407847</v>
      </c>
      <c r="S245" s="666">
        <f t="shared" si="63"/>
        <v>1330.2951922409331</v>
      </c>
      <c r="T245" s="666">
        <f t="shared" si="63"/>
        <v>1369.006831169999</v>
      </c>
      <c r="U245" s="666">
        <f t="shared" si="63"/>
        <v>1404.7882958405289</v>
      </c>
      <c r="V245" s="666">
        <f t="shared" si="63"/>
        <v>1437.7584920299735</v>
      </c>
      <c r="W245" s="666">
        <f t="shared" si="63"/>
        <v>1468.05148360981</v>
      </c>
      <c r="X245" s="666">
        <f t="shared" si="63"/>
        <v>1495.8113446448883</v>
      </c>
      <c r="Y245" s="666">
        <f t="shared" si="63"/>
        <v>1521.1878588682448</v>
      </c>
      <c r="Z245" s="666">
        <f t="shared" si="63"/>
        <v>1544.3329982988798</v>
      </c>
      <c r="AA245" s="666">
        <f t="shared" si="63"/>
        <v>1565.3981003116487</v>
      </c>
      <c r="AB245" s="666">
        <f t="shared" ref="M245:AT252" si="68">AA245*AB$6+AA245</f>
        <v>1584.531657635004</v>
      </c>
      <c r="AC245" s="666">
        <f t="shared" si="68"/>
        <v>1601.8776363177283</v>
      </c>
      <c r="AD245" s="666">
        <f t="shared" si="68"/>
        <v>1617.5742408792164</v>
      </c>
      <c r="AE245" s="666">
        <f t="shared" si="68"/>
        <v>1631.7530522513473</v>
      </c>
      <c r="AF245" s="666">
        <f t="shared" si="68"/>
        <v>1644.5384716958874</v>
      </c>
      <c r="AG245" s="666">
        <f t="shared" si="68"/>
        <v>1656.0474118929233</v>
      </c>
      <c r="AH245" s="666">
        <f t="shared" si="68"/>
        <v>1666.3891843289741</v>
      </c>
      <c r="AI245" s="666">
        <f t="shared" si="68"/>
        <v>1675.6655396341748</v>
      </c>
      <c r="AJ245" s="666">
        <f t="shared" si="68"/>
        <v>1679.0263263085931</v>
      </c>
      <c r="AK245" s="666">
        <f t="shared" si="68"/>
        <v>1681.4515388022628</v>
      </c>
      <c r="AL245" s="666">
        <f t="shared" si="68"/>
        <v>1683.028753243877</v>
      </c>
      <c r="AM245" s="666">
        <f t="shared" si="68"/>
        <v>1683.8381665125412</v>
      </c>
      <c r="AN245" s="666">
        <f t="shared" si="68"/>
        <v>1683.9530555599852</v>
      </c>
      <c r="AO245" s="666">
        <f t="shared" si="68"/>
        <v>1683.4402432392174</v>
      </c>
      <c r="AP245" s="666">
        <f t="shared" si="68"/>
        <v>1682.3605606804092</v>
      </c>
      <c r="AQ245" s="666">
        <f t="shared" si="68"/>
        <v>1680.7692987896</v>
      </c>
      <c r="AR245" s="666">
        <f t="shared" si="68"/>
        <v>1678.716643501185</v>
      </c>
      <c r="AS245" s="666">
        <f t="shared" si="68"/>
        <v>1676.2480910641511</v>
      </c>
      <c r="AT245" s="667">
        <f t="shared" si="68"/>
        <v>1673.4048409501354</v>
      </c>
      <c r="AV245" s="663"/>
      <c r="AW245" s="665" t="s">
        <v>323</v>
      </c>
      <c r="AX245" s="103">
        <v>220</v>
      </c>
      <c r="AY245" s="103">
        <v>8</v>
      </c>
      <c r="AZ245" s="661">
        <v>4</v>
      </c>
      <c r="BA245" s="714">
        <f t="shared" si="64"/>
        <v>0.21936548271290907</v>
      </c>
      <c r="BB245" s="104">
        <f t="shared" si="62"/>
        <v>1</v>
      </c>
    </row>
    <row r="246" spans="2:54" ht="15.75" thickBot="1" x14ac:dyDescent="0.3">
      <c r="B246" s="681"/>
      <c r="C246" s="682" t="s">
        <v>324</v>
      </c>
      <c r="D246" s="683" t="s">
        <v>325</v>
      </c>
      <c r="E246" s="671">
        <v>166</v>
      </c>
      <c r="F246" s="671">
        <v>140</v>
      </c>
      <c r="G246" s="671">
        <v>644</v>
      </c>
      <c r="H246" s="671">
        <v>939</v>
      </c>
      <c r="I246" s="574">
        <v>349</v>
      </c>
      <c r="J246" s="574">
        <v>459</v>
      </c>
      <c r="K246" s="574">
        <v>980</v>
      </c>
      <c r="L246" s="666">
        <f t="shared" si="63"/>
        <v>1049.7712989808845</v>
      </c>
      <c r="M246" s="666">
        <f t="shared" si="68"/>
        <v>1117.2784397625164</v>
      </c>
      <c r="N246" s="666">
        <f t="shared" si="68"/>
        <v>1182.199218615059</v>
      </c>
      <c r="O246" s="666">
        <f t="shared" si="68"/>
        <v>1240.8951274925469</v>
      </c>
      <c r="P246" s="666">
        <f t="shared" si="68"/>
        <v>1296.2783845291508</v>
      </c>
      <c r="Q246" s="666">
        <f t="shared" si="68"/>
        <v>1348.279128112453</v>
      </c>
      <c r="R246" s="666">
        <f t="shared" si="68"/>
        <v>1396.8855737809395</v>
      </c>
      <c r="S246" s="666">
        <f t="shared" si="68"/>
        <v>1442.1341685797729</v>
      </c>
      <c r="T246" s="666">
        <f t="shared" si="68"/>
        <v>1484.1003258258841</v>
      </c>
      <c r="U246" s="666">
        <f t="shared" si="68"/>
        <v>1522.8899667297771</v>
      </c>
      <c r="V246" s="666">
        <f t="shared" si="68"/>
        <v>1558.6319935723166</v>
      </c>
      <c r="W246" s="666">
        <f t="shared" si="68"/>
        <v>1591.4717410814314</v>
      </c>
      <c r="X246" s="666">
        <f t="shared" si="68"/>
        <v>1621.5653957433526</v>
      </c>
      <c r="Y246" s="666">
        <f t="shared" si="68"/>
        <v>1649.0753337288497</v>
      </c>
      <c r="Z246" s="666">
        <f t="shared" si="68"/>
        <v>1674.1663034656001</v>
      </c>
      <c r="AA246" s="666">
        <f t="shared" si="68"/>
        <v>1697.0023653820974</v>
      </c>
      <c r="AB246" s="666">
        <f t="shared" si="68"/>
        <v>1717.7444961087438</v>
      </c>
      <c r="AC246" s="666">
        <f t="shared" si="68"/>
        <v>1736.5487650347059</v>
      </c>
      <c r="AD246" s="666">
        <f t="shared" si="68"/>
        <v>1753.5649956433988</v>
      </c>
      <c r="AE246" s="666">
        <f t="shared" si="68"/>
        <v>1768.9358309804434</v>
      </c>
      <c r="AF246" s="666">
        <f t="shared" si="68"/>
        <v>1782.7961308207634</v>
      </c>
      <c r="AG246" s="666">
        <f t="shared" si="68"/>
        <v>1795.2726367865766</v>
      </c>
      <c r="AH246" s="666">
        <f t="shared" si="68"/>
        <v>1806.4838502681364</v>
      </c>
      <c r="AI246" s="666">
        <f t="shared" si="68"/>
        <v>1816.540076152093</v>
      </c>
      <c r="AJ246" s="666">
        <f t="shared" si="68"/>
        <v>1820.1834068389621</v>
      </c>
      <c r="AK246" s="666">
        <f t="shared" si="68"/>
        <v>1822.81250887856</v>
      </c>
      <c r="AL246" s="666">
        <f t="shared" si="68"/>
        <v>1824.5223209944693</v>
      </c>
      <c r="AM246" s="666">
        <f t="shared" si="68"/>
        <v>1825.3997822812955</v>
      </c>
      <c r="AN246" s="666">
        <f t="shared" si="68"/>
        <v>1825.5243301424628</v>
      </c>
      <c r="AO246" s="666">
        <f t="shared" si="68"/>
        <v>1824.9684052814534</v>
      </c>
      <c r="AP246" s="666">
        <f t="shared" si="68"/>
        <v>1823.7979529500021</v>
      </c>
      <c r="AQ246" s="666">
        <f t="shared" si="68"/>
        <v>1822.0729124046559</v>
      </c>
      <c r="AR246" s="666">
        <f t="shared" si="68"/>
        <v>1819.8476887512857</v>
      </c>
      <c r="AS246" s="666">
        <f t="shared" si="68"/>
        <v>1817.1716031447666</v>
      </c>
      <c r="AT246" s="667">
        <f t="shared" si="68"/>
        <v>1814.0893187291299</v>
      </c>
      <c r="AV246" s="681"/>
      <c r="AW246" s="683" t="s">
        <v>325</v>
      </c>
      <c r="AX246" s="103">
        <v>220</v>
      </c>
      <c r="AY246" s="103">
        <v>8</v>
      </c>
      <c r="AZ246" s="661">
        <v>4</v>
      </c>
      <c r="BA246" s="714">
        <f t="shared" si="64"/>
        <v>0.23780771356045455</v>
      </c>
      <c r="BB246" s="104">
        <f t="shared" si="62"/>
        <v>1</v>
      </c>
    </row>
    <row r="247" spans="2:54" ht="15.75" thickBot="1" x14ac:dyDescent="0.3">
      <c r="B247" s="672" t="s">
        <v>71</v>
      </c>
      <c r="C247" s="673" t="s">
        <v>326</v>
      </c>
      <c r="D247" s="674" t="s">
        <v>327</v>
      </c>
      <c r="E247" s="684"/>
      <c r="F247" s="684"/>
      <c r="G247" s="684"/>
      <c r="H247" s="684"/>
      <c r="I247" s="676"/>
      <c r="J247" s="676"/>
      <c r="K247" s="676">
        <v>825</v>
      </c>
      <c r="L247" s="666">
        <f t="shared" ref="L247:AA262" si="69">K247*L$6+K247</f>
        <v>883.73604250941798</v>
      </c>
      <c r="M247" s="666">
        <f t="shared" si="68"/>
        <v>940.5660334735469</v>
      </c>
      <c r="N247" s="666">
        <f t="shared" si="68"/>
        <v>995.21872995655474</v>
      </c>
      <c r="O247" s="666">
        <f t="shared" si="68"/>
        <v>1044.6311022258685</v>
      </c>
      <c r="P247" s="666">
        <f t="shared" si="68"/>
        <v>1091.254762486275</v>
      </c>
      <c r="Q247" s="666">
        <f t="shared" si="68"/>
        <v>1135.0308986660957</v>
      </c>
      <c r="R247" s="666">
        <f t="shared" si="68"/>
        <v>1175.9495901727296</v>
      </c>
      <c r="S247" s="666">
        <f t="shared" si="68"/>
        <v>1214.0415194676659</v>
      </c>
      <c r="T247" s="666">
        <f t="shared" si="68"/>
        <v>1249.370172251382</v>
      </c>
      <c r="U247" s="666">
        <f t="shared" si="68"/>
        <v>1282.0247168898634</v>
      </c>
      <c r="V247" s="666">
        <f t="shared" si="68"/>
        <v>1312.1136680583277</v>
      </c>
      <c r="W247" s="666">
        <f t="shared" si="68"/>
        <v>1339.7593738695723</v>
      </c>
      <c r="X247" s="666">
        <f t="shared" si="68"/>
        <v>1365.0933178451692</v>
      </c>
      <c r="Y247" s="666">
        <f t="shared" si="68"/>
        <v>1388.2521942105111</v>
      </c>
      <c r="Z247" s="666">
        <f t="shared" si="68"/>
        <v>1409.374694244</v>
      </c>
      <c r="AA247" s="666">
        <f t="shared" si="68"/>
        <v>1428.5989300410513</v>
      </c>
      <c r="AB247" s="666">
        <f t="shared" si="68"/>
        <v>1446.0604176425647</v>
      </c>
      <c r="AC247" s="666">
        <f t="shared" si="68"/>
        <v>1461.8905419935022</v>
      </c>
      <c r="AD247" s="666">
        <f t="shared" si="68"/>
        <v>1476.2154300059221</v>
      </c>
      <c r="AE247" s="666">
        <f t="shared" si="68"/>
        <v>1489.155163835577</v>
      </c>
      <c r="AF247" s="666">
        <f t="shared" si="68"/>
        <v>1500.8232733950301</v>
      </c>
      <c r="AG247" s="666">
        <f t="shared" si="68"/>
        <v>1511.3264544376789</v>
      </c>
      <c r="AH247" s="666">
        <f t="shared" si="68"/>
        <v>1520.764465786951</v>
      </c>
      <c r="AI247" s="666">
        <f t="shared" si="68"/>
        <v>1529.2301661484451</v>
      </c>
      <c r="AJ247" s="666">
        <f t="shared" si="68"/>
        <v>1532.2972557572891</v>
      </c>
      <c r="AK247" s="666">
        <f t="shared" si="68"/>
        <v>1534.5105304334811</v>
      </c>
      <c r="AL247" s="666">
        <f t="shared" si="68"/>
        <v>1535.9499130820782</v>
      </c>
      <c r="AM247" s="666">
        <f t="shared" si="68"/>
        <v>1536.6885922266003</v>
      </c>
      <c r="AN247" s="666">
        <f t="shared" si="68"/>
        <v>1536.7934411913584</v>
      </c>
      <c r="AO247" s="666">
        <f t="shared" si="68"/>
        <v>1536.3254432216311</v>
      </c>
      <c r="AP247" s="666">
        <f t="shared" si="68"/>
        <v>1535.3401134528071</v>
      </c>
      <c r="AQ247" s="666">
        <f t="shared" si="68"/>
        <v>1533.8879109528982</v>
      </c>
      <c r="AR247" s="666">
        <f t="shared" si="68"/>
        <v>1532.0146359385815</v>
      </c>
      <c r="AS247" s="666">
        <f t="shared" si="68"/>
        <v>1529.7618087698281</v>
      </c>
      <c r="AT247" s="667">
        <f t="shared" si="68"/>
        <v>1527.1670285219709</v>
      </c>
      <c r="AV247" s="672" t="s">
        <v>71</v>
      </c>
      <c r="AW247" s="674" t="s">
        <v>327</v>
      </c>
      <c r="AX247" s="103">
        <v>220</v>
      </c>
      <c r="AY247" s="103">
        <v>8</v>
      </c>
      <c r="AZ247" s="661">
        <v>4</v>
      </c>
      <c r="BA247" s="714">
        <f t="shared" si="64"/>
        <v>0.20019526906875001</v>
      </c>
      <c r="BB247" s="104">
        <f t="shared" si="62"/>
        <v>1</v>
      </c>
    </row>
    <row r="248" spans="2:54" x14ac:dyDescent="0.25">
      <c r="B248" s="663" t="s">
        <v>72</v>
      </c>
      <c r="C248" s="677" t="s">
        <v>328</v>
      </c>
      <c r="D248" s="678" t="s">
        <v>329</v>
      </c>
      <c r="E248" s="679">
        <v>6273</v>
      </c>
      <c r="F248" s="679">
        <v>7159</v>
      </c>
      <c r="G248" s="679">
        <v>7097</v>
      </c>
      <c r="H248" s="679">
        <v>7991</v>
      </c>
      <c r="I248" s="679">
        <v>4699</v>
      </c>
      <c r="J248" s="679">
        <v>4846</v>
      </c>
      <c r="K248" s="679">
        <v>5375</v>
      </c>
      <c r="L248" s="666">
        <f t="shared" si="69"/>
        <v>5757.6742163492381</v>
      </c>
      <c r="M248" s="666">
        <f t="shared" si="68"/>
        <v>6127.9302180852301</v>
      </c>
      <c r="N248" s="666">
        <f t="shared" si="68"/>
        <v>6484.0008163836146</v>
      </c>
      <c r="O248" s="666">
        <f t="shared" si="68"/>
        <v>6805.9299084412651</v>
      </c>
      <c r="P248" s="666">
        <f t="shared" si="68"/>
        <v>7109.6901192287614</v>
      </c>
      <c r="Q248" s="666">
        <f t="shared" si="68"/>
        <v>7394.898279188199</v>
      </c>
      <c r="R248" s="666">
        <f t="shared" si="68"/>
        <v>7661.489754155662</v>
      </c>
      <c r="S248" s="666">
        <f t="shared" si="68"/>
        <v>7909.6644450166114</v>
      </c>
      <c r="T248" s="666">
        <f t="shared" si="68"/>
        <v>8139.8359707287009</v>
      </c>
      <c r="U248" s="666">
        <f t="shared" si="68"/>
        <v>8352.5852767066863</v>
      </c>
      <c r="V248" s="666">
        <f t="shared" si="68"/>
        <v>8548.6193525012277</v>
      </c>
      <c r="W248" s="666">
        <f t="shared" si="68"/>
        <v>8728.7353146047917</v>
      </c>
      <c r="X248" s="666">
        <f t="shared" si="68"/>
        <v>8893.7897980821654</v>
      </c>
      <c r="Y248" s="666">
        <f t="shared" si="68"/>
        <v>9044.673386523029</v>
      </c>
      <c r="Z248" s="666">
        <f t="shared" si="68"/>
        <v>9182.2896746200022</v>
      </c>
      <c r="AA248" s="666">
        <f t="shared" si="68"/>
        <v>9307.5384836007906</v>
      </c>
      <c r="AB248" s="666">
        <f t="shared" si="68"/>
        <v>9421.3027210045893</v>
      </c>
      <c r="AC248" s="666">
        <f t="shared" si="68"/>
        <v>9524.4383796546372</v>
      </c>
      <c r="AD248" s="666">
        <f t="shared" si="68"/>
        <v>9617.767195493132</v>
      </c>
      <c r="AE248" s="666">
        <f t="shared" si="68"/>
        <v>9702.0715219590656</v>
      </c>
      <c r="AF248" s="666">
        <f t="shared" si="68"/>
        <v>9778.0910236342916</v>
      </c>
      <c r="AG248" s="666">
        <f t="shared" si="68"/>
        <v>9846.5208395182162</v>
      </c>
      <c r="AH248" s="666">
        <f t="shared" si="68"/>
        <v>9908.0109134604445</v>
      </c>
      <c r="AI248" s="666">
        <f t="shared" si="68"/>
        <v>9963.1662339974519</v>
      </c>
      <c r="AJ248" s="666">
        <f t="shared" si="68"/>
        <v>9983.1487875096173</v>
      </c>
      <c r="AK248" s="666">
        <f t="shared" si="68"/>
        <v>9997.5686073696561</v>
      </c>
      <c r="AL248" s="666">
        <f t="shared" si="68"/>
        <v>10006.946403413545</v>
      </c>
      <c r="AM248" s="666">
        <f t="shared" si="68"/>
        <v>10011.75900996119</v>
      </c>
      <c r="AN248" s="666">
        <f t="shared" si="68"/>
        <v>10012.442116852795</v>
      </c>
      <c r="AO248" s="666">
        <f t="shared" si="68"/>
        <v>10009.393039171238</v>
      </c>
      <c r="AP248" s="666">
        <f t="shared" si="68"/>
        <v>10002.973466434962</v>
      </c>
      <c r="AQ248" s="666">
        <f t="shared" si="68"/>
        <v>9993.5121471173734</v>
      </c>
      <c r="AR248" s="666">
        <f t="shared" si="68"/>
        <v>9981.307476569551</v>
      </c>
      <c r="AS248" s="666">
        <f t="shared" si="68"/>
        <v>9966.6299662276742</v>
      </c>
      <c r="AT248" s="667">
        <f t="shared" si="68"/>
        <v>9949.7245797643609</v>
      </c>
      <c r="AV248" s="663" t="s">
        <v>72</v>
      </c>
      <c r="AW248" s="678" t="s">
        <v>329</v>
      </c>
      <c r="AX248" s="103">
        <v>220</v>
      </c>
      <c r="AY248" s="103">
        <v>8</v>
      </c>
      <c r="AZ248" s="661">
        <v>4</v>
      </c>
      <c r="BA248" s="714">
        <f t="shared" si="64"/>
        <v>1.3043025105994321</v>
      </c>
      <c r="BB248" s="104">
        <f t="shared" si="62"/>
        <v>2</v>
      </c>
    </row>
    <row r="249" spans="2:54" x14ac:dyDescent="0.25">
      <c r="B249" s="663"/>
      <c r="C249" s="664" t="s">
        <v>330</v>
      </c>
      <c r="D249" s="665" t="s">
        <v>331</v>
      </c>
      <c r="E249" s="548">
        <v>1538</v>
      </c>
      <c r="F249" s="548">
        <v>1159</v>
      </c>
      <c r="G249" s="548">
        <v>1108</v>
      </c>
      <c r="H249" s="548">
        <v>452</v>
      </c>
      <c r="I249" s="548">
        <v>60</v>
      </c>
      <c r="J249" s="548">
        <v>188</v>
      </c>
      <c r="K249" s="548">
        <v>253</v>
      </c>
      <c r="L249" s="666">
        <f t="shared" si="69"/>
        <v>271.01238636955486</v>
      </c>
      <c r="M249" s="666">
        <f t="shared" si="68"/>
        <v>288.4402502652211</v>
      </c>
      <c r="N249" s="666">
        <f t="shared" si="68"/>
        <v>305.20041052001017</v>
      </c>
      <c r="O249" s="666">
        <f t="shared" si="68"/>
        <v>320.35353801593305</v>
      </c>
      <c r="P249" s="666">
        <f t="shared" si="68"/>
        <v>334.65146049579101</v>
      </c>
      <c r="Q249" s="666">
        <f t="shared" si="68"/>
        <v>348.07614225760267</v>
      </c>
      <c r="R249" s="666">
        <f t="shared" si="68"/>
        <v>360.62454098630371</v>
      </c>
      <c r="S249" s="666">
        <f t="shared" si="68"/>
        <v>372.30606597008421</v>
      </c>
      <c r="T249" s="666">
        <f t="shared" si="68"/>
        <v>383.14018615709045</v>
      </c>
      <c r="U249" s="666">
        <f t="shared" si="68"/>
        <v>393.15424651289146</v>
      </c>
      <c r="V249" s="666">
        <f t="shared" si="68"/>
        <v>402.38152487122056</v>
      </c>
      <c r="W249" s="666">
        <f t="shared" si="68"/>
        <v>410.85954132000228</v>
      </c>
      <c r="X249" s="666">
        <f t="shared" si="68"/>
        <v>418.62861747251867</v>
      </c>
      <c r="Y249" s="666">
        <f t="shared" si="68"/>
        <v>425.73067289122355</v>
      </c>
      <c r="Z249" s="666">
        <f t="shared" si="68"/>
        <v>432.20823956816014</v>
      </c>
      <c r="AA249" s="666">
        <f t="shared" si="68"/>
        <v>438.1036718792559</v>
      </c>
      <c r="AB249" s="666">
        <f t="shared" si="68"/>
        <v>443.45852807705336</v>
      </c>
      <c r="AC249" s="666">
        <f t="shared" si="68"/>
        <v>448.31309954467417</v>
      </c>
      <c r="AD249" s="666">
        <f t="shared" si="68"/>
        <v>452.70606520181633</v>
      </c>
      <c r="AE249" s="666">
        <f t="shared" si="68"/>
        <v>456.67425024291049</v>
      </c>
      <c r="AF249" s="666">
        <f t="shared" si="68"/>
        <v>460.25247050780945</v>
      </c>
      <c r="AG249" s="666">
        <f t="shared" si="68"/>
        <v>463.4734460275551</v>
      </c>
      <c r="AH249" s="666">
        <f t="shared" si="68"/>
        <v>466.36776950799856</v>
      </c>
      <c r="AI249" s="666">
        <f t="shared" si="68"/>
        <v>468.96391761885673</v>
      </c>
      <c r="AJ249" s="666">
        <f t="shared" si="68"/>
        <v>469.90449176556888</v>
      </c>
      <c r="AK249" s="666">
        <f t="shared" si="68"/>
        <v>470.58322933293442</v>
      </c>
      <c r="AL249" s="666">
        <f t="shared" si="68"/>
        <v>471.0246400118375</v>
      </c>
      <c r="AM249" s="666">
        <f t="shared" si="68"/>
        <v>471.25116828282427</v>
      </c>
      <c r="AN249" s="666">
        <f t="shared" si="68"/>
        <v>471.28332196535007</v>
      </c>
      <c r="AO249" s="666">
        <f t="shared" si="68"/>
        <v>471.13980258796704</v>
      </c>
      <c r="AP249" s="666">
        <f t="shared" si="68"/>
        <v>470.83763479219442</v>
      </c>
      <c r="AQ249" s="666">
        <f t="shared" si="68"/>
        <v>470.39229269222238</v>
      </c>
      <c r="AR249" s="666">
        <f t="shared" si="68"/>
        <v>469.81782168783189</v>
      </c>
      <c r="AS249" s="666">
        <f t="shared" si="68"/>
        <v>469.12695468941422</v>
      </c>
      <c r="AT249" s="667">
        <f t="shared" si="68"/>
        <v>468.33122208007131</v>
      </c>
      <c r="AV249" s="663"/>
      <c r="AW249" s="665" t="s">
        <v>331</v>
      </c>
      <c r="AX249" s="103">
        <v>220</v>
      </c>
      <c r="AY249" s="103">
        <v>8</v>
      </c>
      <c r="AZ249" s="661">
        <v>4</v>
      </c>
      <c r="BA249" s="714">
        <f t="shared" si="64"/>
        <v>6.1393215847750017E-2</v>
      </c>
      <c r="BB249" s="104">
        <f t="shared" si="62"/>
        <v>1</v>
      </c>
    </row>
    <row r="250" spans="2:54" x14ac:dyDescent="0.25">
      <c r="B250" s="663"/>
      <c r="C250" s="664" t="s">
        <v>332</v>
      </c>
      <c r="D250" s="665" t="s">
        <v>333</v>
      </c>
      <c r="E250" s="548">
        <v>1105</v>
      </c>
      <c r="F250" s="548">
        <v>936</v>
      </c>
      <c r="G250" s="548">
        <v>878</v>
      </c>
      <c r="H250" s="548">
        <v>795</v>
      </c>
      <c r="I250" s="548">
        <v>469</v>
      </c>
      <c r="J250" s="548">
        <v>472</v>
      </c>
      <c r="K250" s="548">
        <v>503</v>
      </c>
      <c r="L250" s="666">
        <f t="shared" si="69"/>
        <v>538.81118712998455</v>
      </c>
      <c r="M250" s="666">
        <f t="shared" si="68"/>
        <v>573.46026040872016</v>
      </c>
      <c r="N250" s="666">
        <f t="shared" si="68"/>
        <v>606.78184384017823</v>
      </c>
      <c r="O250" s="666">
        <f t="shared" si="68"/>
        <v>636.90841747831735</v>
      </c>
      <c r="P250" s="666">
        <f t="shared" si="68"/>
        <v>665.33472185526819</v>
      </c>
      <c r="Q250" s="666">
        <f t="shared" si="68"/>
        <v>692.02489942914679</v>
      </c>
      <c r="R250" s="666">
        <f t="shared" si="68"/>
        <v>716.97290164470667</v>
      </c>
      <c r="S250" s="666">
        <f t="shared" si="68"/>
        <v>740.1974355057406</v>
      </c>
      <c r="T250" s="666">
        <f t="shared" si="68"/>
        <v>761.73720805144876</v>
      </c>
      <c r="U250" s="666">
        <f t="shared" si="68"/>
        <v>781.64658496436539</v>
      </c>
      <c r="V250" s="666">
        <f t="shared" si="68"/>
        <v>799.9917273131382</v>
      </c>
      <c r="W250" s="666">
        <f t="shared" si="68"/>
        <v>816.84723037138792</v>
      </c>
      <c r="X250" s="666">
        <f t="shared" si="68"/>
        <v>832.29325924378224</v>
      </c>
      <c r="Y250" s="666">
        <f t="shared" si="68"/>
        <v>846.41315598531799</v>
      </c>
      <c r="Z250" s="666">
        <f t="shared" si="68"/>
        <v>859.29148024816027</v>
      </c>
      <c r="AA250" s="666">
        <f t="shared" si="68"/>
        <v>871.01243855836253</v>
      </c>
      <c r="AB250" s="666">
        <f t="shared" si="68"/>
        <v>881.65865463540649</v>
      </c>
      <c r="AC250" s="666">
        <f t="shared" si="68"/>
        <v>891.31023348209931</v>
      </c>
      <c r="AD250" s="666">
        <f t="shared" si="68"/>
        <v>900.04407429452021</v>
      </c>
      <c r="AE250" s="666">
        <f t="shared" si="68"/>
        <v>907.9333907991462</v>
      </c>
      <c r="AF250" s="666">
        <f t="shared" si="68"/>
        <v>915.04740183963702</v>
      </c>
      <c r="AG250" s="666">
        <f t="shared" si="68"/>
        <v>921.45115949351862</v>
      </c>
      <c r="AH250" s="666">
        <f t="shared" si="68"/>
        <v>927.20548641313553</v>
      </c>
      <c r="AI250" s="666">
        <f t="shared" si="68"/>
        <v>932.36699826990105</v>
      </c>
      <c r="AJ250" s="666">
        <f t="shared" si="68"/>
        <v>934.2369935102023</v>
      </c>
      <c r="AK250" s="666">
        <f t="shared" si="68"/>
        <v>935.58642037338359</v>
      </c>
      <c r="AL250" s="666">
        <f t="shared" si="68"/>
        <v>936.46400761246764</v>
      </c>
      <c r="AM250" s="666">
        <f t="shared" si="68"/>
        <v>936.91437804846112</v>
      </c>
      <c r="AN250" s="666">
        <f t="shared" si="68"/>
        <v>936.97830414454995</v>
      </c>
      <c r="AO250" s="666">
        <f t="shared" si="68"/>
        <v>936.69296720058287</v>
      </c>
      <c r="AP250" s="666">
        <f t="shared" si="68"/>
        <v>936.09221462637879</v>
      </c>
      <c r="AQ250" s="666">
        <f t="shared" si="68"/>
        <v>935.20681116279798</v>
      </c>
      <c r="AR250" s="666">
        <f t="shared" si="68"/>
        <v>934.06468106315992</v>
      </c>
      <c r="AS250" s="666">
        <f t="shared" si="68"/>
        <v>932.69113916512003</v>
      </c>
      <c r="AT250" s="667">
        <f t="shared" si="68"/>
        <v>931.10910951097185</v>
      </c>
      <c r="AV250" s="663"/>
      <c r="AW250" s="665" t="s">
        <v>333</v>
      </c>
      <c r="AX250" s="103">
        <v>220</v>
      </c>
      <c r="AY250" s="103">
        <v>8</v>
      </c>
      <c r="AZ250" s="661">
        <v>4</v>
      </c>
      <c r="BA250" s="714">
        <f t="shared" si="64"/>
        <v>0.1220584488988864</v>
      </c>
      <c r="BB250" s="104">
        <f t="shared" si="62"/>
        <v>1</v>
      </c>
    </row>
    <row r="251" spans="2:54" ht="15.75" thickBot="1" x14ac:dyDescent="0.3">
      <c r="B251" s="681"/>
      <c r="C251" s="682" t="s">
        <v>313</v>
      </c>
      <c r="D251" s="683" t="s">
        <v>334</v>
      </c>
      <c r="E251" s="574">
        <v>1134</v>
      </c>
      <c r="F251" s="574">
        <v>1111</v>
      </c>
      <c r="G251" s="574">
        <v>1213</v>
      </c>
      <c r="H251" s="574">
        <v>1282</v>
      </c>
      <c r="I251" s="574">
        <v>1056</v>
      </c>
      <c r="J251" s="574">
        <v>1074</v>
      </c>
      <c r="K251" s="574">
        <v>1206</v>
      </c>
      <c r="L251" s="666">
        <f t="shared" si="69"/>
        <v>1291.8614148683127</v>
      </c>
      <c r="M251" s="666">
        <f t="shared" si="68"/>
        <v>1374.9365289322395</v>
      </c>
      <c r="N251" s="666">
        <f t="shared" si="68"/>
        <v>1454.8288343364909</v>
      </c>
      <c r="O251" s="666">
        <f t="shared" si="68"/>
        <v>1527.0607385265423</v>
      </c>
      <c r="P251" s="666">
        <f t="shared" si="68"/>
        <v>1595.2160527981182</v>
      </c>
      <c r="Q251" s="666">
        <f t="shared" si="68"/>
        <v>1659.2088045955288</v>
      </c>
      <c r="R251" s="666">
        <f t="shared" si="68"/>
        <v>1719.0244918161354</v>
      </c>
      <c r="S251" s="666">
        <f t="shared" si="68"/>
        <v>1774.7079666400061</v>
      </c>
      <c r="T251" s="666">
        <f t="shared" si="68"/>
        <v>1826.3520336183838</v>
      </c>
      <c r="U251" s="666">
        <f t="shared" si="68"/>
        <v>1874.0870406899094</v>
      </c>
      <c r="V251" s="666">
        <f t="shared" si="68"/>
        <v>1918.0716165798101</v>
      </c>
      <c r="W251" s="666">
        <f t="shared" si="68"/>
        <v>1958.4846119838842</v>
      </c>
      <c r="X251" s="666">
        <f t="shared" si="68"/>
        <v>1995.518231904575</v>
      </c>
      <c r="Y251" s="666">
        <f t="shared" si="68"/>
        <v>2029.3722984459114</v>
      </c>
      <c r="Z251" s="666">
        <f t="shared" si="68"/>
        <v>2060.2495530403207</v>
      </c>
      <c r="AA251" s="666">
        <f t="shared" si="68"/>
        <v>2088.3518904600105</v>
      </c>
      <c r="AB251" s="666">
        <f t="shared" si="68"/>
        <v>2113.8774105174957</v>
      </c>
      <c r="AC251" s="666">
        <f t="shared" si="68"/>
        <v>2137.0181741141387</v>
      </c>
      <c r="AD251" s="666">
        <f t="shared" si="68"/>
        <v>2157.9585558632034</v>
      </c>
      <c r="AE251" s="666">
        <f t="shared" si="68"/>
        <v>2176.8740940432808</v>
      </c>
      <c r="AF251" s="666">
        <f t="shared" si="68"/>
        <v>2193.9307487447359</v>
      </c>
      <c r="AG251" s="666">
        <f t="shared" si="68"/>
        <v>2209.2844897598079</v>
      </c>
      <c r="AH251" s="666">
        <f t="shared" si="68"/>
        <v>2223.0811463503805</v>
      </c>
      <c r="AI251" s="666">
        <f t="shared" si="68"/>
        <v>2235.4564610606371</v>
      </c>
      <c r="AJ251" s="666">
        <f t="shared" si="68"/>
        <v>2239.9399884161107</v>
      </c>
      <c r="AK251" s="666">
        <f t="shared" si="68"/>
        <v>2243.1753935791262</v>
      </c>
      <c r="AL251" s="666">
        <f t="shared" si="68"/>
        <v>2245.2795093054392</v>
      </c>
      <c r="AM251" s="666">
        <f t="shared" si="68"/>
        <v>2246.3593239094316</v>
      </c>
      <c r="AN251" s="666">
        <f t="shared" si="68"/>
        <v>2246.5125940324597</v>
      </c>
      <c r="AO251" s="666">
        <f t="shared" si="68"/>
        <v>2245.8284660912582</v>
      </c>
      <c r="AP251" s="666">
        <f t="shared" si="68"/>
        <v>2244.3880931201047</v>
      </c>
      <c r="AQ251" s="666">
        <f t="shared" si="68"/>
        <v>2242.2652371020563</v>
      </c>
      <c r="AR251" s="666">
        <f t="shared" si="68"/>
        <v>2239.5268496265821</v>
      </c>
      <c r="AS251" s="666">
        <f t="shared" si="68"/>
        <v>2236.2336259108047</v>
      </c>
      <c r="AT251" s="667">
        <f t="shared" si="68"/>
        <v>2232.4405289666643</v>
      </c>
      <c r="AV251" s="681"/>
      <c r="AW251" s="683" t="s">
        <v>334</v>
      </c>
      <c r="AX251" s="103">
        <v>220</v>
      </c>
      <c r="AY251" s="103">
        <v>8</v>
      </c>
      <c r="AZ251" s="661">
        <v>4</v>
      </c>
      <c r="BA251" s="714">
        <f t="shared" si="64"/>
        <v>0.29264908423868191</v>
      </c>
      <c r="BB251" s="104">
        <f t="shared" si="62"/>
        <v>1</v>
      </c>
    </row>
    <row r="252" spans="2:54" ht="15.75" thickBot="1" x14ac:dyDescent="0.3">
      <c r="B252" s="672" t="s">
        <v>73</v>
      </c>
      <c r="C252" s="673" t="s">
        <v>335</v>
      </c>
      <c r="D252" s="674" t="s">
        <v>336</v>
      </c>
      <c r="E252" s="675">
        <v>7581</v>
      </c>
      <c r="F252" s="675">
        <v>9942</v>
      </c>
      <c r="G252" s="675">
        <v>11473</v>
      </c>
      <c r="H252" s="675">
        <v>9665</v>
      </c>
      <c r="I252" s="676">
        <v>7534</v>
      </c>
      <c r="J252" s="676">
        <v>7352</v>
      </c>
      <c r="K252" s="676">
        <v>7834</v>
      </c>
      <c r="L252" s="666">
        <f t="shared" si="69"/>
        <v>8391.7432206288249</v>
      </c>
      <c r="M252" s="666">
        <f t="shared" si="68"/>
        <v>8931.3870378566862</v>
      </c>
      <c r="N252" s="666">
        <f t="shared" si="68"/>
        <v>9450.3557945207867</v>
      </c>
      <c r="O252" s="666">
        <f t="shared" si="68"/>
        <v>9919.5637028332767</v>
      </c>
      <c r="P252" s="666">
        <f t="shared" si="68"/>
        <v>10362.290677960578</v>
      </c>
      <c r="Q252" s="666">
        <f t="shared" si="68"/>
        <v>10777.978254727506</v>
      </c>
      <c r="R252" s="666">
        <f t="shared" si="68"/>
        <v>11166.532229591712</v>
      </c>
      <c r="S252" s="666">
        <f t="shared" si="68"/>
        <v>11528.243955769327</v>
      </c>
      <c r="T252" s="666">
        <f t="shared" si="68"/>
        <v>11863.716278081607</v>
      </c>
      <c r="U252" s="666">
        <f t="shared" si="68"/>
        <v>12173.795917715381</v>
      </c>
      <c r="V252" s="666">
        <f t="shared" si="68"/>
        <v>12459.513303719927</v>
      </c>
      <c r="W252" s="666">
        <f t="shared" si="68"/>
        <v>12722.030224114218</v>
      </c>
      <c r="X252" s="666">
        <f t="shared" si="68"/>
        <v>12962.595214544312</v>
      </c>
      <c r="Y252" s="666">
        <f t="shared" si="68"/>
        <v>13182.506290236541</v>
      </c>
      <c r="Z252" s="666">
        <f t="shared" si="68"/>
        <v>13383.080429948483</v>
      </c>
      <c r="AA252" s="666">
        <f t="shared" si="68"/>
        <v>13565.629112656483</v>
      </c>
      <c r="AB252" s="666">
        <f t="shared" si="68"/>
        <v>13731.439165832551</v>
      </c>
      <c r="AC252" s="666">
        <f t="shared" si="68"/>
        <v>13881.75818906315</v>
      </c>
      <c r="AD252" s="666">
        <f t="shared" si="68"/>
        <v>14017.783852928966</v>
      </c>
      <c r="AE252" s="666">
        <f t="shared" si="68"/>
        <v>14140.656428470198</v>
      </c>
      <c r="AF252" s="666">
        <f t="shared" si="68"/>
        <v>14251.453968214146</v>
      </c>
      <c r="AG252" s="666">
        <f t="shared" si="68"/>
        <v>14351.189629169432</v>
      </c>
      <c r="AH252" s="666">
        <f t="shared" si="68"/>
        <v>14440.810696939368</v>
      </c>
      <c r="AI252" s="666">
        <f t="shared" si="68"/>
        <v>14521.19893528112</v>
      </c>
      <c r="AJ252" s="666">
        <f t="shared" si="68"/>
        <v>14550.323274669827</v>
      </c>
      <c r="AK252" s="666">
        <f t="shared" si="68"/>
        <v>14571.33999444351</v>
      </c>
      <c r="AL252" s="666">
        <f t="shared" si="68"/>
        <v>14585.00802313334</v>
      </c>
      <c r="AM252" s="666">
        <f t="shared" si="68"/>
        <v>14592.022341215988</v>
      </c>
      <c r="AN252" s="666">
        <f t="shared" si="68"/>
        <v>14593.017961567401</v>
      </c>
      <c r="AO252" s="666">
        <f t="shared" si="68"/>
        <v>14588.573966300924</v>
      </c>
      <c r="AP252" s="666">
        <f t="shared" si="68"/>
        <v>14579.217513683996</v>
      </c>
      <c r="AQ252" s="666">
        <f t="shared" si="68"/>
        <v>14565.427750793951</v>
      </c>
      <c r="AR252" s="666">
        <f t="shared" si="68"/>
        <v>14547.639585385275</v>
      </c>
      <c r="AS252" s="666">
        <f t="shared" ref="AS252:AT252" si="70">AR252*AS$6+AR252</f>
        <v>14526.247284730714</v>
      </c>
      <c r="AT252" s="667">
        <f t="shared" si="70"/>
        <v>14501.607880534697</v>
      </c>
      <c r="AV252" s="672" t="s">
        <v>73</v>
      </c>
      <c r="AW252" s="674" t="s">
        <v>336</v>
      </c>
      <c r="AX252" s="103">
        <v>220</v>
      </c>
      <c r="AY252" s="103">
        <v>8</v>
      </c>
      <c r="AZ252" s="661">
        <v>4</v>
      </c>
      <c r="BA252" s="714">
        <f t="shared" si="64"/>
        <v>1.9010057428904095</v>
      </c>
      <c r="BB252" s="104">
        <f t="shared" si="62"/>
        <v>2</v>
      </c>
    </row>
    <row r="253" spans="2:54" x14ac:dyDescent="0.25">
      <c r="B253" s="663" t="s">
        <v>74</v>
      </c>
      <c r="C253" s="677" t="s">
        <v>337</v>
      </c>
      <c r="D253" s="678" t="s">
        <v>338</v>
      </c>
      <c r="E253" s="658">
        <v>7047</v>
      </c>
      <c r="F253" s="658">
        <v>7307</v>
      </c>
      <c r="G253" s="658">
        <v>7307</v>
      </c>
      <c r="H253" s="658">
        <v>6836</v>
      </c>
      <c r="I253" s="679">
        <v>5163</v>
      </c>
      <c r="J253" s="679">
        <v>6488</v>
      </c>
      <c r="K253" s="679">
        <v>8069</v>
      </c>
      <c r="L253" s="666">
        <f t="shared" si="69"/>
        <v>8643.4740933436296</v>
      </c>
      <c r="M253" s="666">
        <f t="shared" si="69"/>
        <v>9199.3058473915771</v>
      </c>
      <c r="N253" s="666">
        <f t="shared" si="69"/>
        <v>9733.842341841746</v>
      </c>
      <c r="O253" s="666">
        <f t="shared" si="69"/>
        <v>10217.125289527919</v>
      </c>
      <c r="P253" s="666">
        <f t="shared" si="69"/>
        <v>10673.132943638489</v>
      </c>
      <c r="Q253" s="666">
        <f t="shared" si="69"/>
        <v>11101.29008646876</v>
      </c>
      <c r="R253" s="666">
        <f t="shared" si="69"/>
        <v>11501.499688610613</v>
      </c>
      <c r="S253" s="666">
        <f t="shared" si="69"/>
        <v>11874.061843132846</v>
      </c>
      <c r="T253" s="666">
        <f t="shared" si="69"/>
        <v>12219.597478662306</v>
      </c>
      <c r="U253" s="666">
        <f t="shared" si="69"/>
        <v>12538.97871585977</v>
      </c>
      <c r="V253" s="666">
        <f t="shared" si="69"/>
        <v>12833.266894015333</v>
      </c>
      <c r="W253" s="666">
        <f t="shared" si="69"/>
        <v>13103.658651822525</v>
      </c>
      <c r="X253" s="666">
        <f t="shared" si="69"/>
        <v>13351.439977809303</v>
      </c>
      <c r="Y253" s="666">
        <f t="shared" si="69"/>
        <v>13577.947824344994</v>
      </c>
      <c r="Z253" s="666">
        <f t="shared" si="69"/>
        <v>13784.538676187687</v>
      </c>
      <c r="AA253" s="666">
        <f t="shared" si="69"/>
        <v>13972.563353334848</v>
      </c>
      <c r="AB253" s="666">
        <f t="shared" ref="M253:AT260" si="71">AA253*AB$6+AA253</f>
        <v>14143.347284797408</v>
      </c>
      <c r="AC253" s="666">
        <f t="shared" si="71"/>
        <v>14298.175494964335</v>
      </c>
      <c r="AD253" s="666">
        <f t="shared" si="71"/>
        <v>14438.281581476112</v>
      </c>
      <c r="AE253" s="666">
        <f t="shared" si="71"/>
        <v>14564.840020593065</v>
      </c>
      <c r="AF253" s="666">
        <f t="shared" si="71"/>
        <v>14678.961203666069</v>
      </c>
      <c r="AG253" s="666">
        <f t="shared" si="71"/>
        <v>14781.688679827443</v>
      </c>
      <c r="AH253" s="666">
        <f t="shared" si="71"/>
        <v>14873.998150830203</v>
      </c>
      <c r="AI253" s="666">
        <f t="shared" si="71"/>
        <v>14956.797831093107</v>
      </c>
      <c r="AJ253" s="666">
        <f t="shared" si="71"/>
        <v>14986.795826309788</v>
      </c>
      <c r="AK253" s="666">
        <f t="shared" si="71"/>
        <v>15008.442994021538</v>
      </c>
      <c r="AL253" s="666">
        <f t="shared" si="71"/>
        <v>15022.521028677937</v>
      </c>
      <c r="AM253" s="666">
        <f t="shared" si="71"/>
        <v>15029.745758395693</v>
      </c>
      <c r="AN253" s="666">
        <f t="shared" si="71"/>
        <v>15030.771244815855</v>
      </c>
      <c r="AO253" s="666">
        <f t="shared" si="71"/>
        <v>15026.193941036789</v>
      </c>
      <c r="AP253" s="666">
        <f t="shared" si="71"/>
        <v>15016.556818728135</v>
      </c>
      <c r="AQ253" s="666">
        <f t="shared" si="71"/>
        <v>15002.3533981563</v>
      </c>
      <c r="AR253" s="666">
        <f t="shared" si="71"/>
        <v>14984.03163319809</v>
      </c>
      <c r="AS253" s="666">
        <f t="shared" si="71"/>
        <v>14961.997618137884</v>
      </c>
      <c r="AT253" s="667">
        <f t="shared" si="71"/>
        <v>14936.61909471975</v>
      </c>
      <c r="AV253" s="663" t="s">
        <v>74</v>
      </c>
      <c r="AW253" s="678" t="s">
        <v>338</v>
      </c>
      <c r="AX253" s="103">
        <v>220</v>
      </c>
      <c r="AY253" s="103">
        <v>8</v>
      </c>
      <c r="AZ253" s="661">
        <v>4</v>
      </c>
      <c r="BA253" s="714">
        <f t="shared" si="64"/>
        <v>1.9580310619584782</v>
      </c>
      <c r="BB253" s="104">
        <f t="shared" si="62"/>
        <v>2</v>
      </c>
    </row>
    <row r="254" spans="2:54" ht="15.75" thickBot="1" x14ac:dyDescent="0.3">
      <c r="B254" s="681"/>
      <c r="C254" s="682" t="s">
        <v>339</v>
      </c>
      <c r="D254" s="683" t="s">
        <v>340</v>
      </c>
      <c r="E254" s="574">
        <v>7994</v>
      </c>
      <c r="F254" s="574">
        <v>8654</v>
      </c>
      <c r="G254" s="574">
        <v>7944</v>
      </c>
      <c r="H254" s="574">
        <v>6960</v>
      </c>
      <c r="I254" s="574">
        <v>5495</v>
      </c>
      <c r="J254" s="574">
        <v>5558</v>
      </c>
      <c r="K254" s="574">
        <v>6182</v>
      </c>
      <c r="L254" s="666">
        <f t="shared" si="69"/>
        <v>6622.128745203906</v>
      </c>
      <c r="M254" s="666">
        <f t="shared" si="71"/>
        <v>7047.9748108284457</v>
      </c>
      <c r="N254" s="666">
        <f t="shared" si="71"/>
        <v>7457.5056831411175</v>
      </c>
      <c r="O254" s="666">
        <f t="shared" si="71"/>
        <v>7827.7690593458419</v>
      </c>
      <c r="P254" s="666">
        <f t="shared" si="71"/>
        <v>8177.1356868971543</v>
      </c>
      <c r="Q254" s="666">
        <f t="shared" si="71"/>
        <v>8505.1648673379441</v>
      </c>
      <c r="R254" s="666">
        <f t="shared" si="71"/>
        <v>8811.7822623609882</v>
      </c>
      <c r="S254" s="666">
        <f t="shared" si="71"/>
        <v>9097.2177858777122</v>
      </c>
      <c r="T254" s="666">
        <f t="shared" si="71"/>
        <v>9361.9471574036907</v>
      </c>
      <c r="U254" s="666">
        <f t="shared" si="71"/>
        <v>9606.6385452280447</v>
      </c>
      <c r="V254" s="666">
        <f t="shared" si="71"/>
        <v>9832.1050859837378</v>
      </c>
      <c r="W254" s="666">
        <f t="shared" si="71"/>
        <v>10039.263574862664</v>
      </c>
      <c r="X254" s="666">
        <f t="shared" si="71"/>
        <v>10229.099261719804</v>
      </c>
      <c r="Y254" s="666">
        <f t="shared" si="71"/>
        <v>10402.636441950766</v>
      </c>
      <c r="Z254" s="666">
        <f t="shared" si="71"/>
        <v>10560.914375535043</v>
      </c>
      <c r="AA254" s="666">
        <f t="shared" si="71"/>
        <v>10704.967982440949</v>
      </c>
      <c r="AB254" s="666">
        <f t="shared" si="71"/>
        <v>10835.812729534955</v>
      </c>
      <c r="AC254" s="666">
        <f t="shared" si="71"/>
        <v>10954.433128004646</v>
      </c>
      <c r="AD254" s="666">
        <f t="shared" si="71"/>
        <v>11061.774288844381</v>
      </c>
      <c r="AE254" s="666">
        <f t="shared" si="71"/>
        <v>11158.736027674595</v>
      </c>
      <c r="AF254" s="666">
        <f t="shared" si="71"/>
        <v>11246.169061973431</v>
      </c>
      <c r="AG254" s="666">
        <f t="shared" si="71"/>
        <v>11324.872898586345</v>
      </c>
      <c r="AH254" s="666">
        <f t="shared" si="71"/>
        <v>11395.595063630224</v>
      </c>
      <c r="AI254" s="666">
        <f t="shared" si="71"/>
        <v>11459.031378339019</v>
      </c>
      <c r="AJ254" s="666">
        <f t="shared" si="71"/>
        <v>11482.01410314129</v>
      </c>
      <c r="AK254" s="666">
        <f t="shared" si="71"/>
        <v>11498.598908048221</v>
      </c>
      <c r="AL254" s="666">
        <f t="shared" si="71"/>
        <v>11509.384682028376</v>
      </c>
      <c r="AM254" s="666">
        <f t="shared" si="71"/>
        <v>11514.919851084662</v>
      </c>
      <c r="AN254" s="666">
        <f t="shared" si="71"/>
        <v>11515.70551932725</v>
      </c>
      <c r="AO254" s="666">
        <f t="shared" si="71"/>
        <v>11512.19865454076</v>
      </c>
      <c r="AP254" s="666">
        <f t="shared" si="71"/>
        <v>11504.815250139707</v>
      </c>
      <c r="AQ254" s="666">
        <f t="shared" si="71"/>
        <v>11493.933412740391</v>
      </c>
      <c r="AR254" s="666">
        <f t="shared" si="71"/>
        <v>11479.896338633111</v>
      </c>
      <c r="AS254" s="666">
        <f t="shared" si="71"/>
        <v>11463.015153715252</v>
      </c>
      <c r="AT254" s="667">
        <f t="shared" si="71"/>
        <v>11443.571600391308</v>
      </c>
      <c r="AV254" s="681"/>
      <c r="AW254" s="683" t="s">
        <v>340</v>
      </c>
      <c r="AX254" s="103">
        <v>220</v>
      </c>
      <c r="AY254" s="103">
        <v>8</v>
      </c>
      <c r="AZ254" s="661">
        <v>4</v>
      </c>
      <c r="BA254" s="714">
        <f t="shared" si="64"/>
        <v>1.5001298828885006</v>
      </c>
      <c r="BB254" s="104">
        <f t="shared" si="62"/>
        <v>2</v>
      </c>
    </row>
    <row r="255" spans="2:54" x14ac:dyDescent="0.25">
      <c r="B255" s="663" t="s">
        <v>75</v>
      </c>
      <c r="C255" s="677" t="s">
        <v>341</v>
      </c>
      <c r="D255" s="678" t="s">
        <v>342</v>
      </c>
      <c r="E255" s="658">
        <v>5060</v>
      </c>
      <c r="F255" s="658">
        <v>5486</v>
      </c>
      <c r="G255" s="658">
        <v>5597</v>
      </c>
      <c r="H255" s="658">
        <v>5310</v>
      </c>
      <c r="I255" s="679">
        <v>4776</v>
      </c>
      <c r="J255" s="679">
        <v>5005</v>
      </c>
      <c r="K255" s="679">
        <v>5576</v>
      </c>
      <c r="L255" s="666">
        <f t="shared" si="69"/>
        <v>5972.9844521606237</v>
      </c>
      <c r="M255" s="666">
        <f t="shared" si="71"/>
        <v>6357.0863062406033</v>
      </c>
      <c r="N255" s="666">
        <f t="shared" si="71"/>
        <v>6726.4722887730295</v>
      </c>
      <c r="O255" s="666">
        <f t="shared" si="71"/>
        <v>7060.4400315290213</v>
      </c>
      <c r="P255" s="666">
        <f t="shared" si="71"/>
        <v>7375.5594613617804</v>
      </c>
      <c r="Q255" s="666">
        <f t="shared" si="71"/>
        <v>7671.4330799541203</v>
      </c>
      <c r="R255" s="666">
        <f t="shared" si="71"/>
        <v>7947.9938361250179</v>
      </c>
      <c r="S255" s="666">
        <f t="shared" si="71"/>
        <v>8205.4491061232784</v>
      </c>
      <c r="T255" s="666">
        <f t="shared" si="71"/>
        <v>8444.2279763317638</v>
      </c>
      <c r="U255" s="666">
        <f t="shared" si="71"/>
        <v>8664.9331168216704</v>
      </c>
      <c r="V255" s="666">
        <f t="shared" si="71"/>
        <v>8868.2979552645284</v>
      </c>
      <c r="W255" s="666">
        <f t="shared" si="71"/>
        <v>9055.1494166021039</v>
      </c>
      <c r="X255" s="666">
        <f t="shared" si="71"/>
        <v>9226.3761700662599</v>
      </c>
      <c r="Y255" s="666">
        <f t="shared" si="71"/>
        <v>9382.9021029306805</v>
      </c>
      <c r="Z255" s="666">
        <f t="shared" si="71"/>
        <v>9525.6646001267218</v>
      </c>
      <c r="AA255" s="666">
        <f t="shared" si="71"/>
        <v>9655.5971320107928</v>
      </c>
      <c r="AB255" s="666">
        <f t="shared" si="71"/>
        <v>9773.6156227575066</v>
      </c>
      <c r="AC255" s="666">
        <f t="shared" si="71"/>
        <v>9880.6080753403276</v>
      </c>
      <c r="AD255" s="666">
        <f t="shared" si="71"/>
        <v>9977.4269548036664</v>
      </c>
      <c r="AE255" s="666">
        <f t="shared" si="71"/>
        <v>10064.88387096628</v>
      </c>
      <c r="AF255" s="666">
        <f t="shared" si="71"/>
        <v>10143.746148425082</v>
      </c>
      <c r="AG255" s="666">
        <f t="shared" si="71"/>
        <v>10214.734921144851</v>
      </c>
      <c r="AH255" s="666">
        <f t="shared" si="71"/>
        <v>10278.524437852175</v>
      </c>
      <c r="AI255" s="666">
        <f t="shared" si="71"/>
        <v>10335.742310840891</v>
      </c>
      <c r="AJ255" s="666">
        <f t="shared" si="71"/>
        <v>10356.472118912303</v>
      </c>
      <c r="AK255" s="666">
        <f t="shared" si="71"/>
        <v>10371.431172966179</v>
      </c>
      <c r="AL255" s="666">
        <f t="shared" si="71"/>
        <v>10381.159654964455</v>
      </c>
      <c r="AM255" s="666">
        <f t="shared" si="71"/>
        <v>10386.152230612764</v>
      </c>
      <c r="AN255" s="666">
        <f t="shared" si="71"/>
        <v>10386.860882524876</v>
      </c>
      <c r="AO255" s="666">
        <f t="shared" si="71"/>
        <v>10383.697783519785</v>
      </c>
      <c r="AP255" s="666">
        <f t="shared" si="71"/>
        <v>10377.03814862165</v>
      </c>
      <c r="AQ255" s="666">
        <f t="shared" si="71"/>
        <v>10367.223019967721</v>
      </c>
      <c r="AR255" s="666">
        <f t="shared" si="71"/>
        <v>10354.561951507321</v>
      </c>
      <c r="AS255" s="666">
        <f t="shared" si="71"/>
        <v>10339.335570546147</v>
      </c>
      <c r="AT255" s="667">
        <f t="shared" si="71"/>
        <v>10321.79800125881</v>
      </c>
      <c r="AV255" s="663" t="s">
        <v>75</v>
      </c>
      <c r="AW255" s="678" t="s">
        <v>342</v>
      </c>
      <c r="AX255" s="103">
        <v>220</v>
      </c>
      <c r="AY255" s="103">
        <v>8</v>
      </c>
      <c r="AZ255" s="661">
        <v>4</v>
      </c>
      <c r="BA255" s="714">
        <f t="shared" si="64"/>
        <v>1.3530773579725457</v>
      </c>
      <c r="BB255" s="104">
        <f t="shared" si="62"/>
        <v>2</v>
      </c>
    </row>
    <row r="256" spans="2:54" ht="15.75" thickBot="1" x14ac:dyDescent="0.3">
      <c r="B256" s="681"/>
      <c r="C256" s="682" t="s">
        <v>313</v>
      </c>
      <c r="D256" s="683" t="s">
        <v>343</v>
      </c>
      <c r="E256" s="574">
        <v>2103</v>
      </c>
      <c r="F256" s="574">
        <v>2100</v>
      </c>
      <c r="G256" s="574">
        <v>2241</v>
      </c>
      <c r="H256" s="574">
        <v>2379</v>
      </c>
      <c r="I256" s="574">
        <v>2024</v>
      </c>
      <c r="J256" s="574">
        <v>2048</v>
      </c>
      <c r="K256" s="574">
        <v>2325</v>
      </c>
      <c r="L256" s="666">
        <f t="shared" si="69"/>
        <v>2490.5288470719961</v>
      </c>
      <c r="M256" s="666">
        <f t="shared" si="71"/>
        <v>2650.6860943345414</v>
      </c>
      <c r="N256" s="666">
        <f t="shared" si="71"/>
        <v>2804.7073298775636</v>
      </c>
      <c r="O256" s="666">
        <f t="shared" si="71"/>
        <v>2943.9603790001752</v>
      </c>
      <c r="P256" s="666">
        <f t="shared" si="71"/>
        <v>3075.3543306431388</v>
      </c>
      <c r="Q256" s="666">
        <f t="shared" si="71"/>
        <v>3198.7234416953606</v>
      </c>
      <c r="R256" s="666">
        <f t="shared" si="71"/>
        <v>3314.0397541231473</v>
      </c>
      <c r="S256" s="666">
        <f t="shared" si="71"/>
        <v>3421.3897366816045</v>
      </c>
      <c r="T256" s="666">
        <f t="shared" si="71"/>
        <v>3520.9523036175315</v>
      </c>
      <c r="U256" s="666">
        <f t="shared" si="71"/>
        <v>3612.9787475987064</v>
      </c>
      <c r="V256" s="666">
        <f t="shared" si="71"/>
        <v>3697.774882709833</v>
      </c>
      <c r="W256" s="666">
        <f t="shared" si="71"/>
        <v>3775.6855081778863</v>
      </c>
      <c r="X256" s="666">
        <f t="shared" si="71"/>
        <v>3847.0811684727505</v>
      </c>
      <c r="Y256" s="666">
        <f t="shared" si="71"/>
        <v>3912.3470927750777</v>
      </c>
      <c r="Z256" s="666">
        <f t="shared" si="71"/>
        <v>3971.8741383240013</v>
      </c>
      <c r="AA256" s="666">
        <f t="shared" si="71"/>
        <v>4026.0515301156915</v>
      </c>
      <c r="AB256" s="666">
        <f t="shared" si="71"/>
        <v>4075.2611769926839</v>
      </c>
      <c r="AC256" s="666">
        <f t="shared" si="71"/>
        <v>4119.8733456180535</v>
      </c>
      <c r="AD256" s="666">
        <f t="shared" si="71"/>
        <v>4160.2434845621465</v>
      </c>
      <c r="AE256" s="666">
        <f t="shared" si="71"/>
        <v>4196.7100071729919</v>
      </c>
      <c r="AF256" s="666">
        <f t="shared" si="71"/>
        <v>4229.592861385996</v>
      </c>
      <c r="AG256" s="666">
        <f t="shared" si="71"/>
        <v>4259.1927352334606</v>
      </c>
      <c r="AH256" s="666">
        <f t="shared" si="71"/>
        <v>4285.7907672177735</v>
      </c>
      <c r="AI256" s="666">
        <f t="shared" si="71"/>
        <v>4309.6486500547117</v>
      </c>
      <c r="AJ256" s="666">
        <f t="shared" si="71"/>
        <v>4318.2922662250903</v>
      </c>
      <c r="AK256" s="666">
        <f t="shared" si="71"/>
        <v>4324.5296766761767</v>
      </c>
      <c r="AL256" s="666">
        <f t="shared" si="71"/>
        <v>4328.5861186858592</v>
      </c>
      <c r="AM256" s="666">
        <f t="shared" si="71"/>
        <v>4330.6678508204213</v>
      </c>
      <c r="AN256" s="666">
        <f t="shared" si="71"/>
        <v>4330.9633342665575</v>
      </c>
      <c r="AO256" s="666">
        <f t="shared" si="71"/>
        <v>4329.6444308973259</v>
      </c>
      <c r="AP256" s="666">
        <f t="shared" si="71"/>
        <v>4326.8675924579129</v>
      </c>
      <c r="AQ256" s="666">
        <f t="shared" si="71"/>
        <v>4322.7750217763514</v>
      </c>
      <c r="AR256" s="666">
        <f t="shared" si="71"/>
        <v>4317.4957921905498</v>
      </c>
      <c r="AS256" s="666">
        <f t="shared" si="71"/>
        <v>4311.1469156240637</v>
      </c>
      <c r="AT256" s="667">
        <f t="shared" si="71"/>
        <v>4303.8343531073751</v>
      </c>
      <c r="AV256" s="681"/>
      <c r="AW256" s="683" t="s">
        <v>343</v>
      </c>
      <c r="AX256" s="103">
        <v>220</v>
      </c>
      <c r="AY256" s="103">
        <v>8</v>
      </c>
      <c r="AZ256" s="661">
        <v>4</v>
      </c>
      <c r="BA256" s="714">
        <f t="shared" si="64"/>
        <v>0.56418666737556833</v>
      </c>
      <c r="BB256" s="104">
        <f t="shared" si="62"/>
        <v>1</v>
      </c>
    </row>
    <row r="257" spans="2:54" x14ac:dyDescent="0.25">
      <c r="B257" s="663" t="s">
        <v>76</v>
      </c>
      <c r="C257" s="677" t="s">
        <v>344</v>
      </c>
      <c r="D257" s="678" t="s">
        <v>345</v>
      </c>
      <c r="E257" s="658">
        <v>6470</v>
      </c>
      <c r="F257" s="658">
        <v>7087</v>
      </c>
      <c r="G257" s="658">
        <v>6280</v>
      </c>
      <c r="H257" s="658">
        <v>6669</v>
      </c>
      <c r="I257" s="679">
        <v>6287</v>
      </c>
      <c r="J257" s="679">
        <v>6800</v>
      </c>
      <c r="K257" s="679">
        <v>8221</v>
      </c>
      <c r="L257" s="666">
        <f t="shared" si="69"/>
        <v>8806.29576420597</v>
      </c>
      <c r="M257" s="666">
        <f t="shared" si="71"/>
        <v>9372.5980135588234</v>
      </c>
      <c r="N257" s="666">
        <f t="shared" si="71"/>
        <v>9917.203853300407</v>
      </c>
      <c r="O257" s="666">
        <f t="shared" si="71"/>
        <v>10409.590656241047</v>
      </c>
      <c r="P257" s="666">
        <f t="shared" si="71"/>
        <v>10874.18836654505</v>
      </c>
      <c r="Q257" s="666">
        <f t="shared" si="71"/>
        <v>11310.410930829057</v>
      </c>
      <c r="R257" s="666">
        <f t="shared" si="71"/>
        <v>11718.159491890921</v>
      </c>
      <c r="S257" s="666">
        <f t="shared" si="71"/>
        <v>12097.739795810525</v>
      </c>
      <c r="T257" s="666">
        <f t="shared" si="71"/>
        <v>12449.784467974076</v>
      </c>
      <c r="U257" s="666">
        <f t="shared" si="71"/>
        <v>12775.182057638265</v>
      </c>
      <c r="V257" s="666">
        <f t="shared" si="71"/>
        <v>13075.013897100018</v>
      </c>
      <c r="W257" s="666">
        <f t="shared" si="71"/>
        <v>13350.499166765767</v>
      </c>
      <c r="X257" s="666">
        <f t="shared" si="71"/>
        <v>13602.94808000623</v>
      </c>
      <c r="Y257" s="666">
        <f t="shared" si="71"/>
        <v>13833.722774066202</v>
      </c>
      <c r="Z257" s="666">
        <f t="shared" si="71"/>
        <v>14044.205286521126</v>
      </c>
      <c r="AA257" s="666">
        <f t="shared" si="71"/>
        <v>14235.771883475743</v>
      </c>
      <c r="AB257" s="666">
        <f t="shared" si="71"/>
        <v>14409.772961744886</v>
      </c>
      <c r="AC257" s="666">
        <f t="shared" si="71"/>
        <v>14567.517752398287</v>
      </c>
      <c r="AD257" s="666">
        <f t="shared" si="71"/>
        <v>14710.263091004475</v>
      </c>
      <c r="AE257" s="666">
        <f t="shared" si="71"/>
        <v>14839.205578051255</v>
      </c>
      <c r="AF257" s="666">
        <f t="shared" si="71"/>
        <v>14955.476521915818</v>
      </c>
      <c r="AG257" s="666">
        <f t="shared" si="71"/>
        <v>15060.139129614747</v>
      </c>
      <c r="AH257" s="666">
        <f t="shared" si="71"/>
        <v>15154.187482708525</v>
      </c>
      <c r="AI257" s="666">
        <f t="shared" si="71"/>
        <v>15238.54690412894</v>
      </c>
      <c r="AJ257" s="666">
        <f t="shared" si="71"/>
        <v>15269.109987370523</v>
      </c>
      <c r="AK257" s="666">
        <f t="shared" si="71"/>
        <v>15291.164934174129</v>
      </c>
      <c r="AL257" s="666">
        <f t="shared" si="71"/>
        <v>15305.508164179118</v>
      </c>
      <c r="AM257" s="666">
        <f t="shared" si="71"/>
        <v>15312.868989933198</v>
      </c>
      <c r="AN257" s="666">
        <f t="shared" si="71"/>
        <v>15313.913793980806</v>
      </c>
      <c r="AO257" s="666">
        <f t="shared" si="71"/>
        <v>15309.250265121258</v>
      </c>
      <c r="AP257" s="666">
        <f t="shared" si="71"/>
        <v>15299.431603267318</v>
      </c>
      <c r="AQ257" s="666">
        <f t="shared" si="71"/>
        <v>15284.960625386408</v>
      </c>
      <c r="AR257" s="666">
        <f t="shared" si="71"/>
        <v>15266.293723698289</v>
      </c>
      <c r="AS257" s="666">
        <f t="shared" si="71"/>
        <v>15243.844642299113</v>
      </c>
      <c r="AT257" s="667">
        <f t="shared" si="71"/>
        <v>15217.988050277738</v>
      </c>
      <c r="AV257" s="663" t="s">
        <v>76</v>
      </c>
      <c r="AW257" s="678" t="s">
        <v>345</v>
      </c>
      <c r="AX257" s="103">
        <v>220</v>
      </c>
      <c r="AY257" s="103">
        <v>8</v>
      </c>
      <c r="AZ257" s="661">
        <v>4</v>
      </c>
      <c r="BA257" s="714">
        <f t="shared" si="64"/>
        <v>1.9949155236535692</v>
      </c>
      <c r="BB257" s="104">
        <f t="shared" si="62"/>
        <v>2</v>
      </c>
    </row>
    <row r="258" spans="2:54" ht="15.75" thickBot="1" x14ac:dyDescent="0.3">
      <c r="B258" s="681"/>
      <c r="C258" s="682" t="s">
        <v>346</v>
      </c>
      <c r="D258" s="683" t="s">
        <v>347</v>
      </c>
      <c r="E258" s="574">
        <v>1222</v>
      </c>
      <c r="F258" s="574">
        <v>1391</v>
      </c>
      <c r="G258" s="574">
        <v>968</v>
      </c>
      <c r="H258" s="574">
        <v>1309</v>
      </c>
      <c r="I258" s="574">
        <v>1366</v>
      </c>
      <c r="J258" s="574">
        <v>1410</v>
      </c>
      <c r="K258" s="574">
        <v>1687</v>
      </c>
      <c r="L258" s="666">
        <f t="shared" si="69"/>
        <v>1807.1063075313796</v>
      </c>
      <c r="M258" s="666">
        <f t="shared" si="71"/>
        <v>1923.3150284483318</v>
      </c>
      <c r="N258" s="666">
        <f t="shared" si="71"/>
        <v>2035.0715120444943</v>
      </c>
      <c r="O258" s="666">
        <f t="shared" si="71"/>
        <v>2136.1123266121699</v>
      </c>
      <c r="P258" s="666">
        <f t="shared" si="71"/>
        <v>2231.4506476537526</v>
      </c>
      <c r="Q258" s="666">
        <f t="shared" si="71"/>
        <v>2320.9662133935799</v>
      </c>
      <c r="R258" s="666">
        <f t="shared" si="71"/>
        <v>2404.638737722903</v>
      </c>
      <c r="S258" s="666">
        <f t="shared" si="71"/>
        <v>2482.5309616266095</v>
      </c>
      <c r="T258" s="666">
        <f t="shared" si="71"/>
        <v>2554.7727037431296</v>
      </c>
      <c r="U258" s="666">
        <f t="shared" si="71"/>
        <v>2621.5462998705457</v>
      </c>
      <c r="V258" s="666">
        <f t="shared" si="71"/>
        <v>2683.0736460780599</v>
      </c>
      <c r="W258" s="666">
        <f t="shared" si="71"/>
        <v>2739.6049257187506</v>
      </c>
      <c r="X258" s="666">
        <f t="shared" si="71"/>
        <v>2791.4090026724866</v>
      </c>
      <c r="Y258" s="666">
        <f t="shared" si="71"/>
        <v>2838.7653959189497</v>
      </c>
      <c r="Z258" s="666">
        <f t="shared" si="71"/>
        <v>2881.9577081086418</v>
      </c>
      <c r="AA258" s="666">
        <f t="shared" si="71"/>
        <v>2921.2683575506121</v>
      </c>
      <c r="AB258" s="666">
        <f t="shared" si="71"/>
        <v>2956.9744540157676</v>
      </c>
      <c r="AC258" s="666">
        <f t="shared" si="71"/>
        <v>2989.3446598097453</v>
      </c>
      <c r="AD258" s="666">
        <f t="shared" si="71"/>
        <v>3018.6368853575668</v>
      </c>
      <c r="AE258" s="666">
        <f t="shared" si="71"/>
        <v>3045.0966804734794</v>
      </c>
      <c r="AF258" s="666">
        <f t="shared" si="71"/>
        <v>3068.9561966271735</v>
      </c>
      <c r="AG258" s="666">
        <f t="shared" si="71"/>
        <v>3090.4336104683234</v>
      </c>
      <c r="AH258" s="666">
        <f t="shared" si="71"/>
        <v>3109.7329136758653</v>
      </c>
      <c r="AI258" s="666">
        <f t="shared" si="71"/>
        <v>3127.0439882332475</v>
      </c>
      <c r="AJ258" s="666">
        <f t="shared" si="71"/>
        <v>3133.3157217727867</v>
      </c>
      <c r="AK258" s="666">
        <f t="shared" si="71"/>
        <v>3137.8415331409515</v>
      </c>
      <c r="AL258" s="666">
        <f t="shared" si="71"/>
        <v>3140.7848525690524</v>
      </c>
      <c r="AM258" s="666">
        <f t="shared" si="71"/>
        <v>3142.2953394985175</v>
      </c>
      <c r="AN258" s="666">
        <f t="shared" si="71"/>
        <v>3142.5097397452409</v>
      </c>
      <c r="AO258" s="666">
        <f t="shared" si="71"/>
        <v>3141.5527548059322</v>
      </c>
      <c r="AP258" s="666">
        <f t="shared" si="71"/>
        <v>3139.5379047210768</v>
      </c>
      <c r="AQ258" s="666">
        <f t="shared" si="71"/>
        <v>3136.5683706394448</v>
      </c>
      <c r="AR258" s="666">
        <f t="shared" si="71"/>
        <v>3132.7378070647146</v>
      </c>
      <c r="AS258" s="666">
        <f t="shared" si="71"/>
        <v>3128.1311168420639</v>
      </c>
      <c r="AT258" s="667">
        <f t="shared" si="71"/>
        <v>3122.8251843837179</v>
      </c>
      <c r="AV258" s="681"/>
      <c r="AW258" s="683" t="s">
        <v>347</v>
      </c>
      <c r="AX258" s="103">
        <v>220</v>
      </c>
      <c r="AY258" s="103">
        <v>8</v>
      </c>
      <c r="AZ258" s="661">
        <v>4</v>
      </c>
      <c r="BA258" s="714">
        <f t="shared" si="64"/>
        <v>0.40936899262906845</v>
      </c>
      <c r="BB258" s="104">
        <f t="shared" si="62"/>
        <v>1</v>
      </c>
    </row>
    <row r="259" spans="2:54" x14ac:dyDescent="0.25">
      <c r="B259" s="663" t="s">
        <v>77</v>
      </c>
      <c r="C259" s="677" t="s">
        <v>348</v>
      </c>
      <c r="D259" s="678" t="s">
        <v>349</v>
      </c>
      <c r="E259" s="658">
        <v>5295</v>
      </c>
      <c r="F259" s="658">
        <v>5453</v>
      </c>
      <c r="G259" s="658">
        <v>7058</v>
      </c>
      <c r="H259" s="658">
        <v>8324</v>
      </c>
      <c r="I259" s="679">
        <v>7016</v>
      </c>
      <c r="J259" s="679">
        <v>7059</v>
      </c>
      <c r="K259" s="679">
        <v>8389</v>
      </c>
      <c r="L259" s="666">
        <f t="shared" si="69"/>
        <v>8986.256558316978</v>
      </c>
      <c r="M259" s="666">
        <f t="shared" si="71"/>
        <v>9564.1314603752544</v>
      </c>
      <c r="N259" s="666">
        <f t="shared" si="71"/>
        <v>10119.86657649156</v>
      </c>
      <c r="O259" s="666">
        <f t="shared" si="71"/>
        <v>10622.31553523977</v>
      </c>
      <c r="P259" s="666">
        <f t="shared" si="71"/>
        <v>11096.407518178617</v>
      </c>
      <c r="Q259" s="666">
        <f t="shared" si="71"/>
        <v>11541.544495648333</v>
      </c>
      <c r="R259" s="666">
        <f t="shared" si="71"/>
        <v>11957.625590253367</v>
      </c>
      <c r="S259" s="666">
        <f t="shared" si="71"/>
        <v>12344.962796138483</v>
      </c>
      <c r="T259" s="666">
        <f t="shared" si="71"/>
        <v>12704.201666687082</v>
      </c>
      <c r="U259" s="666">
        <f t="shared" si="71"/>
        <v>13036.248909077653</v>
      </c>
      <c r="V259" s="666">
        <f t="shared" si="71"/>
        <v>13342.207953140984</v>
      </c>
      <c r="W259" s="666">
        <f t="shared" si="71"/>
        <v>13623.322893808294</v>
      </c>
      <c r="X259" s="666">
        <f t="shared" si="71"/>
        <v>13880.930719276515</v>
      </c>
      <c r="Y259" s="666">
        <f t="shared" si="71"/>
        <v>14116.42140270543</v>
      </c>
      <c r="Z259" s="666">
        <f t="shared" si="71"/>
        <v>14331.205224258083</v>
      </c>
      <c r="AA259" s="666">
        <f t="shared" si="71"/>
        <v>14526.686574684099</v>
      </c>
      <c r="AB259" s="666">
        <f t="shared" si="71"/>
        <v>14704.243446792094</v>
      </c>
      <c r="AC259" s="666">
        <f t="shared" si="71"/>
        <v>14865.211826404233</v>
      </c>
      <c r="AD259" s="666">
        <f t="shared" si="71"/>
        <v>15010.874233114768</v>
      </c>
      <c r="AE259" s="666">
        <f t="shared" si="71"/>
        <v>15142.451720505042</v>
      </c>
      <c r="AF259" s="666">
        <f t="shared" si="71"/>
        <v>15261.098715770802</v>
      </c>
      <c r="AG259" s="666">
        <f t="shared" si="71"/>
        <v>15367.900153063871</v>
      </c>
      <c r="AH259" s="666">
        <f t="shared" si="71"/>
        <v>15463.870428468774</v>
      </c>
      <c r="AI259" s="666">
        <f t="shared" si="71"/>
        <v>15549.953774326439</v>
      </c>
      <c r="AJ259" s="666">
        <f t="shared" si="71"/>
        <v>15581.141428542915</v>
      </c>
      <c r="AK259" s="666">
        <f t="shared" si="71"/>
        <v>15603.647078553309</v>
      </c>
      <c r="AL259" s="666">
        <f t="shared" si="71"/>
        <v>15618.28341920674</v>
      </c>
      <c r="AM259" s="666">
        <f t="shared" si="71"/>
        <v>15625.794666895705</v>
      </c>
      <c r="AN259" s="666">
        <f t="shared" si="71"/>
        <v>15626.860822005227</v>
      </c>
      <c r="AO259" s="666">
        <f t="shared" si="71"/>
        <v>15622.101991740934</v>
      </c>
      <c r="AP259" s="666">
        <f t="shared" si="71"/>
        <v>15612.082680915888</v>
      </c>
      <c r="AQ259" s="666">
        <f t="shared" si="71"/>
        <v>15597.315981798632</v>
      </c>
      <c r="AR259" s="666">
        <f t="shared" si="71"/>
        <v>15578.267613198506</v>
      </c>
      <c r="AS259" s="666">
        <f t="shared" si="71"/>
        <v>15555.359774266784</v>
      </c>
      <c r="AT259" s="667">
        <f t="shared" si="71"/>
        <v>15528.9747906313</v>
      </c>
      <c r="AV259" s="663" t="s">
        <v>77</v>
      </c>
      <c r="AW259" s="678" t="s">
        <v>349</v>
      </c>
      <c r="AX259" s="103">
        <v>220</v>
      </c>
      <c r="AY259" s="103">
        <v>8</v>
      </c>
      <c r="AZ259" s="661">
        <v>4</v>
      </c>
      <c r="BA259" s="714">
        <f t="shared" si="64"/>
        <v>2.0356825602639321</v>
      </c>
      <c r="BB259" s="104">
        <f t="shared" si="62"/>
        <v>3</v>
      </c>
    </row>
    <row r="260" spans="2:54" x14ac:dyDescent="0.25">
      <c r="B260" s="663"/>
      <c r="C260" s="664" t="s">
        <v>350</v>
      </c>
      <c r="D260" s="665" t="s">
        <v>351</v>
      </c>
      <c r="E260" s="548">
        <v>572</v>
      </c>
      <c r="F260" s="548">
        <v>473</v>
      </c>
      <c r="G260" s="548">
        <v>395</v>
      </c>
      <c r="H260" s="548">
        <v>439</v>
      </c>
      <c r="I260" s="548">
        <v>361</v>
      </c>
      <c r="J260" s="548">
        <v>377</v>
      </c>
      <c r="K260" s="548">
        <v>527</v>
      </c>
      <c r="L260" s="666">
        <f t="shared" si="69"/>
        <v>564.51987200298584</v>
      </c>
      <c r="M260" s="666">
        <f t="shared" si="71"/>
        <v>600.82218138249607</v>
      </c>
      <c r="N260" s="666">
        <f t="shared" si="71"/>
        <v>635.7336614389144</v>
      </c>
      <c r="O260" s="666">
        <f t="shared" si="71"/>
        <v>667.29768590670631</v>
      </c>
      <c r="P260" s="666">
        <f t="shared" si="71"/>
        <v>697.08031494577801</v>
      </c>
      <c r="Q260" s="666">
        <f t="shared" si="71"/>
        <v>725.04398011761498</v>
      </c>
      <c r="R260" s="666">
        <f t="shared" si="71"/>
        <v>751.18234426791321</v>
      </c>
      <c r="S260" s="666">
        <f t="shared" si="71"/>
        <v>775.51500698116354</v>
      </c>
      <c r="T260" s="666">
        <f t="shared" si="71"/>
        <v>798.08252215330708</v>
      </c>
      <c r="U260" s="666">
        <f t="shared" si="71"/>
        <v>818.9418494557068</v>
      </c>
      <c r="V260" s="666">
        <f t="shared" si="71"/>
        <v>838.16230674756218</v>
      </c>
      <c r="W260" s="666">
        <f t="shared" si="71"/>
        <v>855.82204852032089</v>
      </c>
      <c r="X260" s="666">
        <f t="shared" si="71"/>
        <v>872.00506485382346</v>
      </c>
      <c r="Y260" s="666">
        <f t="shared" si="71"/>
        <v>886.79867436235099</v>
      </c>
      <c r="Z260" s="666">
        <f t="shared" si="71"/>
        <v>900.29147135344033</v>
      </c>
      <c r="AA260" s="666">
        <f t="shared" si="71"/>
        <v>912.57168015955676</v>
      </c>
      <c r="AB260" s="666">
        <f t="shared" si="71"/>
        <v>923.72586678500841</v>
      </c>
      <c r="AC260" s="666">
        <f t="shared" si="71"/>
        <v>933.83795834009209</v>
      </c>
      <c r="AD260" s="666">
        <f t="shared" si="71"/>
        <v>942.98852316741977</v>
      </c>
      <c r="AE260" s="666">
        <f t="shared" si="71"/>
        <v>951.25426829254479</v>
      </c>
      <c r="AF260" s="666">
        <f t="shared" si="71"/>
        <v>958.7077152474925</v>
      </c>
      <c r="AG260" s="666">
        <f t="shared" si="71"/>
        <v>965.41701998625115</v>
      </c>
      <c r="AH260" s="666">
        <f t="shared" si="71"/>
        <v>971.44590723602869</v>
      </c>
      <c r="AI260" s="666">
        <f t="shared" si="71"/>
        <v>976.85369401240121</v>
      </c>
      <c r="AJ260" s="666">
        <f t="shared" si="71"/>
        <v>978.81291367768699</v>
      </c>
      <c r="AK260" s="666">
        <f t="shared" si="71"/>
        <v>980.22672671326666</v>
      </c>
      <c r="AL260" s="666">
        <f t="shared" si="71"/>
        <v>981.14618690212808</v>
      </c>
      <c r="AM260" s="666">
        <f t="shared" si="71"/>
        <v>981.61804618596216</v>
      </c>
      <c r="AN260" s="666">
        <f t="shared" si="71"/>
        <v>981.68502243375303</v>
      </c>
      <c r="AO260" s="666">
        <f t="shared" si="71"/>
        <v>981.38607100339391</v>
      </c>
      <c r="AP260" s="666">
        <f t="shared" si="71"/>
        <v>980.75665429046035</v>
      </c>
      <c r="AQ260" s="666">
        <f t="shared" si="71"/>
        <v>979.8290049359731</v>
      </c>
      <c r="AR260" s="666">
        <f t="shared" si="71"/>
        <v>978.63237956319131</v>
      </c>
      <c r="AS260" s="666">
        <f t="shared" ref="AS260:AT260" si="72">AR260*AS$6+AR260</f>
        <v>977.19330087478772</v>
      </c>
      <c r="AT260" s="667">
        <f t="shared" si="72"/>
        <v>975.53578670433831</v>
      </c>
      <c r="AV260" s="663"/>
      <c r="AW260" s="665" t="s">
        <v>351</v>
      </c>
      <c r="AX260" s="103">
        <v>220</v>
      </c>
      <c r="AY260" s="103">
        <v>8</v>
      </c>
      <c r="AZ260" s="661">
        <v>4</v>
      </c>
      <c r="BA260" s="714">
        <f t="shared" si="64"/>
        <v>0.1278823112717955</v>
      </c>
      <c r="BB260" s="104">
        <f t="shared" si="62"/>
        <v>1</v>
      </c>
    </row>
    <row r="261" spans="2:54" ht="15.75" thickBot="1" x14ac:dyDescent="0.3">
      <c r="B261" s="681"/>
      <c r="C261" s="682" t="s">
        <v>313</v>
      </c>
      <c r="D261" s="683" t="s">
        <v>352</v>
      </c>
      <c r="E261" s="574">
        <v>4485</v>
      </c>
      <c r="F261" s="574">
        <v>4398</v>
      </c>
      <c r="G261" s="574">
        <v>4668</v>
      </c>
      <c r="H261" s="574">
        <v>4484</v>
      </c>
      <c r="I261" s="574">
        <v>3309</v>
      </c>
      <c r="J261" s="574">
        <v>3566</v>
      </c>
      <c r="K261" s="574">
        <v>5473</v>
      </c>
      <c r="L261" s="666">
        <f t="shared" si="69"/>
        <v>5862.6513462473267</v>
      </c>
      <c r="M261" s="666">
        <f t="shared" si="69"/>
        <v>6239.6580620614814</v>
      </c>
      <c r="N261" s="666">
        <f t="shared" si="69"/>
        <v>6602.2207382451197</v>
      </c>
      <c r="O261" s="666">
        <f t="shared" si="69"/>
        <v>6930.0194211905182</v>
      </c>
      <c r="P261" s="666">
        <f t="shared" si="69"/>
        <v>7239.3179576816747</v>
      </c>
      <c r="Q261" s="666">
        <f t="shared" si="69"/>
        <v>7529.7261919994426</v>
      </c>
      <c r="R261" s="666">
        <f t="shared" si="69"/>
        <v>7801.1783115337548</v>
      </c>
      <c r="S261" s="666">
        <f t="shared" si="69"/>
        <v>8053.8778618745873</v>
      </c>
      <c r="T261" s="666">
        <f t="shared" si="69"/>
        <v>8288.2460033112875</v>
      </c>
      <c r="U261" s="666">
        <f t="shared" si="69"/>
        <v>8504.8742733796626</v>
      </c>
      <c r="V261" s="666">
        <f t="shared" si="69"/>
        <v>8704.4825518584566</v>
      </c>
      <c r="W261" s="666">
        <f t="shared" si="69"/>
        <v>8887.8824887129322</v>
      </c>
      <c r="X261" s="666">
        <f t="shared" si="69"/>
        <v>9055.9463376564981</v>
      </c>
      <c r="Y261" s="666">
        <f t="shared" si="69"/>
        <v>9209.5809198959123</v>
      </c>
      <c r="Z261" s="666">
        <f t="shared" si="69"/>
        <v>9349.7063049665612</v>
      </c>
      <c r="AA261" s="666">
        <f t="shared" si="69"/>
        <v>9477.2387201389993</v>
      </c>
      <c r="AB261" s="666">
        <f t="shared" ref="M261:AT268" si="73">AA261*AB$6+AA261</f>
        <v>9593.0771706154628</v>
      </c>
      <c r="AC261" s="666">
        <f t="shared" si="73"/>
        <v>9698.0932561581067</v>
      </c>
      <c r="AD261" s="666">
        <f t="shared" si="73"/>
        <v>9793.1236950574694</v>
      </c>
      <c r="AE261" s="666">
        <f t="shared" si="73"/>
        <v>9878.9651050571083</v>
      </c>
      <c r="AF261" s="666">
        <f t="shared" si="73"/>
        <v>9956.370636716365</v>
      </c>
      <c r="AG261" s="666">
        <f t="shared" si="73"/>
        <v>10026.04810319687</v>
      </c>
      <c r="AH261" s="666">
        <f t="shared" si="73"/>
        <v>10088.659298487253</v>
      </c>
      <c r="AI261" s="666">
        <f t="shared" si="73"/>
        <v>10144.820241612655</v>
      </c>
      <c r="AJ261" s="666">
        <f t="shared" si="73"/>
        <v>10165.167128193507</v>
      </c>
      <c r="AK261" s="666">
        <f t="shared" si="73"/>
        <v>10179.849858257507</v>
      </c>
      <c r="AL261" s="666">
        <f t="shared" si="73"/>
        <v>10189.398635512987</v>
      </c>
      <c r="AM261" s="666">
        <f t="shared" si="73"/>
        <v>10194.298988189314</v>
      </c>
      <c r="AN261" s="666">
        <f t="shared" si="73"/>
        <v>10194.994549867037</v>
      </c>
      <c r="AO261" s="666">
        <f t="shared" si="73"/>
        <v>10191.88987969938</v>
      </c>
      <c r="AP261" s="666">
        <f t="shared" si="73"/>
        <v>10185.353261729959</v>
      </c>
      <c r="AQ261" s="666">
        <f t="shared" si="73"/>
        <v>10175.719438357835</v>
      </c>
      <c r="AR261" s="666">
        <f t="shared" si="73"/>
        <v>10163.292245444676</v>
      </c>
      <c r="AS261" s="666">
        <f t="shared" si="73"/>
        <v>10148.347126542147</v>
      </c>
      <c r="AT261" s="667">
        <f t="shared" si="73"/>
        <v>10131.13351163727</v>
      </c>
      <c r="AV261" s="681"/>
      <c r="AW261" s="683" t="s">
        <v>352</v>
      </c>
      <c r="AX261" s="103">
        <v>220</v>
      </c>
      <c r="AY261" s="103">
        <v>8</v>
      </c>
      <c r="AZ261" s="661">
        <v>4</v>
      </c>
      <c r="BA261" s="714">
        <f t="shared" si="64"/>
        <v>1.3280832819554775</v>
      </c>
      <c r="BB261" s="104">
        <f t="shared" si="62"/>
        <v>2</v>
      </c>
    </row>
    <row r="262" spans="2:54" x14ac:dyDescent="0.25">
      <c r="B262" s="663" t="s">
        <v>78</v>
      </c>
      <c r="C262" s="677" t="s">
        <v>353</v>
      </c>
      <c r="D262" s="678" t="s">
        <v>354</v>
      </c>
      <c r="E262" s="658">
        <v>4325</v>
      </c>
      <c r="F262" s="658">
        <v>4071</v>
      </c>
      <c r="G262" s="658">
        <v>4306</v>
      </c>
      <c r="H262" s="658">
        <v>4525</v>
      </c>
      <c r="I262" s="679">
        <v>4862</v>
      </c>
      <c r="J262" s="679">
        <v>5877</v>
      </c>
      <c r="K262" s="679">
        <v>7959</v>
      </c>
      <c r="L262" s="666">
        <f t="shared" si="69"/>
        <v>8525.6426210090394</v>
      </c>
      <c r="M262" s="666">
        <f t="shared" si="73"/>
        <v>9073.8970429284363</v>
      </c>
      <c r="N262" s="666">
        <f t="shared" si="73"/>
        <v>9601.146511180872</v>
      </c>
      <c r="O262" s="666">
        <f t="shared" si="73"/>
        <v>10077.84114256447</v>
      </c>
      <c r="P262" s="666">
        <f t="shared" si="73"/>
        <v>10527.632308640319</v>
      </c>
      <c r="Q262" s="666">
        <f t="shared" si="73"/>
        <v>10949.95263331328</v>
      </c>
      <c r="R262" s="666">
        <f t="shared" si="73"/>
        <v>11344.706409920916</v>
      </c>
      <c r="S262" s="666">
        <f t="shared" si="73"/>
        <v>11712.189640537157</v>
      </c>
      <c r="T262" s="666">
        <f t="shared" si="73"/>
        <v>12053.01478902879</v>
      </c>
      <c r="U262" s="666">
        <f t="shared" si="73"/>
        <v>12368.042086941123</v>
      </c>
      <c r="V262" s="666">
        <f t="shared" si="73"/>
        <v>12658.31840494089</v>
      </c>
      <c r="W262" s="666">
        <f t="shared" si="73"/>
        <v>12925.024068639916</v>
      </c>
      <c r="X262" s="666">
        <f t="shared" si="73"/>
        <v>13169.427535429948</v>
      </c>
      <c r="Y262" s="666">
        <f t="shared" si="73"/>
        <v>13392.847531783593</v>
      </c>
      <c r="Z262" s="666">
        <f t="shared" si="73"/>
        <v>13596.622050288488</v>
      </c>
      <c r="AA262" s="666">
        <f t="shared" si="73"/>
        <v>13782.083495996041</v>
      </c>
      <c r="AB262" s="666">
        <f t="shared" si="73"/>
        <v>13950.539229111733</v>
      </c>
      <c r="AC262" s="666">
        <f t="shared" si="73"/>
        <v>14103.256756031868</v>
      </c>
      <c r="AD262" s="666">
        <f t="shared" si="73"/>
        <v>14241.452857475324</v>
      </c>
      <c r="AE262" s="666">
        <f t="shared" si="73"/>
        <v>14366.285998748323</v>
      </c>
      <c r="AF262" s="666">
        <f t="shared" si="73"/>
        <v>14478.851433880065</v>
      </c>
      <c r="AG262" s="666">
        <f t="shared" si="73"/>
        <v>14580.178485902419</v>
      </c>
      <c r="AH262" s="666">
        <f t="shared" si="73"/>
        <v>14671.229555391943</v>
      </c>
      <c r="AI262" s="666">
        <f t="shared" si="73"/>
        <v>14752.900475606648</v>
      </c>
      <c r="AJ262" s="666">
        <f t="shared" si="73"/>
        <v>14782.489525542151</v>
      </c>
      <c r="AK262" s="666">
        <f t="shared" si="73"/>
        <v>14803.841589963742</v>
      </c>
      <c r="AL262" s="666">
        <f t="shared" si="73"/>
        <v>14817.727706933661</v>
      </c>
      <c r="AM262" s="666">
        <f t="shared" si="73"/>
        <v>14824.853946098814</v>
      </c>
      <c r="AN262" s="666">
        <f t="shared" si="73"/>
        <v>14825.865452657008</v>
      </c>
      <c r="AO262" s="666">
        <f t="shared" si="73"/>
        <v>14821.350548607239</v>
      </c>
      <c r="AP262" s="666">
        <f t="shared" si="73"/>
        <v>14811.844803601094</v>
      </c>
      <c r="AQ262" s="666">
        <f t="shared" si="73"/>
        <v>14797.835010029246</v>
      </c>
      <c r="AR262" s="666">
        <f t="shared" si="73"/>
        <v>14779.763015072946</v>
      </c>
      <c r="AS262" s="666">
        <f t="shared" si="73"/>
        <v>14758.029376968572</v>
      </c>
      <c r="AT262" s="667">
        <f t="shared" si="73"/>
        <v>14732.996824250153</v>
      </c>
      <c r="AV262" s="663" t="s">
        <v>78</v>
      </c>
      <c r="AW262" s="678" t="s">
        <v>354</v>
      </c>
      <c r="AX262" s="103">
        <v>220</v>
      </c>
      <c r="AY262" s="103">
        <v>8</v>
      </c>
      <c r="AZ262" s="661">
        <v>4</v>
      </c>
      <c r="BA262" s="714">
        <f t="shared" si="64"/>
        <v>1.9313383594159783</v>
      </c>
      <c r="BB262" s="104">
        <f t="shared" si="62"/>
        <v>2</v>
      </c>
    </row>
    <row r="263" spans="2:54" x14ac:dyDescent="0.25">
      <c r="B263" s="663"/>
      <c r="C263" s="664" t="s">
        <v>355</v>
      </c>
      <c r="D263" s="665" t="s">
        <v>356</v>
      </c>
      <c r="E263" s="548">
        <v>2323</v>
      </c>
      <c r="F263" s="548">
        <v>2562</v>
      </c>
      <c r="G263" s="548">
        <v>2583</v>
      </c>
      <c r="H263" s="548">
        <v>2745</v>
      </c>
      <c r="I263" s="548">
        <v>1845</v>
      </c>
      <c r="J263" s="548">
        <v>3819</v>
      </c>
      <c r="K263" s="548">
        <v>2785</v>
      </c>
      <c r="L263" s="666">
        <f t="shared" ref="L263:AA278" si="74">K263*L$6+K263</f>
        <v>2983.2786404711869</v>
      </c>
      <c r="M263" s="666">
        <f t="shared" si="73"/>
        <v>3175.12291299858</v>
      </c>
      <c r="N263" s="666">
        <f t="shared" si="73"/>
        <v>3359.6171671866732</v>
      </c>
      <c r="O263" s="666">
        <f t="shared" si="73"/>
        <v>3526.4213572109625</v>
      </c>
      <c r="P263" s="666">
        <f t="shared" si="73"/>
        <v>3683.8115315445771</v>
      </c>
      <c r="Q263" s="666">
        <f t="shared" si="73"/>
        <v>3831.5891548910022</v>
      </c>
      <c r="R263" s="666">
        <f t="shared" si="73"/>
        <v>3969.720737734609</v>
      </c>
      <c r="S263" s="666">
        <f t="shared" si="73"/>
        <v>4098.3098566272129</v>
      </c>
      <c r="T263" s="666">
        <f t="shared" si="73"/>
        <v>4217.5708239031519</v>
      </c>
      <c r="U263" s="666">
        <f t="shared" si="73"/>
        <v>4327.8046503494197</v>
      </c>
      <c r="V263" s="666">
        <f t="shared" si="73"/>
        <v>4429.3776552029631</v>
      </c>
      <c r="W263" s="666">
        <f t="shared" si="73"/>
        <v>4522.7028560324379</v>
      </c>
      <c r="X263" s="666">
        <f t="shared" si="73"/>
        <v>4608.2241093318771</v>
      </c>
      <c r="Y263" s="666">
        <f t="shared" si="73"/>
        <v>4686.4028616682135</v>
      </c>
      <c r="Z263" s="666">
        <f t="shared" si="73"/>
        <v>4757.7073011752036</v>
      </c>
      <c r="AA263" s="666">
        <f t="shared" si="73"/>
        <v>4822.60366080525</v>
      </c>
      <c r="AB263" s="666">
        <f t="shared" si="73"/>
        <v>4881.5494098600557</v>
      </c>
      <c r="AC263" s="666">
        <f t="shared" si="73"/>
        <v>4934.9880720629171</v>
      </c>
      <c r="AD263" s="666">
        <f t="shared" si="73"/>
        <v>4983.3454212927227</v>
      </c>
      <c r="AE263" s="666">
        <f t="shared" si="73"/>
        <v>5027.0268257964672</v>
      </c>
      <c r="AF263" s="666">
        <f t="shared" si="73"/>
        <v>5066.4155350365609</v>
      </c>
      <c r="AG263" s="666">
        <f t="shared" si="73"/>
        <v>5101.8717280108358</v>
      </c>
      <c r="AH263" s="666">
        <f t="shared" si="73"/>
        <v>5133.7321663232269</v>
      </c>
      <c r="AI263" s="666">
        <f t="shared" si="73"/>
        <v>5162.3103184526344</v>
      </c>
      <c r="AJ263" s="666">
        <f t="shared" si="73"/>
        <v>5172.6640694352172</v>
      </c>
      <c r="AK263" s="666">
        <f t="shared" si="73"/>
        <v>5180.1355481906048</v>
      </c>
      <c r="AL263" s="666">
        <f t="shared" si="73"/>
        <v>5184.9945550710199</v>
      </c>
      <c r="AM263" s="666">
        <f t="shared" si="73"/>
        <v>5187.4881567891944</v>
      </c>
      <c r="AN263" s="666">
        <f t="shared" si="73"/>
        <v>5187.8421014762871</v>
      </c>
      <c r="AO263" s="666">
        <f t="shared" si="73"/>
        <v>5186.2622537845409</v>
      </c>
      <c r="AP263" s="666">
        <f t="shared" si="73"/>
        <v>5182.9360193528146</v>
      </c>
      <c r="AQ263" s="666">
        <f t="shared" si="73"/>
        <v>5178.0337357622129</v>
      </c>
      <c r="AR263" s="666">
        <f t="shared" si="73"/>
        <v>5171.7100134411558</v>
      </c>
      <c r="AS263" s="666">
        <f t="shared" si="73"/>
        <v>5164.1050150593646</v>
      </c>
      <c r="AT263" s="667">
        <f t="shared" si="73"/>
        <v>5155.3456659802341</v>
      </c>
      <c r="AV263" s="663"/>
      <c r="AW263" s="665" t="s">
        <v>356</v>
      </c>
      <c r="AX263" s="103">
        <v>220</v>
      </c>
      <c r="AY263" s="103">
        <v>8</v>
      </c>
      <c r="AZ263" s="661">
        <v>4</v>
      </c>
      <c r="BA263" s="714">
        <f t="shared" si="64"/>
        <v>0.67581069618965961</v>
      </c>
      <c r="BB263" s="104">
        <f t="shared" si="62"/>
        <v>1</v>
      </c>
    </row>
    <row r="264" spans="2:54" x14ac:dyDescent="0.25">
      <c r="B264" s="663"/>
      <c r="C264" s="664" t="s">
        <v>357</v>
      </c>
      <c r="D264" s="665" t="s">
        <v>358</v>
      </c>
      <c r="E264" s="548">
        <v>3782</v>
      </c>
      <c r="F264" s="548">
        <v>3520</v>
      </c>
      <c r="G264" s="548">
        <v>3247</v>
      </c>
      <c r="H264" s="548">
        <v>2985</v>
      </c>
      <c r="I264" s="548">
        <v>2229</v>
      </c>
      <c r="J264" s="548">
        <v>1510</v>
      </c>
      <c r="K264" s="548">
        <v>2808</v>
      </c>
      <c r="L264" s="666">
        <f t="shared" si="74"/>
        <v>3007.9161301411464</v>
      </c>
      <c r="M264" s="666">
        <f t="shared" si="73"/>
        <v>3201.3447539317817</v>
      </c>
      <c r="N264" s="666">
        <f t="shared" si="73"/>
        <v>3387.362659052128</v>
      </c>
      <c r="O264" s="666">
        <f t="shared" si="73"/>
        <v>3555.5444061215012</v>
      </c>
      <c r="P264" s="666">
        <f t="shared" si="73"/>
        <v>3714.2343915896481</v>
      </c>
      <c r="Q264" s="666">
        <f t="shared" si="73"/>
        <v>3863.2324405507834</v>
      </c>
      <c r="R264" s="666">
        <f t="shared" si="73"/>
        <v>4002.5047869151808</v>
      </c>
      <c r="S264" s="666">
        <f t="shared" si="73"/>
        <v>4132.1558626244914</v>
      </c>
      <c r="T264" s="666">
        <f t="shared" si="73"/>
        <v>4252.4017499174306</v>
      </c>
      <c r="U264" s="666">
        <f t="shared" si="73"/>
        <v>4363.5459454869533</v>
      </c>
      <c r="V264" s="666">
        <f t="shared" si="73"/>
        <v>4465.9577938276179</v>
      </c>
      <c r="W264" s="666">
        <f t="shared" si="73"/>
        <v>4560.0537234251633</v>
      </c>
      <c r="X264" s="666">
        <f t="shared" si="73"/>
        <v>4646.2812563748312</v>
      </c>
      <c r="Y264" s="666">
        <f t="shared" si="73"/>
        <v>4725.1056501128678</v>
      </c>
      <c r="Z264" s="666">
        <f t="shared" si="73"/>
        <v>4796.9989593177606</v>
      </c>
      <c r="AA264" s="666">
        <f t="shared" si="73"/>
        <v>4862.4312673397244</v>
      </c>
      <c r="AB264" s="666">
        <f t="shared" si="73"/>
        <v>4921.8638215034207</v>
      </c>
      <c r="AC264" s="666">
        <f t="shared" si="73"/>
        <v>4975.7438083851566</v>
      </c>
      <c r="AD264" s="666">
        <f t="shared" si="73"/>
        <v>5024.5005181292481</v>
      </c>
      <c r="AE264" s="666">
        <f t="shared" si="73"/>
        <v>5068.542666727637</v>
      </c>
      <c r="AF264" s="666">
        <f t="shared" si="73"/>
        <v>5108.2566687190847</v>
      </c>
      <c r="AG264" s="666">
        <f t="shared" si="73"/>
        <v>5144.0056776497004</v>
      </c>
      <c r="AH264" s="666">
        <f t="shared" si="73"/>
        <v>5176.1292362784961</v>
      </c>
      <c r="AI264" s="666">
        <f t="shared" si="73"/>
        <v>5204.9434018725269</v>
      </c>
      <c r="AJ264" s="666">
        <f t="shared" si="73"/>
        <v>5215.3826595957198</v>
      </c>
      <c r="AK264" s="666">
        <f t="shared" si="73"/>
        <v>5222.915841766323</v>
      </c>
      <c r="AL264" s="666">
        <f t="shared" si="73"/>
        <v>5227.8149768902749</v>
      </c>
      <c r="AM264" s="666">
        <f t="shared" si="73"/>
        <v>5230.3291720876305</v>
      </c>
      <c r="AN264" s="666">
        <f t="shared" si="73"/>
        <v>5230.6860398367708</v>
      </c>
      <c r="AO264" s="666">
        <f t="shared" si="73"/>
        <v>5229.0931449288992</v>
      </c>
      <c r="AP264" s="666">
        <f t="shared" si="73"/>
        <v>5225.7394406975573</v>
      </c>
      <c r="AQ264" s="666">
        <f t="shared" si="73"/>
        <v>5220.796671461504</v>
      </c>
      <c r="AR264" s="666">
        <f t="shared" si="73"/>
        <v>5214.4207245036841</v>
      </c>
      <c r="AS264" s="666">
        <f t="shared" si="73"/>
        <v>5206.7529200311274</v>
      </c>
      <c r="AT264" s="667">
        <f t="shared" si="73"/>
        <v>5197.9212316238745</v>
      </c>
      <c r="AV264" s="663"/>
      <c r="AW264" s="665" t="s">
        <v>358</v>
      </c>
      <c r="AX264" s="103">
        <v>220</v>
      </c>
      <c r="AY264" s="103">
        <v>8</v>
      </c>
      <c r="AZ264" s="661">
        <v>4</v>
      </c>
      <c r="BA264" s="714">
        <f t="shared" si="64"/>
        <v>0.68139189763036367</v>
      </c>
      <c r="BB264" s="104">
        <f t="shared" si="62"/>
        <v>1</v>
      </c>
    </row>
    <row r="265" spans="2:54" x14ac:dyDescent="0.25">
      <c r="B265" s="663"/>
      <c r="C265" s="664" t="s">
        <v>359</v>
      </c>
      <c r="D265" s="665" t="s">
        <v>360</v>
      </c>
      <c r="E265" s="548">
        <v>2044</v>
      </c>
      <c r="F265" s="548">
        <v>2120</v>
      </c>
      <c r="G265" s="548">
        <v>1778</v>
      </c>
      <c r="H265" s="548">
        <v>1860</v>
      </c>
      <c r="I265" s="548">
        <v>1031</v>
      </c>
      <c r="J265" s="548">
        <v>2309</v>
      </c>
      <c r="K265" s="548">
        <v>3268</v>
      </c>
      <c r="L265" s="666">
        <f t="shared" si="74"/>
        <v>3500.6659235403372</v>
      </c>
      <c r="M265" s="666">
        <f t="shared" si="73"/>
        <v>3725.7815725958203</v>
      </c>
      <c r="N265" s="666">
        <f t="shared" si="73"/>
        <v>3942.2724963612377</v>
      </c>
      <c r="O265" s="666">
        <f t="shared" si="73"/>
        <v>4138.0053843322894</v>
      </c>
      <c r="P265" s="666">
        <f t="shared" si="73"/>
        <v>4322.6915924910872</v>
      </c>
      <c r="Q265" s="666">
        <f t="shared" si="73"/>
        <v>4496.0981537464259</v>
      </c>
      <c r="R265" s="666">
        <f t="shared" si="73"/>
        <v>4658.1857705266439</v>
      </c>
      <c r="S265" s="666">
        <f t="shared" si="73"/>
        <v>4809.0759825701007</v>
      </c>
      <c r="T265" s="666">
        <f t="shared" si="73"/>
        <v>4949.020270203051</v>
      </c>
      <c r="U265" s="666">
        <f t="shared" si="73"/>
        <v>5078.3718482376662</v>
      </c>
      <c r="V265" s="666">
        <f t="shared" si="73"/>
        <v>5197.5605663207471</v>
      </c>
      <c r="W265" s="666">
        <f t="shared" si="73"/>
        <v>5307.0710712797136</v>
      </c>
      <c r="X265" s="666">
        <f t="shared" si="73"/>
        <v>5407.4241972339569</v>
      </c>
      <c r="Y265" s="666">
        <f t="shared" si="73"/>
        <v>5499.1614190060027</v>
      </c>
      <c r="Z265" s="666">
        <f t="shared" si="73"/>
        <v>5582.8321221689621</v>
      </c>
      <c r="AA265" s="666">
        <f t="shared" si="73"/>
        <v>5658.9833980292815</v>
      </c>
      <c r="AB265" s="666">
        <f t="shared" si="73"/>
        <v>5728.152054370792</v>
      </c>
      <c r="AC265" s="666">
        <f t="shared" si="73"/>
        <v>5790.8585348300203</v>
      </c>
      <c r="AD265" s="666">
        <f t="shared" si="73"/>
        <v>5847.6024548598243</v>
      </c>
      <c r="AE265" s="666">
        <f t="shared" si="73"/>
        <v>5898.8594853511122</v>
      </c>
      <c r="AF265" s="666">
        <f t="shared" si="73"/>
        <v>5945.0793423696496</v>
      </c>
      <c r="AG265" s="666">
        <f t="shared" si="73"/>
        <v>5986.6846704270756</v>
      </c>
      <c r="AH265" s="666">
        <f t="shared" si="73"/>
        <v>6024.0706353839505</v>
      </c>
      <c r="AI265" s="666">
        <f t="shared" si="73"/>
        <v>6057.6050702704506</v>
      </c>
      <c r="AJ265" s="666">
        <f t="shared" si="73"/>
        <v>6069.7544628058467</v>
      </c>
      <c r="AK265" s="666">
        <f t="shared" si="73"/>
        <v>6078.5217132807502</v>
      </c>
      <c r="AL265" s="666">
        <f t="shared" si="73"/>
        <v>6084.2234132754356</v>
      </c>
      <c r="AM265" s="666">
        <f t="shared" si="73"/>
        <v>6087.1494780564035</v>
      </c>
      <c r="AN265" s="666">
        <f t="shared" si="73"/>
        <v>6087.5648070464995</v>
      </c>
      <c r="AO265" s="666">
        <f t="shared" si="73"/>
        <v>6085.7109678161132</v>
      </c>
      <c r="AP265" s="666">
        <f t="shared" si="73"/>
        <v>6081.8078675924571</v>
      </c>
      <c r="AQ265" s="666">
        <f t="shared" si="73"/>
        <v>6076.0553854473637</v>
      </c>
      <c r="AR265" s="666">
        <f t="shared" si="73"/>
        <v>6068.6349457542883</v>
      </c>
      <c r="AS265" s="666">
        <f t="shared" si="73"/>
        <v>6059.7110194664265</v>
      </c>
      <c r="AT265" s="667">
        <f t="shared" si="73"/>
        <v>6049.4325444967326</v>
      </c>
      <c r="AV265" s="663"/>
      <c r="AW265" s="665" t="s">
        <v>360</v>
      </c>
      <c r="AX265" s="103">
        <v>220</v>
      </c>
      <c r="AY265" s="103">
        <v>8</v>
      </c>
      <c r="AZ265" s="661">
        <v>4</v>
      </c>
      <c r="BA265" s="714">
        <f t="shared" si="64"/>
        <v>0.79301592644445484</v>
      </c>
      <c r="BB265" s="104">
        <f t="shared" si="62"/>
        <v>1</v>
      </c>
    </row>
    <row r="266" spans="2:54" ht="15.75" thickBot="1" x14ac:dyDescent="0.3">
      <c r="B266" s="681"/>
      <c r="C266" s="682" t="s">
        <v>313</v>
      </c>
      <c r="D266" s="683" t="s">
        <v>361</v>
      </c>
      <c r="E266" s="574">
        <v>4367</v>
      </c>
      <c r="F266" s="574">
        <v>4403</v>
      </c>
      <c r="G266" s="574">
        <v>4035</v>
      </c>
      <c r="H266" s="574">
        <v>4250</v>
      </c>
      <c r="I266" s="574">
        <v>3672</v>
      </c>
      <c r="J266" s="574">
        <v>3542</v>
      </c>
      <c r="K266" s="574">
        <v>4670</v>
      </c>
      <c r="L266" s="666">
        <f t="shared" si="74"/>
        <v>5002.4815982048267</v>
      </c>
      <c r="M266" s="666">
        <f t="shared" si="73"/>
        <v>5324.1737894805628</v>
      </c>
      <c r="N266" s="666">
        <f t="shared" si="73"/>
        <v>5633.5411744207404</v>
      </c>
      <c r="O266" s="666">
        <f t="shared" si="73"/>
        <v>5913.2451483573404</v>
      </c>
      <c r="P266" s="666">
        <f t="shared" si="73"/>
        <v>6177.1633221950351</v>
      </c>
      <c r="Q266" s="666">
        <f t="shared" si="73"/>
        <v>6424.9627839644445</v>
      </c>
      <c r="R266" s="666">
        <f t="shared" si="73"/>
        <v>6656.5873770989665</v>
      </c>
      <c r="S266" s="666">
        <f t="shared" si="73"/>
        <v>6872.2107829260613</v>
      </c>
      <c r="T266" s="666">
        <f t="shared" si="73"/>
        <v>7072.1923689866117</v>
      </c>
      <c r="U266" s="666">
        <f t="shared" si="73"/>
        <v>7257.0368822735309</v>
      </c>
      <c r="V266" s="666">
        <f t="shared" si="73"/>
        <v>7427.3585816150198</v>
      </c>
      <c r="W266" s="666">
        <f t="shared" si="73"/>
        <v>7583.8500314798839</v>
      </c>
      <c r="X266" s="666">
        <f t="shared" si="73"/>
        <v>7727.2555082872022</v>
      </c>
      <c r="Y266" s="666">
        <f t="shared" si="73"/>
        <v>7858.348784197683</v>
      </c>
      <c r="Z266" s="666">
        <f t="shared" si="73"/>
        <v>7977.9149359024022</v>
      </c>
      <c r="AA266" s="666">
        <f t="shared" si="73"/>
        <v>8086.7357615657111</v>
      </c>
      <c r="AB266" s="666">
        <f t="shared" si="73"/>
        <v>8185.5783641100352</v>
      </c>
      <c r="AC266" s="666">
        <f t="shared" si="73"/>
        <v>8275.1864619510998</v>
      </c>
      <c r="AD266" s="666">
        <f t="shared" si="73"/>
        <v>8356.2740098517079</v>
      </c>
      <c r="AE266" s="666">
        <f t="shared" si="73"/>
        <v>8429.520745590482</v>
      </c>
      <c r="AF266" s="666">
        <f t="shared" si="73"/>
        <v>8495.5693172785377</v>
      </c>
      <c r="AG266" s="666">
        <f t="shared" si="73"/>
        <v>8555.0236875441988</v>
      </c>
      <c r="AH266" s="666">
        <f t="shared" si="73"/>
        <v>8608.4485517879584</v>
      </c>
      <c r="AI266" s="666">
        <f t="shared" si="73"/>
        <v>8656.3695465615074</v>
      </c>
      <c r="AJ266" s="666">
        <f t="shared" si="73"/>
        <v>8673.7311325897517</v>
      </c>
      <c r="AK266" s="666">
        <f t="shared" si="73"/>
        <v>8686.2596086355898</v>
      </c>
      <c r="AL266" s="666">
        <f t="shared" si="73"/>
        <v>8694.4073867797688</v>
      </c>
      <c r="AM266" s="666">
        <f t="shared" si="73"/>
        <v>8698.5887584220945</v>
      </c>
      <c r="AN266" s="666">
        <f t="shared" si="73"/>
        <v>8699.1822671074533</v>
      </c>
      <c r="AO266" s="666">
        <f t="shared" si="73"/>
        <v>8696.533114963664</v>
      </c>
      <c r="AP266" s="666">
        <f t="shared" si="73"/>
        <v>8690.9555513025643</v>
      </c>
      <c r="AQ266" s="666">
        <f t="shared" si="73"/>
        <v>8682.7352050303525</v>
      </c>
      <c r="AR266" s="666">
        <f t="shared" si="73"/>
        <v>8672.1313331311285</v>
      </c>
      <c r="AS266" s="666">
        <f t="shared" si="73"/>
        <v>8659.3789660061848</v>
      </c>
      <c r="AT266" s="667">
        <f t="shared" si="73"/>
        <v>8644.6909372092232</v>
      </c>
      <c r="AV266" s="681"/>
      <c r="AW266" s="683" t="s">
        <v>361</v>
      </c>
      <c r="AX266" s="103">
        <v>220</v>
      </c>
      <c r="AY266" s="103">
        <v>8</v>
      </c>
      <c r="AZ266" s="661">
        <v>4</v>
      </c>
      <c r="BA266" s="714">
        <f t="shared" si="64"/>
        <v>1.1332265533952275</v>
      </c>
      <c r="BB266" s="104">
        <f t="shared" si="62"/>
        <v>2</v>
      </c>
    </row>
    <row r="267" spans="2:54" ht="15.75" thickBot="1" x14ac:dyDescent="0.3">
      <c r="B267" s="672" t="s">
        <v>79</v>
      </c>
      <c r="C267" s="673" t="s">
        <v>362</v>
      </c>
      <c r="D267" s="674" t="s">
        <v>363</v>
      </c>
      <c r="E267" s="675">
        <v>6241</v>
      </c>
      <c r="F267" s="675">
        <v>5568</v>
      </c>
      <c r="G267" s="675">
        <v>5349</v>
      </c>
      <c r="H267" s="675">
        <v>6026</v>
      </c>
      <c r="I267" s="676">
        <v>5912</v>
      </c>
      <c r="J267" s="676">
        <v>4703</v>
      </c>
      <c r="K267" s="676">
        <v>6104</v>
      </c>
      <c r="L267" s="666">
        <f t="shared" si="74"/>
        <v>6538.5755193666519</v>
      </c>
      <c r="M267" s="666">
        <f t="shared" si="73"/>
        <v>6959.0485676636736</v>
      </c>
      <c r="N267" s="666">
        <f t="shared" si="73"/>
        <v>7363.4122759452248</v>
      </c>
      <c r="O267" s="666">
        <f t="shared" si="73"/>
        <v>7729.0039369535771</v>
      </c>
      <c r="P267" s="666">
        <f t="shared" si="73"/>
        <v>8073.9625093529967</v>
      </c>
      <c r="Q267" s="666">
        <f t="shared" si="73"/>
        <v>8397.8528551004219</v>
      </c>
      <c r="R267" s="666">
        <f t="shared" si="73"/>
        <v>8700.6015738355654</v>
      </c>
      <c r="S267" s="666">
        <f t="shared" si="73"/>
        <v>8982.4356785825858</v>
      </c>
      <c r="T267" s="666">
        <f t="shared" si="73"/>
        <v>9243.8248865726491</v>
      </c>
      <c r="U267" s="666">
        <f t="shared" si="73"/>
        <v>9485.4289356311838</v>
      </c>
      <c r="V267" s="666">
        <f t="shared" si="73"/>
        <v>9708.0507028218581</v>
      </c>
      <c r="W267" s="666">
        <f t="shared" si="73"/>
        <v>9912.5954158786299</v>
      </c>
      <c r="X267" s="666">
        <f t="shared" si="73"/>
        <v>10100.035893487167</v>
      </c>
      <c r="Y267" s="666">
        <f t="shared" si="73"/>
        <v>10271.383507225406</v>
      </c>
      <c r="Z267" s="666">
        <f t="shared" si="73"/>
        <v>10427.664404442879</v>
      </c>
      <c r="AA267" s="666">
        <f t="shared" si="73"/>
        <v>10569.900447237063</v>
      </c>
      <c r="AB267" s="666">
        <f t="shared" si="73"/>
        <v>10699.094290048746</v>
      </c>
      <c r="AC267" s="666">
        <f t="shared" si="73"/>
        <v>10816.218022216168</v>
      </c>
      <c r="AD267" s="666">
        <f t="shared" si="73"/>
        <v>10922.204830007455</v>
      </c>
      <c r="AE267" s="666">
        <f t="shared" si="73"/>
        <v>11017.943175821047</v>
      </c>
      <c r="AF267" s="666">
        <f t="shared" si="73"/>
        <v>11104.273043397898</v>
      </c>
      <c r="AG267" s="666">
        <f t="shared" si="73"/>
        <v>11181.983851984962</v>
      </c>
      <c r="AH267" s="666">
        <f t="shared" si="73"/>
        <v>11251.81369595582</v>
      </c>
      <c r="AI267" s="666">
        <f t="shared" si="73"/>
        <v>11314.449617175893</v>
      </c>
      <c r="AJ267" s="666">
        <f t="shared" si="73"/>
        <v>11337.142362596964</v>
      </c>
      <c r="AK267" s="666">
        <f t="shared" si="73"/>
        <v>11353.517912443602</v>
      </c>
      <c r="AL267" s="666">
        <f t="shared" si="73"/>
        <v>11364.167599336979</v>
      </c>
      <c r="AM267" s="666">
        <f t="shared" si="73"/>
        <v>11369.632929637783</v>
      </c>
      <c r="AN267" s="666">
        <f t="shared" si="73"/>
        <v>11370.408684887338</v>
      </c>
      <c r="AO267" s="666">
        <f t="shared" si="73"/>
        <v>11366.946067181621</v>
      </c>
      <c r="AP267" s="666">
        <f t="shared" si="73"/>
        <v>11359.655821231439</v>
      </c>
      <c r="AQ267" s="666">
        <f t="shared" si="73"/>
        <v>11348.911282977568</v>
      </c>
      <c r="AR267" s="666">
        <f t="shared" si="73"/>
        <v>11335.051318508004</v>
      </c>
      <c r="AS267" s="666">
        <f t="shared" si="73"/>
        <v>11318.383128158828</v>
      </c>
      <c r="AT267" s="667">
        <f t="shared" si="73"/>
        <v>11299.184899512864</v>
      </c>
      <c r="AV267" s="672" t="s">
        <v>79</v>
      </c>
      <c r="AW267" s="674" t="s">
        <v>363</v>
      </c>
      <c r="AX267" s="103">
        <v>220</v>
      </c>
      <c r="AY267" s="103">
        <v>8</v>
      </c>
      <c r="AZ267" s="661">
        <v>4</v>
      </c>
      <c r="BA267" s="714">
        <f t="shared" si="64"/>
        <v>1.4812023301765453</v>
      </c>
      <c r="BB267" s="104">
        <f t="shared" si="62"/>
        <v>2</v>
      </c>
    </row>
    <row r="268" spans="2:54" x14ac:dyDescent="0.25">
      <c r="B268" s="663" t="s">
        <v>80</v>
      </c>
      <c r="C268" s="677" t="s">
        <v>364</v>
      </c>
      <c r="D268" s="678" t="s">
        <v>365</v>
      </c>
      <c r="E268" s="658">
        <v>9562</v>
      </c>
      <c r="F268" s="658">
        <v>10034</v>
      </c>
      <c r="G268" s="658">
        <v>12210</v>
      </c>
      <c r="H268" s="658">
        <v>7473</v>
      </c>
      <c r="I268" s="679">
        <v>7217</v>
      </c>
      <c r="J268" s="679">
        <v>9817</v>
      </c>
      <c r="K268" s="679">
        <v>5542</v>
      </c>
      <c r="L268" s="666">
        <f t="shared" si="74"/>
        <v>5936.5638152572055</v>
      </c>
      <c r="M268" s="666">
        <f t="shared" si="73"/>
        <v>6318.3235848610875</v>
      </c>
      <c r="N268" s="666">
        <f t="shared" si="73"/>
        <v>6685.4572138414869</v>
      </c>
      <c r="O268" s="666">
        <f t="shared" si="73"/>
        <v>7017.3885679221376</v>
      </c>
      <c r="P268" s="666">
        <f t="shared" si="73"/>
        <v>7330.5865378168919</v>
      </c>
      <c r="Q268" s="666">
        <f t="shared" si="73"/>
        <v>7624.6560489787907</v>
      </c>
      <c r="R268" s="666">
        <f t="shared" si="73"/>
        <v>7899.5304590754758</v>
      </c>
      <c r="S268" s="666">
        <f t="shared" si="73"/>
        <v>8155.4158798664303</v>
      </c>
      <c r="T268" s="666">
        <f t="shared" si="73"/>
        <v>8392.7387813541336</v>
      </c>
      <c r="U268" s="666">
        <f t="shared" si="73"/>
        <v>8612.0981587922724</v>
      </c>
      <c r="V268" s="666">
        <f t="shared" si="73"/>
        <v>8814.2229677324303</v>
      </c>
      <c r="W268" s="666">
        <f t="shared" si="73"/>
        <v>8999.9350908911183</v>
      </c>
      <c r="X268" s="666">
        <f t="shared" si="73"/>
        <v>9170.1177787853703</v>
      </c>
      <c r="Y268" s="666">
        <f t="shared" si="73"/>
        <v>9325.6892852298861</v>
      </c>
      <c r="Z268" s="666">
        <f t="shared" si="73"/>
        <v>9467.5812793942441</v>
      </c>
      <c r="AA268" s="666">
        <f t="shared" si="73"/>
        <v>9596.721539742437</v>
      </c>
      <c r="AB268" s="666">
        <f t="shared" si="73"/>
        <v>9714.0204055455724</v>
      </c>
      <c r="AC268" s="666">
        <f t="shared" si="73"/>
        <v>9820.3604651248388</v>
      </c>
      <c r="AD268" s="666">
        <f t="shared" si="73"/>
        <v>9916.5889855670594</v>
      </c>
      <c r="AE268" s="666">
        <f t="shared" si="73"/>
        <v>10003.512627850632</v>
      </c>
      <c r="AF268" s="666">
        <f t="shared" si="73"/>
        <v>10081.894037763954</v>
      </c>
      <c r="AG268" s="666">
        <f t="shared" si="73"/>
        <v>10152.44995211348</v>
      </c>
      <c r="AH268" s="666">
        <f t="shared" si="73"/>
        <v>10215.850508353076</v>
      </c>
      <c r="AI268" s="666">
        <f t="shared" si="73"/>
        <v>10272.719491872349</v>
      </c>
      <c r="AJ268" s="666">
        <f t="shared" si="73"/>
        <v>10293.322898675031</v>
      </c>
      <c r="AK268" s="666">
        <f t="shared" si="73"/>
        <v>10308.190738984675</v>
      </c>
      <c r="AL268" s="666">
        <f t="shared" si="73"/>
        <v>10317.859900970765</v>
      </c>
      <c r="AM268" s="666">
        <f t="shared" si="73"/>
        <v>10322.822034084633</v>
      </c>
      <c r="AN268" s="666">
        <f t="shared" si="73"/>
        <v>10323.526364948499</v>
      </c>
      <c r="AO268" s="666">
        <f t="shared" si="73"/>
        <v>10320.382553132464</v>
      </c>
      <c r="AP268" s="666">
        <f t="shared" si="73"/>
        <v>10313.763525764194</v>
      </c>
      <c r="AQ268" s="666">
        <f t="shared" si="73"/>
        <v>10304.008245455716</v>
      </c>
      <c r="AR268" s="666">
        <f t="shared" si="73"/>
        <v>10291.42437863227</v>
      </c>
      <c r="AS268" s="666">
        <f t="shared" ref="AS268:AT268" si="75">AR268*AS$6+AR268</f>
        <v>10276.290841457445</v>
      </c>
      <c r="AT268" s="667">
        <f t="shared" si="75"/>
        <v>10258.860208568203</v>
      </c>
      <c r="AV268" s="663" t="s">
        <v>80</v>
      </c>
      <c r="AW268" s="678" t="s">
        <v>365</v>
      </c>
      <c r="AX268" s="103">
        <v>220</v>
      </c>
      <c r="AY268" s="103">
        <v>8</v>
      </c>
      <c r="AZ268" s="661">
        <v>4</v>
      </c>
      <c r="BA268" s="714">
        <f t="shared" si="64"/>
        <v>1.3448268862775914</v>
      </c>
      <c r="BB268" s="104">
        <f t="shared" si="62"/>
        <v>2</v>
      </c>
    </row>
    <row r="269" spans="2:54" x14ac:dyDescent="0.25">
      <c r="B269" s="663"/>
      <c r="C269" s="664" t="s">
        <v>366</v>
      </c>
      <c r="D269" s="665" t="s">
        <v>367</v>
      </c>
      <c r="E269" s="548">
        <v>4457</v>
      </c>
      <c r="F269" s="548">
        <v>4643</v>
      </c>
      <c r="G269" s="548">
        <v>4716</v>
      </c>
      <c r="H269" s="548">
        <v>4591</v>
      </c>
      <c r="I269" s="548">
        <v>5655</v>
      </c>
      <c r="J269" s="548">
        <v>6229</v>
      </c>
      <c r="K269" s="548">
        <v>6022</v>
      </c>
      <c r="L269" s="666">
        <f t="shared" si="74"/>
        <v>6450.7375127172309</v>
      </c>
      <c r="M269" s="666">
        <f t="shared" si="74"/>
        <v>6865.5620043366062</v>
      </c>
      <c r="N269" s="666">
        <f t="shared" si="74"/>
        <v>7264.4935658162094</v>
      </c>
      <c r="O269" s="666">
        <f t="shared" si="74"/>
        <v>7625.1739364899149</v>
      </c>
      <c r="P269" s="666">
        <f t="shared" si="74"/>
        <v>7965.4983996270876</v>
      </c>
      <c r="Q269" s="666">
        <f t="shared" si="74"/>
        <v>8285.0376627481546</v>
      </c>
      <c r="R269" s="666">
        <f t="shared" si="74"/>
        <v>8583.7193115396094</v>
      </c>
      <c r="S269" s="666">
        <f t="shared" si="74"/>
        <v>8861.7673093748908</v>
      </c>
      <c r="T269" s="666">
        <f t="shared" si="74"/>
        <v>9119.6450633913009</v>
      </c>
      <c r="U269" s="666">
        <f t="shared" si="74"/>
        <v>9358.0034486191016</v>
      </c>
      <c r="V269" s="666">
        <f t="shared" si="74"/>
        <v>9577.6345564209114</v>
      </c>
      <c r="W269" s="666">
        <f t="shared" si="74"/>
        <v>9779.4314538697781</v>
      </c>
      <c r="X269" s="666">
        <f t="shared" si="74"/>
        <v>9964.3538909861963</v>
      </c>
      <c r="Y269" s="666">
        <f t="shared" si="74"/>
        <v>10133.399652770548</v>
      </c>
      <c r="Z269" s="666">
        <f t="shared" si="74"/>
        <v>10287.581101499845</v>
      </c>
      <c r="AA269" s="666">
        <f t="shared" si="74"/>
        <v>10427.906371766321</v>
      </c>
      <c r="AB269" s="666">
        <f t="shared" ref="M269:AT276" si="76">AA269*AB$6+AA269</f>
        <v>10555.36464853761</v>
      </c>
      <c r="AC269" s="666">
        <f t="shared" si="76"/>
        <v>10670.914962284696</v>
      </c>
      <c r="AD269" s="666">
        <f t="shared" si="76"/>
        <v>10775.477963025052</v>
      </c>
      <c r="AE269" s="666">
        <f t="shared" si="76"/>
        <v>10869.930177718607</v>
      </c>
      <c r="AF269" s="666">
        <f t="shared" si="76"/>
        <v>10955.100305921063</v>
      </c>
      <c r="AG269" s="666">
        <f t="shared" si="76"/>
        <v>11031.767161968131</v>
      </c>
      <c r="AH269" s="666">
        <f t="shared" si="76"/>
        <v>11100.658924810939</v>
      </c>
      <c r="AI269" s="666">
        <f t="shared" si="76"/>
        <v>11162.453406722354</v>
      </c>
      <c r="AJ269" s="666">
        <f t="shared" si="76"/>
        <v>11184.841302024728</v>
      </c>
      <c r="AK269" s="666">
        <f t="shared" si="76"/>
        <v>11200.996865782339</v>
      </c>
      <c r="AL269" s="666">
        <f t="shared" si="76"/>
        <v>11211.503486763977</v>
      </c>
      <c r="AM269" s="666">
        <f t="shared" si="76"/>
        <v>11216.895396834658</v>
      </c>
      <c r="AN269" s="666">
        <f t="shared" si="76"/>
        <v>11217.660730732565</v>
      </c>
      <c r="AO269" s="666">
        <f t="shared" si="76"/>
        <v>11214.244629188688</v>
      </c>
      <c r="AP269" s="666">
        <f t="shared" si="76"/>
        <v>11207.052319045832</v>
      </c>
      <c r="AQ269" s="666">
        <f t="shared" si="76"/>
        <v>11196.452120919224</v>
      </c>
      <c r="AR269" s="666">
        <f t="shared" si="76"/>
        <v>11182.778348632903</v>
      </c>
      <c r="AS269" s="666">
        <f t="shared" si="76"/>
        <v>11166.334075650802</v>
      </c>
      <c r="AT269" s="667">
        <f t="shared" si="76"/>
        <v>11147.393752435533</v>
      </c>
      <c r="AV269" s="663"/>
      <c r="AW269" s="665" t="s">
        <v>367</v>
      </c>
      <c r="AX269" s="103">
        <v>220</v>
      </c>
      <c r="AY269" s="103">
        <v>8</v>
      </c>
      <c r="AZ269" s="661">
        <v>4</v>
      </c>
      <c r="BA269" s="714">
        <f t="shared" si="64"/>
        <v>1.4613041337357735</v>
      </c>
      <c r="BB269" s="104">
        <f t="shared" si="62"/>
        <v>2</v>
      </c>
    </row>
    <row r="270" spans="2:54" x14ac:dyDescent="0.25">
      <c r="B270" s="663"/>
      <c r="C270" s="664" t="s">
        <v>368</v>
      </c>
      <c r="D270" s="665" t="s">
        <v>369</v>
      </c>
      <c r="E270" s="548"/>
      <c r="F270" s="548"/>
      <c r="G270" s="548">
        <v>1151</v>
      </c>
      <c r="H270" s="548">
        <v>5729</v>
      </c>
      <c r="I270" s="548">
        <v>5540</v>
      </c>
      <c r="J270" s="548">
        <v>6425</v>
      </c>
      <c r="K270" s="548">
        <v>5521</v>
      </c>
      <c r="L270" s="666">
        <f t="shared" si="74"/>
        <v>5914.0687159933295</v>
      </c>
      <c r="M270" s="666">
        <f t="shared" si="76"/>
        <v>6294.3819040090339</v>
      </c>
      <c r="N270" s="666">
        <f t="shared" si="76"/>
        <v>6660.1243734425925</v>
      </c>
      <c r="O270" s="666">
        <f t="shared" si="76"/>
        <v>6990.7979580472966</v>
      </c>
      <c r="P270" s="666">
        <f t="shared" si="76"/>
        <v>7302.8091438626952</v>
      </c>
      <c r="Q270" s="666">
        <f t="shared" si="76"/>
        <v>7595.7643533763803</v>
      </c>
      <c r="R270" s="666">
        <f t="shared" si="76"/>
        <v>7869.5971967801688</v>
      </c>
      <c r="S270" s="666">
        <f t="shared" si="76"/>
        <v>8124.5130048254341</v>
      </c>
      <c r="T270" s="666">
        <f t="shared" si="76"/>
        <v>8360.9366315150055</v>
      </c>
      <c r="U270" s="666">
        <f t="shared" si="76"/>
        <v>8579.4648023623467</v>
      </c>
      <c r="V270" s="666">
        <f t="shared" si="76"/>
        <v>8780.8237107273071</v>
      </c>
      <c r="W270" s="666">
        <f t="shared" si="76"/>
        <v>8965.8321250108002</v>
      </c>
      <c r="X270" s="666">
        <f t="shared" si="76"/>
        <v>9135.3699488765833</v>
      </c>
      <c r="Y270" s="666">
        <f t="shared" si="76"/>
        <v>9290.3519566499817</v>
      </c>
      <c r="Z270" s="666">
        <f t="shared" si="76"/>
        <v>9431.7062871771232</v>
      </c>
      <c r="AA270" s="666">
        <f t="shared" si="76"/>
        <v>9560.3572033413911</v>
      </c>
      <c r="AB270" s="666">
        <f t="shared" si="76"/>
        <v>9677.2115949146701</v>
      </c>
      <c r="AC270" s="666">
        <f t="shared" si="76"/>
        <v>9783.148705874095</v>
      </c>
      <c r="AD270" s="666">
        <f t="shared" si="76"/>
        <v>9879.0125928032721</v>
      </c>
      <c r="AE270" s="666">
        <f t="shared" si="76"/>
        <v>9965.6068600439085</v>
      </c>
      <c r="AF270" s="666">
        <f t="shared" si="76"/>
        <v>10043.69126353208</v>
      </c>
      <c r="AG270" s="666">
        <f t="shared" si="76"/>
        <v>10113.979824182341</v>
      </c>
      <c r="AH270" s="666">
        <f t="shared" si="76"/>
        <v>10177.140140133046</v>
      </c>
      <c r="AI270" s="666">
        <f t="shared" si="76"/>
        <v>10233.793633097663</v>
      </c>
      <c r="AJ270" s="666">
        <f t="shared" si="76"/>
        <v>10254.318968528483</v>
      </c>
      <c r="AK270" s="666">
        <f t="shared" si="76"/>
        <v>10269.130470937278</v>
      </c>
      <c r="AL270" s="666">
        <f t="shared" si="76"/>
        <v>10278.762994092314</v>
      </c>
      <c r="AM270" s="666">
        <f t="shared" si="76"/>
        <v>10283.706324464321</v>
      </c>
      <c r="AN270" s="666">
        <f t="shared" si="76"/>
        <v>10284.407986445449</v>
      </c>
      <c r="AO270" s="666">
        <f t="shared" si="76"/>
        <v>10281.276087305007</v>
      </c>
      <c r="AP270" s="666">
        <f t="shared" si="76"/>
        <v>10274.682141058125</v>
      </c>
      <c r="AQ270" s="666">
        <f t="shared" si="76"/>
        <v>10264.963825904189</v>
      </c>
      <c r="AR270" s="666">
        <f t="shared" si="76"/>
        <v>10252.427642444743</v>
      </c>
      <c r="AS270" s="666">
        <f t="shared" si="76"/>
        <v>10237.351449961487</v>
      </c>
      <c r="AT270" s="667">
        <f t="shared" si="76"/>
        <v>10219.986866024008</v>
      </c>
      <c r="AV270" s="663"/>
      <c r="AW270" s="665" t="s">
        <v>369</v>
      </c>
      <c r="AX270" s="103">
        <v>220</v>
      </c>
      <c r="AY270" s="103">
        <v>8</v>
      </c>
      <c r="AZ270" s="661">
        <v>4</v>
      </c>
      <c r="BA270" s="714">
        <f t="shared" si="64"/>
        <v>1.339731006701296</v>
      </c>
      <c r="BB270" s="104">
        <f t="shared" si="62"/>
        <v>2</v>
      </c>
    </row>
    <row r="271" spans="2:54" ht="15.75" thickBot="1" x14ac:dyDescent="0.3">
      <c r="B271" s="681"/>
      <c r="C271" s="682" t="s">
        <v>370</v>
      </c>
      <c r="D271" s="683" t="s">
        <v>367</v>
      </c>
      <c r="E271" s="685"/>
      <c r="F271" s="685"/>
      <c r="G271" s="685"/>
      <c r="H271" s="685"/>
      <c r="I271" s="574"/>
      <c r="J271" s="574"/>
      <c r="K271" s="574">
        <v>6980</v>
      </c>
      <c r="L271" s="666">
        <f t="shared" si="74"/>
        <v>7476.9425172311976</v>
      </c>
      <c r="M271" s="666">
        <f t="shared" si="76"/>
        <v>7957.7586832064944</v>
      </c>
      <c r="N271" s="666">
        <f t="shared" si="76"/>
        <v>8420.1536182990931</v>
      </c>
      <c r="O271" s="666">
        <f t="shared" si="76"/>
        <v>8838.2122345897715</v>
      </c>
      <c r="P271" s="666">
        <f t="shared" si="76"/>
        <v>9232.6766571566041</v>
      </c>
      <c r="Q271" s="666">
        <f t="shared" si="76"/>
        <v>9603.0493002295116</v>
      </c>
      <c r="R271" s="666">
        <f t="shared" si="76"/>
        <v>9949.2462295826081</v>
      </c>
      <c r="S271" s="666">
        <f t="shared" si="76"/>
        <v>10271.527037435524</v>
      </c>
      <c r="T271" s="666">
        <f t="shared" si="76"/>
        <v>10570.428851290479</v>
      </c>
      <c r="U271" s="666">
        <f t="shared" si="76"/>
        <v>10846.706089565147</v>
      </c>
      <c r="V271" s="666">
        <f t="shared" si="76"/>
        <v>11101.276852178336</v>
      </c>
      <c r="W271" s="666">
        <f t="shared" si="76"/>
        <v>11335.176278314684</v>
      </c>
      <c r="X271" s="666">
        <f t="shared" si="76"/>
        <v>11549.516798253675</v>
      </c>
      <c r="Y271" s="666">
        <f t="shared" si="76"/>
        <v>11745.454927987113</v>
      </c>
      <c r="Z271" s="666">
        <f t="shared" si="76"/>
        <v>11924.164079785602</v>
      </c>
      <c r="AA271" s="666">
        <f t="shared" si="76"/>
        <v>12086.812765680654</v>
      </c>
      <c r="AB271" s="666">
        <f t="shared" si="76"/>
        <v>12234.547533509216</v>
      </c>
      <c r="AC271" s="666">
        <f t="shared" si="76"/>
        <v>12368.479979532905</v>
      </c>
      <c r="AD271" s="666">
        <f t="shared" si="76"/>
        <v>12489.67721386829</v>
      </c>
      <c r="AE271" s="666">
        <f t="shared" si="76"/>
        <v>12599.155204330098</v>
      </c>
      <c r="AF271" s="666">
        <f t="shared" si="76"/>
        <v>12697.874482784624</v>
      </c>
      <c r="AG271" s="666">
        <f t="shared" si="76"/>
        <v>12786.737759969701</v>
      </c>
      <c r="AH271" s="666">
        <f t="shared" si="76"/>
        <v>12866.589055991422</v>
      </c>
      <c r="AI271" s="666">
        <f t="shared" si="76"/>
        <v>12938.214011777154</v>
      </c>
      <c r="AJ271" s="666">
        <f t="shared" si="76"/>
        <v>12964.163448710162</v>
      </c>
      <c r="AK271" s="666">
        <f t="shared" si="76"/>
        <v>12982.889093849339</v>
      </c>
      <c r="AL271" s="666">
        <f t="shared" si="76"/>
        <v>12995.067143409589</v>
      </c>
      <c r="AM271" s="666">
        <f t="shared" si="76"/>
        <v>13001.316816656576</v>
      </c>
      <c r="AN271" s="666">
        <f t="shared" si="76"/>
        <v>13002.203902443256</v>
      </c>
      <c r="AO271" s="666">
        <f t="shared" si="76"/>
        <v>12998.24435598423</v>
      </c>
      <c r="AP271" s="666">
        <f t="shared" si="76"/>
        <v>12989.907868970424</v>
      </c>
      <c r="AQ271" s="666">
        <f t="shared" si="76"/>
        <v>12977.621355698468</v>
      </c>
      <c r="AR271" s="666">
        <f t="shared" si="76"/>
        <v>12961.772313759157</v>
      </c>
      <c r="AS271" s="666">
        <f t="shared" si="76"/>
        <v>12942.712030561705</v>
      </c>
      <c r="AT271" s="667">
        <f t="shared" si="76"/>
        <v>12920.758617070742</v>
      </c>
      <c r="AV271" s="681"/>
      <c r="AW271" s="683" t="s">
        <v>367</v>
      </c>
      <c r="AX271" s="103">
        <v>220</v>
      </c>
      <c r="AY271" s="103">
        <v>8</v>
      </c>
      <c r="AZ271" s="661">
        <v>4</v>
      </c>
      <c r="BA271" s="714">
        <f t="shared" si="64"/>
        <v>1.6937733067877274</v>
      </c>
      <c r="BB271" s="104">
        <f t="shared" si="62"/>
        <v>2</v>
      </c>
    </row>
    <row r="272" spans="2:54" ht="15.75" thickBot="1" x14ac:dyDescent="0.3">
      <c r="B272" s="672" t="s">
        <v>371</v>
      </c>
      <c r="C272" s="673" t="s">
        <v>372</v>
      </c>
      <c r="D272" s="674" t="s">
        <v>373</v>
      </c>
      <c r="E272" s="684"/>
      <c r="F272" s="684"/>
      <c r="G272" s="684"/>
      <c r="H272" s="684"/>
      <c r="I272" s="676"/>
      <c r="J272" s="676"/>
      <c r="K272" s="676">
        <v>865</v>
      </c>
      <c r="L272" s="666">
        <f t="shared" si="74"/>
        <v>926.58385063108676</v>
      </c>
      <c r="M272" s="666">
        <f t="shared" si="76"/>
        <v>986.16923509650678</v>
      </c>
      <c r="N272" s="666">
        <f t="shared" si="76"/>
        <v>1043.4717592877817</v>
      </c>
      <c r="O272" s="666">
        <f t="shared" si="76"/>
        <v>1095.27988293985</v>
      </c>
      <c r="P272" s="666">
        <f t="shared" si="76"/>
        <v>1144.1640843037912</v>
      </c>
      <c r="Q272" s="666">
        <f t="shared" si="76"/>
        <v>1190.0626998135426</v>
      </c>
      <c r="R272" s="666">
        <f t="shared" si="76"/>
        <v>1232.965327878074</v>
      </c>
      <c r="S272" s="666">
        <f t="shared" si="76"/>
        <v>1272.904138593371</v>
      </c>
      <c r="T272" s="666">
        <f t="shared" si="76"/>
        <v>1309.9456957544794</v>
      </c>
      <c r="U272" s="666">
        <f t="shared" si="76"/>
        <v>1344.1834910420994</v>
      </c>
      <c r="V272" s="666">
        <f t="shared" si="76"/>
        <v>1375.7313004490347</v>
      </c>
      <c r="W272" s="666">
        <f t="shared" si="76"/>
        <v>1404.7174041177943</v>
      </c>
      <c r="X272" s="666">
        <f t="shared" si="76"/>
        <v>1431.2796605285719</v>
      </c>
      <c r="Y272" s="666">
        <f t="shared" si="76"/>
        <v>1455.5613915055667</v>
      </c>
      <c r="Z272" s="666">
        <f t="shared" si="76"/>
        <v>1477.7080127528004</v>
      </c>
      <c r="AA272" s="666">
        <f t="shared" si="76"/>
        <v>1497.8643327097088</v>
      </c>
      <c r="AB272" s="666">
        <f t="shared" si="76"/>
        <v>1516.1724378919016</v>
      </c>
      <c r="AC272" s="666">
        <f t="shared" si="76"/>
        <v>1532.7700834234906</v>
      </c>
      <c r="AD272" s="666">
        <f t="shared" si="76"/>
        <v>1547.7895114607552</v>
      </c>
      <c r="AE272" s="666">
        <f t="shared" si="76"/>
        <v>1561.3566263245752</v>
      </c>
      <c r="AF272" s="666">
        <f t="shared" si="76"/>
        <v>1573.5904624081231</v>
      </c>
      <c r="AG272" s="666">
        <f t="shared" si="76"/>
        <v>1584.6028885922337</v>
      </c>
      <c r="AH272" s="666">
        <f t="shared" si="76"/>
        <v>1594.4985004917737</v>
      </c>
      <c r="AI272" s="666">
        <f t="shared" si="76"/>
        <v>1603.374659052613</v>
      </c>
      <c r="AJ272" s="666">
        <f t="shared" si="76"/>
        <v>1606.5904560364313</v>
      </c>
      <c r="AK272" s="666">
        <f t="shared" si="76"/>
        <v>1608.9110409999539</v>
      </c>
      <c r="AL272" s="666">
        <f t="shared" si="76"/>
        <v>1610.42021189818</v>
      </c>
      <c r="AM272" s="666">
        <f t="shared" si="76"/>
        <v>1611.1947057891032</v>
      </c>
      <c r="AN272" s="666">
        <f t="shared" si="76"/>
        <v>1611.3046383400313</v>
      </c>
      <c r="AO272" s="666">
        <f t="shared" si="76"/>
        <v>1610.8139495596506</v>
      </c>
      <c r="AP272" s="666">
        <f t="shared" si="76"/>
        <v>1609.7808462262778</v>
      </c>
      <c r="AQ272" s="666">
        <f t="shared" si="76"/>
        <v>1608.2582339081916</v>
      </c>
      <c r="AR272" s="666">
        <f t="shared" si="76"/>
        <v>1606.2941334386353</v>
      </c>
      <c r="AS272" s="666">
        <f t="shared" si="76"/>
        <v>1603.9320782859425</v>
      </c>
      <c r="AT272" s="667">
        <f t="shared" si="76"/>
        <v>1601.2114905109163</v>
      </c>
      <c r="AV272" s="672" t="s">
        <v>371</v>
      </c>
      <c r="AW272" s="674" t="s">
        <v>373</v>
      </c>
      <c r="AX272" s="103">
        <v>220</v>
      </c>
      <c r="AY272" s="103">
        <v>8</v>
      </c>
      <c r="AZ272" s="661">
        <v>4</v>
      </c>
      <c r="BA272" s="714">
        <f t="shared" si="64"/>
        <v>0.20990170635693187</v>
      </c>
      <c r="BB272" s="104">
        <f t="shared" si="62"/>
        <v>1</v>
      </c>
    </row>
    <row r="273" spans="2:54" ht="15.75" thickBot="1" x14ac:dyDescent="0.3">
      <c r="B273" s="672" t="s">
        <v>81</v>
      </c>
      <c r="C273" s="673" t="s">
        <v>374</v>
      </c>
      <c r="D273" s="674" t="s">
        <v>375</v>
      </c>
      <c r="E273" s="675">
        <v>8029</v>
      </c>
      <c r="F273" s="675">
        <v>8138</v>
      </c>
      <c r="G273" s="675">
        <v>8195</v>
      </c>
      <c r="H273" s="675">
        <v>8726</v>
      </c>
      <c r="I273" s="676">
        <v>9508</v>
      </c>
      <c r="J273" s="676">
        <v>12499</v>
      </c>
      <c r="K273" s="676">
        <v>9724</v>
      </c>
      <c r="L273" s="666">
        <f t="shared" si="74"/>
        <v>10416.302154377674</v>
      </c>
      <c r="M273" s="666">
        <f t="shared" si="76"/>
        <v>11086.13831454154</v>
      </c>
      <c r="N273" s="666">
        <f t="shared" si="76"/>
        <v>11730.31143042126</v>
      </c>
      <c r="O273" s="666">
        <f t="shared" si="76"/>
        <v>12312.718591568904</v>
      </c>
      <c r="P273" s="666">
        <f t="shared" si="76"/>
        <v>12862.256133838227</v>
      </c>
      <c r="Q273" s="666">
        <f t="shared" si="76"/>
        <v>13378.23085894438</v>
      </c>
      <c r="R273" s="666">
        <f t="shared" si="76"/>
        <v>13860.525836169239</v>
      </c>
      <c r="S273" s="666">
        <f t="shared" si="76"/>
        <v>14309.50270945889</v>
      </c>
      <c r="T273" s="666">
        <f t="shared" si="76"/>
        <v>14725.909763602956</v>
      </c>
      <c r="U273" s="666">
        <f t="shared" si="76"/>
        <v>15110.797996408524</v>
      </c>
      <c r="V273" s="666">
        <f t="shared" si="76"/>
        <v>15465.446434180825</v>
      </c>
      <c r="W273" s="666">
        <f t="shared" si="76"/>
        <v>15791.297153342695</v>
      </c>
      <c r="X273" s="666">
        <f t="shared" si="76"/>
        <v>16089.899906335066</v>
      </c>
      <c r="Y273" s="666">
        <f t="shared" si="76"/>
        <v>16362.865862427896</v>
      </c>
      <c r="Z273" s="666">
        <f t="shared" si="76"/>
        <v>16611.829729489284</v>
      </c>
      <c r="AA273" s="666">
        <f t="shared" si="76"/>
        <v>16838.419388750528</v>
      </c>
      <c r="AB273" s="666">
        <f t="shared" si="76"/>
        <v>17044.232122613699</v>
      </c>
      <c r="AC273" s="666">
        <f t="shared" si="76"/>
        <v>17230.81652163008</v>
      </c>
      <c r="AD273" s="666">
        <f t="shared" si="76"/>
        <v>17399.659201669805</v>
      </c>
      <c r="AE273" s="666">
        <f t="shared" si="76"/>
        <v>17552.175531075336</v>
      </c>
      <c r="AF273" s="666">
        <f t="shared" si="76"/>
        <v>17689.70364908276</v>
      </c>
      <c r="AG273" s="666">
        <f t="shared" si="76"/>
        <v>17813.501142972113</v>
      </c>
      <c r="AH273" s="666">
        <f t="shared" si="76"/>
        <v>17924.7438367422</v>
      </c>
      <c r="AI273" s="666">
        <f t="shared" si="76"/>
        <v>18024.52622500301</v>
      </c>
      <c r="AJ273" s="666">
        <f t="shared" si="76"/>
        <v>18060.676987859249</v>
      </c>
      <c r="AK273" s="666">
        <f t="shared" si="76"/>
        <v>18086.7641187093</v>
      </c>
      <c r="AL273" s="666">
        <f t="shared" si="76"/>
        <v>18103.729642194096</v>
      </c>
      <c r="AM273" s="666">
        <f t="shared" si="76"/>
        <v>18112.436207044197</v>
      </c>
      <c r="AN273" s="666">
        <f t="shared" si="76"/>
        <v>18113.672026842145</v>
      </c>
      <c r="AO273" s="666">
        <f t="shared" si="76"/>
        <v>18108.155890772294</v>
      </c>
      <c r="AP273" s="666">
        <f t="shared" si="76"/>
        <v>18096.542137230423</v>
      </c>
      <c r="AQ273" s="666">
        <f t="shared" si="76"/>
        <v>18079.425510431498</v>
      </c>
      <c r="AR273" s="666">
        <f t="shared" si="76"/>
        <v>18057.345842262752</v>
      </c>
      <c r="AS273" s="666">
        <f t="shared" si="76"/>
        <v>18030.792519367045</v>
      </c>
      <c r="AT273" s="667">
        <f t="shared" si="76"/>
        <v>18000.208709512302</v>
      </c>
      <c r="AV273" s="672" t="s">
        <v>81</v>
      </c>
      <c r="AW273" s="674" t="s">
        <v>375</v>
      </c>
      <c r="AX273" s="103">
        <v>220</v>
      </c>
      <c r="AY273" s="103">
        <v>8</v>
      </c>
      <c r="AZ273" s="661">
        <v>4</v>
      </c>
      <c r="BA273" s="714">
        <f t="shared" si="64"/>
        <v>2.3596349047570007</v>
      </c>
      <c r="BB273" s="104">
        <f t="shared" si="62"/>
        <v>3</v>
      </c>
    </row>
    <row r="274" spans="2:54" ht="15.75" thickBot="1" x14ac:dyDescent="0.3">
      <c r="B274" s="672" t="s">
        <v>82</v>
      </c>
      <c r="C274" s="673" t="s">
        <v>376</v>
      </c>
      <c r="D274" s="674" t="s">
        <v>377</v>
      </c>
      <c r="E274" s="658">
        <f>13346+4045</f>
        <v>17391</v>
      </c>
      <c r="F274" s="658">
        <v>17640</v>
      </c>
      <c r="G274" s="658">
        <v>19611</v>
      </c>
      <c r="H274" s="658">
        <v>18292</v>
      </c>
      <c r="I274" s="676">
        <v>16191</v>
      </c>
      <c r="J274" s="676">
        <v>20304</v>
      </c>
      <c r="K274" s="676">
        <v>21266</v>
      </c>
      <c r="L274" s="666">
        <f t="shared" si="74"/>
        <v>22780.037187885191</v>
      </c>
      <c r="M274" s="666">
        <f t="shared" si="76"/>
        <v>24244.942142846605</v>
      </c>
      <c r="N274" s="666">
        <f t="shared" si="76"/>
        <v>25653.723043946778</v>
      </c>
      <c r="O274" s="666">
        <f t="shared" si="76"/>
        <v>26927.424266588263</v>
      </c>
      <c r="P274" s="666">
        <f t="shared" si="76"/>
        <v>28129.24094428257</v>
      </c>
      <c r="Q274" s="666">
        <f t="shared" si="76"/>
        <v>29257.657080040226</v>
      </c>
      <c r="R274" s="666">
        <f t="shared" si="76"/>
        <v>30312.41695104638</v>
      </c>
      <c r="S274" s="666">
        <f t="shared" si="76"/>
        <v>31294.311458181066</v>
      </c>
      <c r="T274" s="666">
        <f t="shared" si="76"/>
        <v>32204.977070421679</v>
      </c>
      <c r="U274" s="666">
        <f t="shared" si="76"/>
        <v>33046.712278036161</v>
      </c>
      <c r="V274" s="666">
        <f t="shared" si="76"/>
        <v>33822.31426051927</v>
      </c>
      <c r="W274" s="666">
        <f t="shared" si="76"/>
        <v>34534.936781467062</v>
      </c>
      <c r="X274" s="666">
        <f t="shared" si="76"/>
        <v>35187.96908763075</v>
      </c>
      <c r="Y274" s="666">
        <f t="shared" si="76"/>
        <v>35784.93474191604</v>
      </c>
      <c r="Z274" s="666">
        <f t="shared" si="76"/>
        <v>36329.408785203523</v>
      </c>
      <c r="AA274" s="666">
        <f t="shared" si="76"/>
        <v>36824.951328791518</v>
      </c>
      <c r="AB274" s="666">
        <f t="shared" si="76"/>
        <v>37275.055565559742</v>
      </c>
      <c r="AC274" s="666">
        <f t="shared" si="76"/>
        <v>37683.108201253119</v>
      </c>
      <c r="AD274" s="666">
        <f t="shared" si="76"/>
        <v>38052.360405461754</v>
      </c>
      <c r="AE274" s="666">
        <f t="shared" si="76"/>
        <v>38385.907532275625</v>
      </c>
      <c r="AF274" s="666">
        <f t="shared" si="76"/>
        <v>38686.676038810576</v>
      </c>
      <c r="AG274" s="666">
        <f t="shared" si="76"/>
        <v>38957.416218268721</v>
      </c>
      <c r="AH274" s="666">
        <f t="shared" si="76"/>
        <v>39200.699550818565</v>
      </c>
      <c r="AI274" s="666">
        <f t="shared" si="76"/>
        <v>39418.919652500423</v>
      </c>
      <c r="AJ274" s="666">
        <f t="shared" si="76"/>
        <v>39497.979928405482</v>
      </c>
      <c r="AK274" s="666">
        <f t="shared" si="76"/>
        <v>39555.031442664753</v>
      </c>
      <c r="AL274" s="666">
        <f t="shared" si="76"/>
        <v>39592.134365579986</v>
      </c>
      <c r="AM274" s="666">
        <f t="shared" si="76"/>
        <v>39611.175275504116</v>
      </c>
      <c r="AN274" s="666">
        <f t="shared" si="76"/>
        <v>39613.877964091444</v>
      </c>
      <c r="AO274" s="666">
        <f t="shared" si="76"/>
        <v>39601.814394607543</v>
      </c>
      <c r="AP274" s="666">
        <f t="shared" si="76"/>
        <v>39576.415579015047</v>
      </c>
      <c r="AQ274" s="666">
        <f t="shared" si="76"/>
        <v>39538.982199181031</v>
      </c>
      <c r="AR274" s="666">
        <f t="shared" si="76"/>
        <v>39490.694845902894</v>
      </c>
      <c r="AS274" s="666">
        <f t="shared" si="76"/>
        <v>39432.623788241428</v>
      </c>
      <c r="AT274" s="667">
        <f t="shared" si="76"/>
        <v>39365.738216422113</v>
      </c>
      <c r="AV274" s="672" t="s">
        <v>82</v>
      </c>
      <c r="AW274" s="674" t="s">
        <v>377</v>
      </c>
      <c r="AX274" s="103">
        <v>220</v>
      </c>
      <c r="AY274" s="103">
        <v>8</v>
      </c>
      <c r="AZ274" s="661">
        <v>4</v>
      </c>
      <c r="BA274" s="714">
        <f t="shared" si="64"/>
        <v>5.1604273842618644</v>
      </c>
      <c r="BB274" s="104">
        <f t="shared" si="62"/>
        <v>6</v>
      </c>
    </row>
    <row r="275" spans="2:54" x14ac:dyDescent="0.25">
      <c r="B275" s="655" t="s">
        <v>83</v>
      </c>
      <c r="C275" s="686" t="s">
        <v>378</v>
      </c>
      <c r="D275" s="687" t="s">
        <v>379</v>
      </c>
      <c r="E275" s="658">
        <v>5343</v>
      </c>
      <c r="F275" s="658">
        <v>5099</v>
      </c>
      <c r="G275" s="658">
        <v>4689</v>
      </c>
      <c r="H275" s="658">
        <v>3477</v>
      </c>
      <c r="I275" s="688">
        <v>2385</v>
      </c>
      <c r="J275" s="688">
        <v>5528</v>
      </c>
      <c r="K275" s="688">
        <v>4740</v>
      </c>
      <c r="L275" s="666">
        <f t="shared" si="74"/>
        <v>5077.465262417747</v>
      </c>
      <c r="M275" s="666">
        <f t="shared" si="76"/>
        <v>5403.9793923207426</v>
      </c>
      <c r="N275" s="666">
        <f t="shared" si="76"/>
        <v>5717.9839757503878</v>
      </c>
      <c r="O275" s="666">
        <f t="shared" si="76"/>
        <v>6001.8805146068089</v>
      </c>
      <c r="P275" s="666">
        <f t="shared" si="76"/>
        <v>6269.7546353756898</v>
      </c>
      <c r="Q275" s="666">
        <f t="shared" si="76"/>
        <v>6521.2684359724781</v>
      </c>
      <c r="R275" s="666">
        <f t="shared" si="76"/>
        <v>6756.3649180833199</v>
      </c>
      <c r="S275" s="666">
        <f t="shared" si="76"/>
        <v>6975.2203663960454</v>
      </c>
      <c r="T275" s="666">
        <f t="shared" si="76"/>
        <v>7178.1995351170326</v>
      </c>
      <c r="U275" s="666">
        <f t="shared" si="76"/>
        <v>7365.8147370399447</v>
      </c>
      <c r="V275" s="666">
        <f t="shared" si="76"/>
        <v>7538.6894382987584</v>
      </c>
      <c r="W275" s="666">
        <f t="shared" si="76"/>
        <v>7697.5265844142732</v>
      </c>
      <c r="X275" s="666">
        <f t="shared" si="76"/>
        <v>7843.0816079831575</v>
      </c>
      <c r="Y275" s="666">
        <f t="shared" si="76"/>
        <v>7976.1398794640318</v>
      </c>
      <c r="Z275" s="666">
        <f t="shared" si="76"/>
        <v>8097.4982432928045</v>
      </c>
      <c r="AA275" s="666">
        <f t="shared" si="76"/>
        <v>8207.950216235864</v>
      </c>
      <c r="AB275" s="666">
        <f t="shared" si="76"/>
        <v>8308.274399546377</v>
      </c>
      <c r="AC275" s="666">
        <f t="shared" si="76"/>
        <v>8399.2256594535811</v>
      </c>
      <c r="AD275" s="666">
        <f t="shared" si="76"/>
        <v>8481.5286523976665</v>
      </c>
      <c r="AE275" s="666">
        <f t="shared" si="76"/>
        <v>8555.8733049462298</v>
      </c>
      <c r="AF275" s="666">
        <f t="shared" si="76"/>
        <v>8622.9118980514522</v>
      </c>
      <c r="AG275" s="666">
        <f t="shared" si="76"/>
        <v>8683.2574473146706</v>
      </c>
      <c r="AH275" s="666">
        <f t="shared" si="76"/>
        <v>8737.4831125213987</v>
      </c>
      <c r="AI275" s="666">
        <f t="shared" si="76"/>
        <v>8786.1224091438016</v>
      </c>
      <c r="AJ275" s="666">
        <f t="shared" si="76"/>
        <v>8803.7442330782505</v>
      </c>
      <c r="AK275" s="666">
        <f t="shared" si="76"/>
        <v>8816.4605021269181</v>
      </c>
      <c r="AL275" s="666">
        <f t="shared" si="76"/>
        <v>8824.7304097079486</v>
      </c>
      <c r="AM275" s="666">
        <f t="shared" si="76"/>
        <v>8828.9744571564752</v>
      </c>
      <c r="AN275" s="666">
        <f t="shared" si="76"/>
        <v>8829.5768621176303</v>
      </c>
      <c r="AO275" s="666">
        <f t="shared" si="76"/>
        <v>8826.8880010551966</v>
      </c>
      <c r="AP275" s="666">
        <f t="shared" si="76"/>
        <v>8821.2268336561356</v>
      </c>
      <c r="AQ275" s="666">
        <f t="shared" si="76"/>
        <v>8812.8832702021136</v>
      </c>
      <c r="AR275" s="666">
        <f t="shared" si="76"/>
        <v>8802.1204537562207</v>
      </c>
      <c r="AS275" s="666">
        <f t="shared" si="76"/>
        <v>8789.1769376593838</v>
      </c>
      <c r="AT275" s="667">
        <f t="shared" si="76"/>
        <v>8774.2687456898766</v>
      </c>
      <c r="AV275" s="655" t="s">
        <v>83</v>
      </c>
      <c r="AW275" s="687" t="s">
        <v>379</v>
      </c>
      <c r="AX275" s="103">
        <v>220</v>
      </c>
      <c r="AY275" s="103">
        <v>8</v>
      </c>
      <c r="AZ275" s="661">
        <v>4</v>
      </c>
      <c r="BA275" s="714">
        <f t="shared" si="64"/>
        <v>1.1502128186495462</v>
      </c>
      <c r="BB275" s="104">
        <f t="shared" si="62"/>
        <v>2</v>
      </c>
    </row>
    <row r="276" spans="2:54" ht="15.75" thickBot="1" x14ac:dyDescent="0.3">
      <c r="B276" s="681"/>
      <c r="C276" s="689" t="s">
        <v>380</v>
      </c>
      <c r="D276" s="690" t="s">
        <v>379</v>
      </c>
      <c r="E276" s="574">
        <v>9734</v>
      </c>
      <c r="F276" s="574">
        <v>6989</v>
      </c>
      <c r="G276" s="574">
        <v>7904</v>
      </c>
      <c r="H276" s="574">
        <v>10484</v>
      </c>
      <c r="I276" s="691">
        <v>10318</v>
      </c>
      <c r="J276" s="691">
        <v>8317</v>
      </c>
      <c r="K276" s="691">
        <v>9768</v>
      </c>
      <c r="L276" s="666">
        <f t="shared" si="74"/>
        <v>10463.434743311509</v>
      </c>
      <c r="M276" s="666">
        <f t="shared" si="76"/>
        <v>11136.301836326797</v>
      </c>
      <c r="N276" s="666">
        <f t="shared" si="76"/>
        <v>11783.389762685609</v>
      </c>
      <c r="O276" s="666">
        <f t="shared" si="76"/>
        <v>12368.432250354283</v>
      </c>
      <c r="P276" s="666">
        <f t="shared" si="76"/>
        <v>12920.456387837496</v>
      </c>
      <c r="Q276" s="666">
        <f t="shared" si="76"/>
        <v>13438.765840206572</v>
      </c>
      <c r="R276" s="666">
        <f t="shared" si="76"/>
        <v>13923.243147645117</v>
      </c>
      <c r="S276" s="666">
        <f t="shared" si="76"/>
        <v>14374.251590497164</v>
      </c>
      <c r="T276" s="666">
        <f t="shared" si="76"/>
        <v>14792.542839456362</v>
      </c>
      <c r="U276" s="666">
        <f t="shared" si="76"/>
        <v>15179.172647975984</v>
      </c>
      <c r="V276" s="666">
        <f t="shared" si="76"/>
        <v>15535.425829810601</v>
      </c>
      <c r="W276" s="666">
        <f t="shared" si="76"/>
        <v>15862.750986615738</v>
      </c>
      <c r="X276" s="666">
        <f t="shared" si="76"/>
        <v>16162.704883286806</v>
      </c>
      <c r="Y276" s="666">
        <f t="shared" si="76"/>
        <v>16436.905979452455</v>
      </c>
      <c r="Z276" s="666">
        <f t="shared" si="76"/>
        <v>16686.996379848963</v>
      </c>
      <c r="AA276" s="666">
        <f t="shared" si="76"/>
        <v>16914.61133168605</v>
      </c>
      <c r="AB276" s="666">
        <f t="shared" si="76"/>
        <v>17121.355344887968</v>
      </c>
      <c r="AC276" s="666">
        <f t="shared" si="76"/>
        <v>17308.784017203066</v>
      </c>
      <c r="AD276" s="666">
        <f t="shared" si="76"/>
        <v>17478.39069127012</v>
      </c>
      <c r="AE276" s="666">
        <f t="shared" si="76"/>
        <v>17631.597139813235</v>
      </c>
      <c r="AF276" s="666">
        <f t="shared" si="76"/>
        <v>17769.747556997161</v>
      </c>
      <c r="AG276" s="666">
        <f t="shared" si="76"/>
        <v>17894.105220542122</v>
      </c>
      <c r="AH276" s="666">
        <f t="shared" si="76"/>
        <v>18005.851274917506</v>
      </c>
      <c r="AI276" s="666">
        <f t="shared" si="76"/>
        <v>18106.085167197594</v>
      </c>
      <c r="AJ276" s="666">
        <f t="shared" si="76"/>
        <v>18142.399508166309</v>
      </c>
      <c r="AK276" s="666">
        <f t="shared" si="76"/>
        <v>18168.604680332424</v>
      </c>
      <c r="AL276" s="666">
        <f t="shared" si="76"/>
        <v>18185.646970891812</v>
      </c>
      <c r="AM276" s="666">
        <f t="shared" si="76"/>
        <v>18194.392931962953</v>
      </c>
      <c r="AN276" s="666">
        <f t="shared" si="76"/>
        <v>18195.634343705689</v>
      </c>
      <c r="AO276" s="666">
        <f t="shared" si="76"/>
        <v>18190.09324774412</v>
      </c>
      <c r="AP276" s="666">
        <f t="shared" si="76"/>
        <v>18178.426943281247</v>
      </c>
      <c r="AQ276" s="666">
        <f t="shared" si="76"/>
        <v>18161.232865682327</v>
      </c>
      <c r="AR276" s="666">
        <f t="shared" si="76"/>
        <v>18139.053289512816</v>
      </c>
      <c r="AS276" s="666">
        <f t="shared" ref="AS276:AT276" si="77">AR276*AS$6+AR276</f>
        <v>18112.379815834778</v>
      </c>
      <c r="AT276" s="667">
        <f t="shared" si="77"/>
        <v>18081.657617700148</v>
      </c>
      <c r="AV276" s="681"/>
      <c r="AW276" s="690" t="s">
        <v>379</v>
      </c>
      <c r="AX276" s="103">
        <v>220</v>
      </c>
      <c r="AY276" s="103">
        <v>8</v>
      </c>
      <c r="AZ276" s="661">
        <v>4</v>
      </c>
      <c r="BA276" s="714">
        <f t="shared" si="64"/>
        <v>2.3703119857740003</v>
      </c>
      <c r="BB276" s="104">
        <f t="shared" si="62"/>
        <v>3</v>
      </c>
    </row>
    <row r="277" spans="2:54" ht="15.75" thickBot="1" x14ac:dyDescent="0.3">
      <c r="B277" s="672" t="s">
        <v>240</v>
      </c>
      <c r="C277" s="673" t="s">
        <v>381</v>
      </c>
      <c r="D277" s="674" t="s">
        <v>382</v>
      </c>
      <c r="E277" s="675">
        <v>6739</v>
      </c>
      <c r="F277" s="675">
        <v>7094</v>
      </c>
      <c r="G277" s="675">
        <v>5966</v>
      </c>
      <c r="H277" s="675">
        <v>5442</v>
      </c>
      <c r="I277" s="676">
        <v>4675</v>
      </c>
      <c r="J277" s="676">
        <v>5180</v>
      </c>
      <c r="K277" s="676">
        <v>6112</v>
      </c>
      <c r="L277" s="666">
        <f t="shared" si="74"/>
        <v>6547.1450809909857</v>
      </c>
      <c r="M277" s="666">
        <f t="shared" si="74"/>
        <v>6968.169207988266</v>
      </c>
      <c r="N277" s="666">
        <f t="shared" si="74"/>
        <v>7373.0628818114701</v>
      </c>
      <c r="O277" s="666">
        <f t="shared" si="74"/>
        <v>7739.1336930963735</v>
      </c>
      <c r="P277" s="666">
        <f t="shared" si="74"/>
        <v>8084.5443737164996</v>
      </c>
      <c r="Q277" s="666">
        <f t="shared" si="74"/>
        <v>8408.8592153299105</v>
      </c>
      <c r="R277" s="666">
        <f t="shared" si="74"/>
        <v>8712.0047213766338</v>
      </c>
      <c r="S277" s="666">
        <f t="shared" si="74"/>
        <v>8994.2082024077263</v>
      </c>
      <c r="T277" s="666">
        <f t="shared" si="74"/>
        <v>9255.9399912732697</v>
      </c>
      <c r="U277" s="666">
        <f t="shared" si="74"/>
        <v>9497.8606904616317</v>
      </c>
      <c r="V277" s="666">
        <f t="shared" si="74"/>
        <v>9720.774229300001</v>
      </c>
      <c r="W277" s="666">
        <f t="shared" si="74"/>
        <v>9925.587021928277</v>
      </c>
      <c r="X277" s="666">
        <f t="shared" si="74"/>
        <v>10113.273162023852</v>
      </c>
      <c r="Y277" s="666">
        <f t="shared" si="74"/>
        <v>10284.845346684422</v>
      </c>
      <c r="Z277" s="666">
        <f t="shared" si="74"/>
        <v>10441.331068144646</v>
      </c>
      <c r="AA277" s="666">
        <f t="shared" si="74"/>
        <v>10583.753527770801</v>
      </c>
      <c r="AB277" s="666">
        <f t="shared" ref="M277:AT284" si="78">AA277*AB$6+AA277</f>
        <v>10713.116694098619</v>
      </c>
      <c r="AC277" s="666">
        <f t="shared" si="78"/>
        <v>10830.39393050217</v>
      </c>
      <c r="AD277" s="666">
        <f t="shared" si="78"/>
        <v>10936.519646298426</v>
      </c>
      <c r="AE277" s="666">
        <f t="shared" si="78"/>
        <v>11032.383468318851</v>
      </c>
      <c r="AF277" s="666">
        <f t="shared" si="78"/>
        <v>11118.826481200522</v>
      </c>
      <c r="AG277" s="666">
        <f t="shared" si="78"/>
        <v>11196.639138815879</v>
      </c>
      <c r="AH277" s="666">
        <f t="shared" si="78"/>
        <v>11266.560502896789</v>
      </c>
      <c r="AI277" s="666">
        <f t="shared" si="78"/>
        <v>11329.27851575673</v>
      </c>
      <c r="AJ277" s="666">
        <f t="shared" si="78"/>
        <v>11352.001002652796</v>
      </c>
      <c r="AK277" s="666">
        <f t="shared" si="78"/>
        <v>11368.3980145569</v>
      </c>
      <c r="AL277" s="666">
        <f t="shared" si="78"/>
        <v>11379.061659100204</v>
      </c>
      <c r="AM277" s="666">
        <f t="shared" si="78"/>
        <v>11384.534152350287</v>
      </c>
      <c r="AN277" s="666">
        <f t="shared" si="78"/>
        <v>11385.310924317077</v>
      </c>
      <c r="AO277" s="666">
        <f t="shared" si="78"/>
        <v>11381.843768449231</v>
      </c>
      <c r="AP277" s="666">
        <f t="shared" si="78"/>
        <v>11374.543967786138</v>
      </c>
      <c r="AQ277" s="666">
        <f t="shared" si="78"/>
        <v>11363.785347568632</v>
      </c>
      <c r="AR277" s="666">
        <f t="shared" si="78"/>
        <v>11349.90721800802</v>
      </c>
      <c r="AS277" s="666">
        <f t="shared" si="78"/>
        <v>11333.217182062057</v>
      </c>
      <c r="AT277" s="667">
        <f t="shared" si="78"/>
        <v>11313.993791910658</v>
      </c>
      <c r="AV277" s="672" t="s">
        <v>240</v>
      </c>
      <c r="AW277" s="674" t="s">
        <v>382</v>
      </c>
      <c r="AX277" s="103">
        <v>220</v>
      </c>
      <c r="AY277" s="103">
        <v>8</v>
      </c>
      <c r="AZ277" s="661">
        <v>4</v>
      </c>
      <c r="BA277" s="714">
        <f t="shared" si="64"/>
        <v>1.4831436176341826</v>
      </c>
      <c r="BB277" s="104">
        <f t="shared" si="62"/>
        <v>2</v>
      </c>
    </row>
    <row r="278" spans="2:54" x14ac:dyDescent="0.25">
      <c r="B278" s="663" t="s">
        <v>85</v>
      </c>
      <c r="C278" s="677" t="s">
        <v>383</v>
      </c>
      <c r="D278" s="678" t="s">
        <v>384</v>
      </c>
      <c r="E278" s="658">
        <v>7842</v>
      </c>
      <c r="F278" s="658">
        <v>10196</v>
      </c>
      <c r="G278" s="658">
        <v>11054</v>
      </c>
      <c r="H278" s="658">
        <v>8264</v>
      </c>
      <c r="I278" s="679">
        <v>5245</v>
      </c>
      <c r="J278" s="679">
        <v>5581</v>
      </c>
      <c r="K278" s="679">
        <v>7243</v>
      </c>
      <c r="L278" s="666">
        <f t="shared" si="74"/>
        <v>7758.6668556311688</v>
      </c>
      <c r="M278" s="666">
        <f t="shared" si="78"/>
        <v>8257.5997338774541</v>
      </c>
      <c r="N278" s="666">
        <f t="shared" si="78"/>
        <v>8737.4172861519091</v>
      </c>
      <c r="O278" s="666">
        <f t="shared" si="78"/>
        <v>9171.2279677841998</v>
      </c>
      <c r="P278" s="666">
        <f t="shared" si="78"/>
        <v>9580.5554481067738</v>
      </c>
      <c r="Q278" s="666">
        <f t="shared" si="78"/>
        <v>9964.8833927739761</v>
      </c>
      <c r="R278" s="666">
        <f t="shared" si="78"/>
        <v>10324.124704995249</v>
      </c>
      <c r="S278" s="666">
        <f t="shared" si="78"/>
        <v>10658.548758187037</v>
      </c>
      <c r="T278" s="666">
        <f t="shared" si="78"/>
        <v>10968.712918323346</v>
      </c>
      <c r="U278" s="666">
        <f t="shared" si="78"/>
        <v>11255.400029616099</v>
      </c>
      <c r="V278" s="666">
        <f t="shared" si="78"/>
        <v>11519.562785147236</v>
      </c>
      <c r="W278" s="666">
        <f t="shared" si="78"/>
        <v>11762.275327196745</v>
      </c>
      <c r="X278" s="666">
        <f t="shared" si="78"/>
        <v>11984.692001397047</v>
      </c>
      <c r="Y278" s="666">
        <f t="shared" si="78"/>
        <v>12188.012900202104</v>
      </c>
      <c r="Z278" s="666">
        <f t="shared" si="78"/>
        <v>12373.455648980966</v>
      </c>
      <c r="AA278" s="666">
        <f t="shared" si="78"/>
        <v>12542.232788227078</v>
      </c>
      <c r="AB278" s="666">
        <f t="shared" si="78"/>
        <v>12695.534066648608</v>
      </c>
      <c r="AC278" s="666">
        <f t="shared" si="78"/>
        <v>12834.512964435082</v>
      </c>
      <c r="AD278" s="666">
        <f t="shared" si="78"/>
        <v>12960.276799433819</v>
      </c>
      <c r="AE278" s="666">
        <f t="shared" si="78"/>
        <v>13073.879820195263</v>
      </c>
      <c r="AF278" s="666">
        <f t="shared" si="78"/>
        <v>13176.318750545712</v>
      </c>
      <c r="AG278" s="666">
        <f t="shared" si="78"/>
        <v>13268.530314535899</v>
      </c>
      <c r="AH278" s="666">
        <f t="shared" si="78"/>
        <v>13351.39033417563</v>
      </c>
      <c r="AI278" s="666">
        <f t="shared" si="78"/>
        <v>13425.714052622056</v>
      </c>
      <c r="AJ278" s="666">
        <f t="shared" si="78"/>
        <v>13452.641240545519</v>
      </c>
      <c r="AK278" s="666">
        <f t="shared" si="78"/>
        <v>13472.072450823895</v>
      </c>
      <c r="AL278" s="666">
        <f t="shared" si="78"/>
        <v>13484.709358125456</v>
      </c>
      <c r="AM278" s="666">
        <f t="shared" si="78"/>
        <v>13491.194513330031</v>
      </c>
      <c r="AN278" s="666">
        <f t="shared" si="78"/>
        <v>13492.11502369578</v>
      </c>
      <c r="AO278" s="666">
        <f t="shared" si="78"/>
        <v>13488.006285156707</v>
      </c>
      <c r="AP278" s="666">
        <f t="shared" si="78"/>
        <v>13479.355686955991</v>
      </c>
      <c r="AQ278" s="666">
        <f t="shared" si="78"/>
        <v>13466.606229129518</v>
      </c>
      <c r="AR278" s="666">
        <f t="shared" si="78"/>
        <v>13450.160009822008</v>
      </c>
      <c r="AS278" s="666">
        <f t="shared" si="78"/>
        <v>13430.381552630153</v>
      </c>
      <c r="AT278" s="667">
        <f t="shared" si="78"/>
        <v>13407.600954648056</v>
      </c>
      <c r="AV278" s="663" t="s">
        <v>85</v>
      </c>
      <c r="AW278" s="678" t="s">
        <v>384</v>
      </c>
      <c r="AX278" s="103">
        <v>220</v>
      </c>
      <c r="AY278" s="103">
        <v>8</v>
      </c>
      <c r="AZ278" s="661">
        <v>4</v>
      </c>
      <c r="BA278" s="714">
        <f t="shared" si="64"/>
        <v>1.7575931319575235</v>
      </c>
      <c r="BB278" s="104">
        <f t="shared" si="62"/>
        <v>2</v>
      </c>
    </row>
    <row r="279" spans="2:54" ht="15.75" thickBot="1" x14ac:dyDescent="0.3">
      <c r="B279" s="663"/>
      <c r="C279" s="664" t="s">
        <v>385</v>
      </c>
      <c r="D279" s="665" t="s">
        <v>386</v>
      </c>
      <c r="E279" s="574"/>
      <c r="F279" s="574"/>
      <c r="G279" s="574">
        <v>984</v>
      </c>
      <c r="H279" s="574">
        <v>5395</v>
      </c>
      <c r="I279" s="548">
        <v>4396</v>
      </c>
      <c r="J279" s="548">
        <v>6092</v>
      </c>
      <c r="K279" s="548">
        <v>7077</v>
      </c>
      <c r="L279" s="666">
        <f t="shared" ref="L279:AA294" si="79">K279*L$6+K279</f>
        <v>7580.8484519262438</v>
      </c>
      <c r="M279" s="666">
        <f t="shared" si="78"/>
        <v>8068.3464471421721</v>
      </c>
      <c r="N279" s="666">
        <f t="shared" si="78"/>
        <v>8537.1672144273198</v>
      </c>
      <c r="O279" s="666">
        <f t="shared" si="78"/>
        <v>8961.0355278211791</v>
      </c>
      <c r="P279" s="666">
        <f t="shared" si="78"/>
        <v>9360.9817625640844</v>
      </c>
      <c r="Q279" s="666">
        <f t="shared" si="78"/>
        <v>9736.5014180120743</v>
      </c>
      <c r="R279" s="666">
        <f t="shared" si="78"/>
        <v>10087.509393518072</v>
      </c>
      <c r="S279" s="666">
        <f t="shared" si="78"/>
        <v>10414.268888815363</v>
      </c>
      <c r="T279" s="666">
        <f t="shared" si="78"/>
        <v>10717.324495785495</v>
      </c>
      <c r="U279" s="666">
        <f t="shared" si="78"/>
        <v>10997.441116884323</v>
      </c>
      <c r="V279" s="666">
        <f t="shared" si="78"/>
        <v>11255.549610725806</v>
      </c>
      <c r="W279" s="666">
        <f t="shared" si="78"/>
        <v>11492.699501666628</v>
      </c>
      <c r="X279" s="666">
        <f t="shared" si="78"/>
        <v>11710.018679260931</v>
      </c>
      <c r="Y279" s="666">
        <f t="shared" si="78"/>
        <v>11908.679731427628</v>
      </c>
      <c r="Z279" s="666">
        <f t="shared" si="78"/>
        <v>12089.872377169448</v>
      </c>
      <c r="AA279" s="666">
        <f t="shared" si="78"/>
        <v>12254.781367152154</v>
      </c>
      <c r="AB279" s="666">
        <f t="shared" si="78"/>
        <v>12404.569182613865</v>
      </c>
      <c r="AC279" s="666">
        <f t="shared" si="78"/>
        <v>12540.362867500633</v>
      </c>
      <c r="AD279" s="666">
        <f t="shared" si="78"/>
        <v>12663.244361396266</v>
      </c>
      <c r="AE279" s="666">
        <f t="shared" si="78"/>
        <v>12774.243750865924</v>
      </c>
      <c r="AF279" s="666">
        <f t="shared" si="78"/>
        <v>12874.334916141379</v>
      </c>
      <c r="AG279" s="666">
        <f t="shared" si="78"/>
        <v>12964.433112794501</v>
      </c>
      <c r="AH279" s="666">
        <f t="shared" si="78"/>
        <v>13045.394090150621</v>
      </c>
      <c r="AI279" s="666">
        <f t="shared" si="78"/>
        <v>13118.014407069764</v>
      </c>
      <c r="AJ279" s="666">
        <f t="shared" si="78"/>
        <v>13144.324459387084</v>
      </c>
      <c r="AK279" s="666">
        <f t="shared" si="78"/>
        <v>13163.310331973036</v>
      </c>
      <c r="AL279" s="666">
        <f t="shared" si="78"/>
        <v>13175.657618038638</v>
      </c>
      <c r="AM279" s="666">
        <f t="shared" si="78"/>
        <v>13181.994142045647</v>
      </c>
      <c r="AN279" s="666">
        <f t="shared" si="78"/>
        <v>13182.89355552879</v>
      </c>
      <c r="AO279" s="666">
        <f t="shared" si="78"/>
        <v>13178.878983853929</v>
      </c>
      <c r="AP279" s="666">
        <f t="shared" si="78"/>
        <v>13170.426645946091</v>
      </c>
      <c r="AQ279" s="666">
        <f t="shared" si="78"/>
        <v>13157.969388865054</v>
      </c>
      <c r="AR279" s="666">
        <f t="shared" si="78"/>
        <v>13141.900095196788</v>
      </c>
      <c r="AS279" s="666">
        <f t="shared" si="78"/>
        <v>13122.574934138283</v>
      </c>
      <c r="AT279" s="667">
        <f t="shared" si="78"/>
        <v>13100.316437393936</v>
      </c>
      <c r="AV279" s="663"/>
      <c r="AW279" s="665" t="s">
        <v>386</v>
      </c>
      <c r="AX279" s="103">
        <v>220</v>
      </c>
      <c r="AY279" s="103">
        <v>8</v>
      </c>
      <c r="AZ279" s="661">
        <v>4</v>
      </c>
      <c r="BA279" s="714">
        <f t="shared" si="64"/>
        <v>1.7173114172115693</v>
      </c>
      <c r="BB279" s="104">
        <f t="shared" si="62"/>
        <v>2</v>
      </c>
    </row>
    <row r="280" spans="2:54" ht="15.75" thickBot="1" x14ac:dyDescent="0.3">
      <c r="B280" s="672" t="s">
        <v>86</v>
      </c>
      <c r="C280" s="673" t="s">
        <v>387</v>
      </c>
      <c r="D280" s="674" t="s">
        <v>388</v>
      </c>
      <c r="E280" s="675">
        <v>4937</v>
      </c>
      <c r="F280" s="675">
        <v>5026</v>
      </c>
      <c r="G280" s="675">
        <v>5216</v>
      </c>
      <c r="H280" s="675">
        <v>5988</v>
      </c>
      <c r="I280" s="676">
        <v>4800</v>
      </c>
      <c r="J280" s="676">
        <v>4713</v>
      </c>
      <c r="K280" s="676">
        <v>7635</v>
      </c>
      <c r="L280" s="666">
        <f t="shared" si="79"/>
        <v>8178.5753752235232</v>
      </c>
      <c r="M280" s="666">
        <f t="shared" si="78"/>
        <v>8704.5111097824629</v>
      </c>
      <c r="N280" s="666">
        <f t="shared" si="78"/>
        <v>9210.296973597935</v>
      </c>
      <c r="O280" s="666">
        <f t="shared" si="78"/>
        <v>9667.5860187812195</v>
      </c>
      <c r="P280" s="666">
        <f t="shared" si="78"/>
        <v>10099.066801918436</v>
      </c>
      <c r="Q280" s="666">
        <f t="shared" si="78"/>
        <v>10504.195044018958</v>
      </c>
      <c r="R280" s="666">
        <f t="shared" si="78"/>
        <v>10882.878934507624</v>
      </c>
      <c r="S280" s="666">
        <f t="shared" si="78"/>
        <v>11235.402425618944</v>
      </c>
      <c r="T280" s="666">
        <f t="shared" si="78"/>
        <v>11562.353048653698</v>
      </c>
      <c r="U280" s="666">
        <f t="shared" si="78"/>
        <v>11864.556016308008</v>
      </c>
      <c r="V280" s="666">
        <f t="shared" si="78"/>
        <v>12143.015582576159</v>
      </c>
      <c r="W280" s="666">
        <f t="shared" si="78"/>
        <v>12398.864023629314</v>
      </c>
      <c r="X280" s="666">
        <f t="shared" si="78"/>
        <v>12633.318159694385</v>
      </c>
      <c r="Y280" s="666">
        <f t="shared" si="78"/>
        <v>12847.643033693641</v>
      </c>
      <c r="Z280" s="666">
        <f t="shared" si="78"/>
        <v>13043.122170367202</v>
      </c>
      <c r="AA280" s="666">
        <f t="shared" si="78"/>
        <v>13221.033734379913</v>
      </c>
      <c r="AB280" s="666">
        <f t="shared" si="78"/>
        <v>13382.6318650921</v>
      </c>
      <c r="AC280" s="666">
        <f t="shared" si="78"/>
        <v>13529.132470448958</v>
      </c>
      <c r="AD280" s="666">
        <f t="shared" si="78"/>
        <v>13661.702797691172</v>
      </c>
      <c r="AE280" s="666">
        <f t="shared" si="78"/>
        <v>13781.454152587434</v>
      </c>
      <c r="AF280" s="666">
        <f t="shared" si="78"/>
        <v>13889.437202874009</v>
      </c>
      <c r="AG280" s="666">
        <f t="shared" si="78"/>
        <v>13986.639369250523</v>
      </c>
      <c r="AH280" s="666">
        <f t="shared" si="78"/>
        <v>14073.983874282878</v>
      </c>
      <c r="AI280" s="666">
        <f t="shared" si="78"/>
        <v>14152.330083082887</v>
      </c>
      <c r="AJ280" s="666">
        <f t="shared" si="78"/>
        <v>14180.714603281098</v>
      </c>
      <c r="AK280" s="666">
        <f t="shared" si="78"/>
        <v>14201.197454375311</v>
      </c>
      <c r="AL280" s="666">
        <f t="shared" si="78"/>
        <v>14214.518286523236</v>
      </c>
      <c r="AM280" s="666">
        <f t="shared" si="78"/>
        <v>14221.35442624254</v>
      </c>
      <c r="AN280" s="666">
        <f t="shared" si="78"/>
        <v>14222.324755752756</v>
      </c>
      <c r="AO280" s="666">
        <f t="shared" si="78"/>
        <v>14217.993647269279</v>
      </c>
      <c r="AP280" s="666">
        <f t="shared" si="78"/>
        <v>14208.874868135981</v>
      </c>
      <c r="AQ280" s="666">
        <f t="shared" si="78"/>
        <v>14195.43539409137</v>
      </c>
      <c r="AR280" s="666">
        <f t="shared" si="78"/>
        <v>14178.09908532251</v>
      </c>
      <c r="AS280" s="666">
        <f t="shared" si="78"/>
        <v>14157.250193888049</v>
      </c>
      <c r="AT280" s="667">
        <f t="shared" si="78"/>
        <v>14133.236682139697</v>
      </c>
      <c r="AV280" s="672" t="s">
        <v>86</v>
      </c>
      <c r="AW280" s="674" t="s">
        <v>388</v>
      </c>
      <c r="AX280" s="103">
        <v>220</v>
      </c>
      <c r="AY280" s="103">
        <v>8</v>
      </c>
      <c r="AZ280" s="661">
        <v>4</v>
      </c>
      <c r="BA280" s="714">
        <f t="shared" si="64"/>
        <v>1.8527162173817049</v>
      </c>
      <c r="BB280" s="104">
        <f t="shared" si="62"/>
        <v>2</v>
      </c>
    </row>
    <row r="281" spans="2:54" x14ac:dyDescent="0.25">
      <c r="B281" s="663" t="s">
        <v>87</v>
      </c>
      <c r="C281" s="677" t="s">
        <v>389</v>
      </c>
      <c r="D281" s="678" t="s">
        <v>390</v>
      </c>
      <c r="E281" s="658">
        <v>11851</v>
      </c>
      <c r="F281" s="658">
        <v>12826</v>
      </c>
      <c r="G281" s="658">
        <v>13868</v>
      </c>
      <c r="H281" s="658">
        <v>13648</v>
      </c>
      <c r="I281" s="679">
        <v>9999</v>
      </c>
      <c r="J281" s="679">
        <v>12271</v>
      </c>
      <c r="K281" s="679">
        <v>7820</v>
      </c>
      <c r="L281" s="666">
        <f t="shared" si="79"/>
        <v>8376.7464877862403</v>
      </c>
      <c r="M281" s="666">
        <f t="shared" si="78"/>
        <v>8915.4259172886505</v>
      </c>
      <c r="N281" s="666">
        <f t="shared" si="78"/>
        <v>9433.4672342548583</v>
      </c>
      <c r="O281" s="666">
        <f t="shared" si="78"/>
        <v>9901.8366295833839</v>
      </c>
      <c r="P281" s="666">
        <f t="shared" si="78"/>
        <v>10343.772415324449</v>
      </c>
      <c r="Q281" s="666">
        <f t="shared" si="78"/>
        <v>10758.7171243259</v>
      </c>
      <c r="R281" s="666">
        <f t="shared" si="78"/>
        <v>11146.576721394842</v>
      </c>
      <c r="S281" s="666">
        <f t="shared" si="78"/>
        <v>11507.64203907533</v>
      </c>
      <c r="T281" s="666">
        <f t="shared" si="78"/>
        <v>11842.514844855525</v>
      </c>
      <c r="U281" s="666">
        <f t="shared" si="78"/>
        <v>12152.0403467621</v>
      </c>
      <c r="V281" s="666">
        <f t="shared" si="78"/>
        <v>12437.24713238318</v>
      </c>
      <c r="W281" s="666">
        <f t="shared" si="78"/>
        <v>12699.294913527341</v>
      </c>
      <c r="X281" s="666">
        <f t="shared" si="78"/>
        <v>12939.429994605121</v>
      </c>
      <c r="Y281" s="666">
        <f t="shared" si="78"/>
        <v>13158.948071183271</v>
      </c>
      <c r="Z281" s="666">
        <f t="shared" si="78"/>
        <v>13359.163768470402</v>
      </c>
      <c r="AA281" s="666">
        <f t="shared" si="78"/>
        <v>13541.386221722452</v>
      </c>
      <c r="AB281" s="666">
        <f t="shared" si="78"/>
        <v>13706.899958745282</v>
      </c>
      <c r="AC281" s="666">
        <f t="shared" si="78"/>
        <v>13856.950349562652</v>
      </c>
      <c r="AD281" s="666">
        <f t="shared" si="78"/>
        <v>13992.732924419774</v>
      </c>
      <c r="AE281" s="666">
        <f t="shared" si="78"/>
        <v>14115.385916599049</v>
      </c>
      <c r="AF281" s="666">
        <f t="shared" si="78"/>
        <v>14225.985452059564</v>
      </c>
      <c r="AG281" s="666">
        <f t="shared" si="78"/>
        <v>14325.542877215337</v>
      </c>
      <c r="AH281" s="666">
        <f t="shared" si="78"/>
        <v>14415.003784792681</v>
      </c>
      <c r="AI281" s="666">
        <f t="shared" si="78"/>
        <v>14495.248362764662</v>
      </c>
      <c r="AJ281" s="666">
        <f t="shared" si="78"/>
        <v>14524.320654572128</v>
      </c>
      <c r="AK281" s="666">
        <f t="shared" si="78"/>
        <v>14545.299815745246</v>
      </c>
      <c r="AL281" s="666">
        <f t="shared" si="78"/>
        <v>14558.943418547706</v>
      </c>
      <c r="AM281" s="666">
        <f t="shared" si="78"/>
        <v>14565.945201469116</v>
      </c>
      <c r="AN281" s="666">
        <f t="shared" si="78"/>
        <v>14566.939042565369</v>
      </c>
      <c r="AO281" s="666">
        <f t="shared" si="78"/>
        <v>14562.502989082621</v>
      </c>
      <c r="AP281" s="666">
        <f t="shared" si="78"/>
        <v>14553.163257213284</v>
      </c>
      <c r="AQ281" s="666">
        <f t="shared" si="78"/>
        <v>14539.398137759603</v>
      </c>
      <c r="AR281" s="666">
        <f t="shared" si="78"/>
        <v>14521.64176126026</v>
      </c>
      <c r="AS281" s="666">
        <f t="shared" si="78"/>
        <v>14500.287690400077</v>
      </c>
      <c r="AT281" s="667">
        <f t="shared" si="78"/>
        <v>14475.692318838568</v>
      </c>
      <c r="AV281" s="663" t="s">
        <v>87</v>
      </c>
      <c r="AW281" s="678" t="s">
        <v>390</v>
      </c>
      <c r="AX281" s="103">
        <v>220</v>
      </c>
      <c r="AY281" s="103">
        <v>8</v>
      </c>
      <c r="AZ281" s="661">
        <v>4</v>
      </c>
      <c r="BA281" s="714">
        <f t="shared" si="64"/>
        <v>1.8976084898395458</v>
      </c>
      <c r="BB281" s="104">
        <f t="shared" si="62"/>
        <v>2</v>
      </c>
    </row>
    <row r="282" spans="2:54" x14ac:dyDescent="0.25">
      <c r="B282" s="663"/>
      <c r="C282" s="664" t="s">
        <v>391</v>
      </c>
      <c r="D282" s="665" t="s">
        <v>392</v>
      </c>
      <c r="E282" s="548"/>
      <c r="F282" s="548"/>
      <c r="G282" s="548"/>
      <c r="H282" s="548">
        <v>402</v>
      </c>
      <c r="I282" s="548">
        <v>3039</v>
      </c>
      <c r="J282" s="548">
        <v>3570</v>
      </c>
      <c r="K282" s="548">
        <v>4928</v>
      </c>
      <c r="L282" s="666">
        <f t="shared" si="79"/>
        <v>5278.8499605895904</v>
      </c>
      <c r="M282" s="666">
        <f t="shared" si="78"/>
        <v>5618.3144399486537</v>
      </c>
      <c r="N282" s="666">
        <f t="shared" si="78"/>
        <v>5944.7732136071536</v>
      </c>
      <c r="O282" s="666">
        <f t="shared" si="78"/>
        <v>6239.9297839625206</v>
      </c>
      <c r="P282" s="666">
        <f t="shared" si="78"/>
        <v>6518.4284479180151</v>
      </c>
      <c r="Q282" s="666">
        <f t="shared" si="78"/>
        <v>6779.9179013654775</v>
      </c>
      <c r="R282" s="666">
        <f t="shared" si="78"/>
        <v>7024.3388852984372</v>
      </c>
      <c r="S282" s="666">
        <f t="shared" si="78"/>
        <v>7251.8746762868568</v>
      </c>
      <c r="T282" s="666">
        <f t="shared" si="78"/>
        <v>7462.904495581588</v>
      </c>
      <c r="U282" s="666">
        <f t="shared" si="78"/>
        <v>7657.9609755554502</v>
      </c>
      <c r="V282" s="666">
        <f t="shared" si="78"/>
        <v>7837.692310535077</v>
      </c>
      <c r="W282" s="666">
        <f t="shared" si="78"/>
        <v>8002.8293265809116</v>
      </c>
      <c r="X282" s="666">
        <f t="shared" si="78"/>
        <v>8154.157418595144</v>
      </c>
      <c r="Y282" s="666">
        <f t="shared" si="78"/>
        <v>8292.493106750786</v>
      </c>
      <c r="Z282" s="666">
        <f t="shared" si="78"/>
        <v>8418.6648402841602</v>
      </c>
      <c r="AA282" s="666">
        <f t="shared" si="78"/>
        <v>8533.4976087785471</v>
      </c>
      <c r="AB282" s="666">
        <f t="shared" si="78"/>
        <v>8637.8008947182534</v>
      </c>
      <c r="AC282" s="666">
        <f t="shared" si="78"/>
        <v>8732.3595041745193</v>
      </c>
      <c r="AD282" s="666">
        <f t="shared" si="78"/>
        <v>8817.9268352353756</v>
      </c>
      <c r="AE282" s="666">
        <f t="shared" si="78"/>
        <v>8895.2201786445148</v>
      </c>
      <c r="AF282" s="666">
        <f t="shared" si="78"/>
        <v>8964.9176864129822</v>
      </c>
      <c r="AG282" s="666">
        <f t="shared" si="78"/>
        <v>9027.6566878410704</v>
      </c>
      <c r="AH282" s="666">
        <f t="shared" si="78"/>
        <v>9084.0330756340554</v>
      </c>
      <c r="AI282" s="666">
        <f t="shared" si="78"/>
        <v>9134.6015257933796</v>
      </c>
      <c r="AJ282" s="666">
        <f t="shared" si="78"/>
        <v>9152.9222743902083</v>
      </c>
      <c r="AK282" s="666">
        <f t="shared" si="78"/>
        <v>9166.1429017893297</v>
      </c>
      <c r="AL282" s="666">
        <f t="shared" si="78"/>
        <v>9174.7408141436154</v>
      </c>
      <c r="AM282" s="666">
        <f t="shared" si="78"/>
        <v>9179.1531909002279</v>
      </c>
      <c r="AN282" s="666">
        <f t="shared" si="78"/>
        <v>9179.7794887163836</v>
      </c>
      <c r="AO282" s="666">
        <f t="shared" si="78"/>
        <v>9176.9839808438792</v>
      </c>
      <c r="AP282" s="666">
        <f t="shared" si="78"/>
        <v>9171.0982776914389</v>
      </c>
      <c r="AQ282" s="666">
        <f t="shared" si="78"/>
        <v>9162.4237880919827</v>
      </c>
      <c r="AR282" s="666">
        <f t="shared" si="78"/>
        <v>9151.2340920064635</v>
      </c>
      <c r="AS282" s="666">
        <f t="shared" si="78"/>
        <v>9137.777204385111</v>
      </c>
      <c r="AT282" s="667">
        <f t="shared" si="78"/>
        <v>9122.2777170379104</v>
      </c>
      <c r="AV282" s="663"/>
      <c r="AW282" s="665" t="s">
        <v>392</v>
      </c>
      <c r="AX282" s="103">
        <v>220</v>
      </c>
      <c r="AY282" s="103">
        <v>8</v>
      </c>
      <c r="AZ282" s="661">
        <v>4</v>
      </c>
      <c r="BA282" s="714">
        <f t="shared" si="64"/>
        <v>1.195833073904</v>
      </c>
      <c r="BB282" s="104">
        <f t="shared" si="62"/>
        <v>2</v>
      </c>
    </row>
    <row r="283" spans="2:54" ht="15.75" thickBot="1" x14ac:dyDescent="0.3">
      <c r="B283" s="681"/>
      <c r="C283" s="682" t="s">
        <v>393</v>
      </c>
      <c r="D283" s="683" t="s">
        <v>394</v>
      </c>
      <c r="E283" s="670"/>
      <c r="F283" s="670"/>
      <c r="G283" s="670"/>
      <c r="H283" s="670"/>
      <c r="I283" s="574"/>
      <c r="J283" s="574">
        <v>174</v>
      </c>
      <c r="K283" s="574">
        <v>2306</v>
      </c>
      <c r="L283" s="666">
        <f t="shared" si="79"/>
        <v>2470.1761382142035</v>
      </c>
      <c r="M283" s="666">
        <f t="shared" si="78"/>
        <v>2629.0245735636354</v>
      </c>
      <c r="N283" s="666">
        <f t="shared" si="78"/>
        <v>2781.7871409452305</v>
      </c>
      <c r="O283" s="666">
        <f t="shared" si="78"/>
        <v>2919.9022081610333</v>
      </c>
      <c r="P283" s="666">
        <f t="shared" si="78"/>
        <v>3050.2224027798179</v>
      </c>
      <c r="Q283" s="666">
        <f t="shared" si="78"/>
        <v>3172.5833361503228</v>
      </c>
      <c r="R283" s="666">
        <f t="shared" si="78"/>
        <v>3286.9572787131078</v>
      </c>
      <c r="S283" s="666">
        <f t="shared" si="78"/>
        <v>3393.4299925968935</v>
      </c>
      <c r="T283" s="666">
        <f t="shared" si="78"/>
        <v>3492.1789299535594</v>
      </c>
      <c r="U283" s="666">
        <f t="shared" si="78"/>
        <v>3583.4533298763936</v>
      </c>
      <c r="V283" s="666">
        <f t="shared" si="78"/>
        <v>3667.5565073242469</v>
      </c>
      <c r="W283" s="666">
        <f t="shared" si="78"/>
        <v>3744.8304438099804</v>
      </c>
      <c r="X283" s="666">
        <f t="shared" si="78"/>
        <v>3815.6426556981337</v>
      </c>
      <c r="Y283" s="666">
        <f t="shared" si="78"/>
        <v>3880.375224059926</v>
      </c>
      <c r="Z283" s="666">
        <f t="shared" si="78"/>
        <v>3939.4158120323204</v>
      </c>
      <c r="AA283" s="666">
        <f t="shared" si="78"/>
        <v>3993.1504638480783</v>
      </c>
      <c r="AB283" s="666">
        <f t="shared" si="78"/>
        <v>4041.9579673742478</v>
      </c>
      <c r="AC283" s="666">
        <f t="shared" si="78"/>
        <v>4086.2055634388075</v>
      </c>
      <c r="AD283" s="666">
        <f t="shared" si="78"/>
        <v>4126.2457958710993</v>
      </c>
      <c r="AE283" s="666">
        <f t="shared" si="78"/>
        <v>4162.4143124907168</v>
      </c>
      <c r="AF283" s="666">
        <f t="shared" si="78"/>
        <v>4195.028446604776</v>
      </c>
      <c r="AG283" s="666">
        <f t="shared" si="78"/>
        <v>4224.3864290100464</v>
      </c>
      <c r="AH283" s="666">
        <f t="shared" si="78"/>
        <v>4250.7671007329818</v>
      </c>
      <c r="AI283" s="666">
        <f t="shared" si="78"/>
        <v>4274.4300159252307</v>
      </c>
      <c r="AJ283" s="666">
        <f t="shared" si="78"/>
        <v>4283.0029960924967</v>
      </c>
      <c r="AK283" s="666">
        <f t="shared" si="78"/>
        <v>4289.1894341571015</v>
      </c>
      <c r="AL283" s="666">
        <f t="shared" si="78"/>
        <v>4293.2127267482101</v>
      </c>
      <c r="AM283" s="666">
        <f t="shared" si="78"/>
        <v>4295.2774468782318</v>
      </c>
      <c r="AN283" s="666">
        <f t="shared" si="78"/>
        <v>4295.5705156209378</v>
      </c>
      <c r="AO283" s="666">
        <f t="shared" si="78"/>
        <v>4294.262390386767</v>
      </c>
      <c r="AP283" s="666">
        <f t="shared" si="78"/>
        <v>4291.5082443905148</v>
      </c>
      <c r="AQ283" s="666">
        <f t="shared" si="78"/>
        <v>4287.4491183725877</v>
      </c>
      <c r="AR283" s="666">
        <f t="shared" si="78"/>
        <v>4282.2130308780243</v>
      </c>
      <c r="AS283" s="666">
        <f t="shared" si="78"/>
        <v>4275.916037603909</v>
      </c>
      <c r="AT283" s="667">
        <f t="shared" si="78"/>
        <v>4268.6632336626253</v>
      </c>
      <c r="AV283" s="681"/>
      <c r="AW283" s="683" t="s">
        <v>394</v>
      </c>
      <c r="AX283" s="103">
        <v>220</v>
      </c>
      <c r="AY283" s="103">
        <v>8</v>
      </c>
      <c r="AZ283" s="661">
        <v>4</v>
      </c>
      <c r="BA283" s="714">
        <f t="shared" si="64"/>
        <v>0.55957610966368188</v>
      </c>
      <c r="BB283" s="104">
        <f t="shared" si="62"/>
        <v>1</v>
      </c>
    </row>
    <row r="284" spans="2:54" x14ac:dyDescent="0.25">
      <c r="B284" s="663" t="s">
        <v>88</v>
      </c>
      <c r="C284" s="677" t="s">
        <v>395</v>
      </c>
      <c r="D284" s="678" t="s">
        <v>396</v>
      </c>
      <c r="E284" s="679">
        <v>6015</v>
      </c>
      <c r="F284" s="679">
        <v>6235</v>
      </c>
      <c r="G284" s="679">
        <v>6257</v>
      </c>
      <c r="H284" s="679">
        <v>5988</v>
      </c>
      <c r="I284" s="679">
        <v>4678</v>
      </c>
      <c r="J284" s="679">
        <v>4407</v>
      </c>
      <c r="K284" s="679">
        <v>5806</v>
      </c>
      <c r="L284" s="666">
        <f t="shared" si="79"/>
        <v>6219.3593488602191</v>
      </c>
      <c r="M284" s="666">
        <f t="shared" si="78"/>
        <v>6619.3047155726226</v>
      </c>
      <c r="N284" s="666">
        <f t="shared" si="78"/>
        <v>7003.9272074275841</v>
      </c>
      <c r="O284" s="666">
        <f t="shared" si="78"/>
        <v>7351.670520634415</v>
      </c>
      <c r="P284" s="666">
        <f t="shared" si="78"/>
        <v>7679.7880618125</v>
      </c>
      <c r="Q284" s="666">
        <f t="shared" si="78"/>
        <v>7987.8659365519416</v>
      </c>
      <c r="R284" s="666">
        <f t="shared" si="78"/>
        <v>8275.8343279307501</v>
      </c>
      <c r="S284" s="666">
        <f t="shared" si="78"/>
        <v>8543.9091660960839</v>
      </c>
      <c r="T284" s="666">
        <f t="shared" si="78"/>
        <v>8792.5372364745763</v>
      </c>
      <c r="U284" s="666">
        <f t="shared" si="78"/>
        <v>9022.3460681970282</v>
      </c>
      <c r="V284" s="666">
        <f t="shared" si="78"/>
        <v>9234.0993415110934</v>
      </c>
      <c r="W284" s="666">
        <f t="shared" si="78"/>
        <v>9428.6580905293795</v>
      </c>
      <c r="X284" s="666">
        <f t="shared" si="78"/>
        <v>9606.9476404958223</v>
      </c>
      <c r="Y284" s="666">
        <f t="shared" si="78"/>
        <v>9769.929987377247</v>
      </c>
      <c r="Z284" s="666">
        <f t="shared" si="78"/>
        <v>9918.5811815523211</v>
      </c>
      <c r="AA284" s="666">
        <f t="shared" si="78"/>
        <v>10053.87319735557</v>
      </c>
      <c r="AB284" s="666">
        <f t="shared" si="78"/>
        <v>10176.75973919119</v>
      </c>
      <c r="AC284" s="666">
        <f t="shared" si="78"/>
        <v>10288.165438562757</v>
      </c>
      <c r="AD284" s="666">
        <f t="shared" si="78"/>
        <v>10388.977923168952</v>
      </c>
      <c r="AE284" s="666">
        <f t="shared" si="78"/>
        <v>10480.042280278014</v>
      </c>
      <c r="AF284" s="666">
        <f t="shared" si="78"/>
        <v>10562.15748525036</v>
      </c>
      <c r="AG284" s="666">
        <f t="shared" si="78"/>
        <v>10636.074417533535</v>
      </c>
      <c r="AH284" s="666">
        <f t="shared" si="78"/>
        <v>10702.495137404898</v>
      </c>
      <c r="AI284" s="666">
        <f t="shared" si="78"/>
        <v>10762.073145039849</v>
      </c>
      <c r="AJ284" s="666">
        <f t="shared" si="78"/>
        <v>10783.658020517361</v>
      </c>
      <c r="AK284" s="666">
        <f t="shared" si="78"/>
        <v>10799.234108723387</v>
      </c>
      <c r="AL284" s="666">
        <f t="shared" si="78"/>
        <v>10809.363873157028</v>
      </c>
      <c r="AM284" s="666">
        <f t="shared" si="78"/>
        <v>10814.562383597144</v>
      </c>
      <c r="AN284" s="666">
        <f t="shared" si="78"/>
        <v>10815.300266129732</v>
      </c>
      <c r="AO284" s="666">
        <f t="shared" si="78"/>
        <v>10812.006694963386</v>
      </c>
      <c r="AP284" s="666">
        <f t="shared" si="78"/>
        <v>10805.072362069093</v>
      </c>
      <c r="AQ284" s="666">
        <f t="shared" si="78"/>
        <v>10794.852376960644</v>
      </c>
      <c r="AR284" s="666">
        <f t="shared" si="78"/>
        <v>10781.669062132614</v>
      </c>
      <c r="AS284" s="666">
        <f t="shared" ref="AS284:AT284" si="80">AR284*AS$6+AR284</f>
        <v>10765.814620263789</v>
      </c>
      <c r="AT284" s="667">
        <f t="shared" si="80"/>
        <v>10747.553657695233</v>
      </c>
      <c r="AV284" s="663" t="s">
        <v>88</v>
      </c>
      <c r="AW284" s="678" t="s">
        <v>396</v>
      </c>
      <c r="AX284" s="103">
        <v>220</v>
      </c>
      <c r="AY284" s="103">
        <v>8</v>
      </c>
      <c r="AZ284" s="661">
        <v>4</v>
      </c>
      <c r="BA284" s="714">
        <f t="shared" si="64"/>
        <v>1.408889372379591</v>
      </c>
      <c r="BB284" s="104">
        <f t="shared" si="62"/>
        <v>2</v>
      </c>
    </row>
    <row r="285" spans="2:54" x14ac:dyDescent="0.25">
      <c r="B285" s="663"/>
      <c r="C285" s="664" t="s">
        <v>397</v>
      </c>
      <c r="D285" s="665" t="s">
        <v>396</v>
      </c>
      <c r="E285" s="548">
        <v>3165</v>
      </c>
      <c r="F285" s="548">
        <v>3417</v>
      </c>
      <c r="G285" s="548">
        <v>3450</v>
      </c>
      <c r="H285" s="548">
        <v>3685</v>
      </c>
      <c r="I285" s="548">
        <v>2838</v>
      </c>
      <c r="J285" s="548">
        <v>3607</v>
      </c>
      <c r="K285" s="548">
        <v>4280</v>
      </c>
      <c r="L285" s="666">
        <f t="shared" si="79"/>
        <v>4584.7154690185562</v>
      </c>
      <c r="M285" s="666">
        <f t="shared" si="79"/>
        <v>4879.542573656704</v>
      </c>
      <c r="N285" s="666">
        <f t="shared" si="79"/>
        <v>5163.0741384412777</v>
      </c>
      <c r="O285" s="666">
        <f t="shared" si="79"/>
        <v>5419.4195363960207</v>
      </c>
      <c r="P285" s="666">
        <f t="shared" si="79"/>
        <v>5661.2974344742506</v>
      </c>
      <c r="Q285" s="666">
        <f t="shared" si="79"/>
        <v>5888.4027227768356</v>
      </c>
      <c r="R285" s="666">
        <f t="shared" si="79"/>
        <v>6100.6839344718574</v>
      </c>
      <c r="S285" s="666">
        <f t="shared" si="79"/>
        <v>6298.3002464504361</v>
      </c>
      <c r="T285" s="666">
        <f t="shared" si="79"/>
        <v>6481.5810148314113</v>
      </c>
      <c r="U285" s="666">
        <f t="shared" si="79"/>
        <v>6650.98883428923</v>
      </c>
      <c r="V285" s="666">
        <f t="shared" si="79"/>
        <v>6807.0866658056266</v>
      </c>
      <c r="W285" s="666">
        <f t="shared" si="79"/>
        <v>6950.5092365597202</v>
      </c>
      <c r="X285" s="666">
        <f t="shared" si="79"/>
        <v>7081.9386671240291</v>
      </c>
      <c r="Y285" s="666">
        <f t="shared" si="79"/>
        <v>7202.0841105708942</v>
      </c>
      <c r="Z285" s="666">
        <f t="shared" si="79"/>
        <v>7311.6650804416004</v>
      </c>
      <c r="AA285" s="666">
        <f t="shared" si="79"/>
        <v>7411.3980855463033</v>
      </c>
      <c r="AB285" s="666">
        <f t="shared" ref="M285:AT292" si="81">AA285*AB$6+AA285</f>
        <v>7501.986166679003</v>
      </c>
      <c r="AC285" s="666">
        <f t="shared" si="81"/>
        <v>7584.1109330087147</v>
      </c>
      <c r="AD285" s="666">
        <f t="shared" si="81"/>
        <v>7658.4267156670876</v>
      </c>
      <c r="AE285" s="666">
        <f t="shared" si="81"/>
        <v>7725.5564863227519</v>
      </c>
      <c r="AF285" s="666">
        <f t="shared" si="81"/>
        <v>7786.0892244008846</v>
      </c>
      <c r="AG285" s="666">
        <f t="shared" si="81"/>
        <v>7840.5784545372926</v>
      </c>
      <c r="AH285" s="666">
        <f t="shared" si="81"/>
        <v>7889.5417134159406</v>
      </c>
      <c r="AI285" s="666">
        <f t="shared" si="81"/>
        <v>7933.4607407458734</v>
      </c>
      <c r="AJ285" s="666">
        <f t="shared" si="81"/>
        <v>7949.3724298681182</v>
      </c>
      <c r="AK285" s="666">
        <f t="shared" si="81"/>
        <v>7960.8546306124845</v>
      </c>
      <c r="AL285" s="666">
        <f t="shared" si="81"/>
        <v>7968.3219733227816</v>
      </c>
      <c r="AM285" s="666">
        <f t="shared" si="81"/>
        <v>7972.1541511876958</v>
      </c>
      <c r="AN285" s="666">
        <f t="shared" si="81"/>
        <v>7972.6980949078952</v>
      </c>
      <c r="AO285" s="666">
        <f t="shared" si="81"/>
        <v>7970.2701781679771</v>
      </c>
      <c r="AP285" s="666">
        <f t="shared" si="81"/>
        <v>7965.1584067612303</v>
      </c>
      <c r="AQ285" s="666">
        <f t="shared" si="81"/>
        <v>7957.6245562162485</v>
      </c>
      <c r="AR285" s="666">
        <f t="shared" si="81"/>
        <v>7947.9062325056111</v>
      </c>
      <c r="AS285" s="666">
        <f t="shared" si="81"/>
        <v>7936.2188382240793</v>
      </c>
      <c r="AT285" s="667">
        <f t="shared" si="81"/>
        <v>7922.757432817014</v>
      </c>
      <c r="AV285" s="663"/>
      <c r="AW285" s="665" t="s">
        <v>396</v>
      </c>
      <c r="AX285" s="103">
        <v>220</v>
      </c>
      <c r="AY285" s="103">
        <v>8</v>
      </c>
      <c r="AZ285" s="661">
        <v>4</v>
      </c>
      <c r="BA285" s="714">
        <f t="shared" si="64"/>
        <v>1.0385887898354547</v>
      </c>
      <c r="BB285" s="104">
        <f t="shared" si="62"/>
        <v>2</v>
      </c>
    </row>
    <row r="286" spans="2:54" ht="15.75" thickBot="1" x14ac:dyDescent="0.3">
      <c r="B286" s="681"/>
      <c r="C286" s="682" t="s">
        <v>398</v>
      </c>
      <c r="D286" s="683" t="s">
        <v>396</v>
      </c>
      <c r="E286" s="574">
        <v>1350</v>
      </c>
      <c r="F286" s="574">
        <v>2034</v>
      </c>
      <c r="G286" s="574">
        <v>2177</v>
      </c>
      <c r="H286" s="574">
        <v>2305</v>
      </c>
      <c r="I286" s="574">
        <v>1823</v>
      </c>
      <c r="J286" s="574">
        <v>2182</v>
      </c>
      <c r="K286" s="574">
        <v>3450</v>
      </c>
      <c r="L286" s="666">
        <f t="shared" si="79"/>
        <v>3695.6234504939298</v>
      </c>
      <c r="M286" s="666">
        <f t="shared" si="81"/>
        <v>3933.2761399802871</v>
      </c>
      <c r="N286" s="666">
        <f t="shared" si="81"/>
        <v>4161.82377981832</v>
      </c>
      <c r="O286" s="666">
        <f t="shared" si="81"/>
        <v>4368.4573365809047</v>
      </c>
      <c r="P286" s="666">
        <f t="shared" si="81"/>
        <v>4563.4290067607863</v>
      </c>
      <c r="Q286" s="666">
        <f t="shared" si="81"/>
        <v>4746.4928489673093</v>
      </c>
      <c r="R286" s="666">
        <f t="shared" si="81"/>
        <v>4917.6073770859603</v>
      </c>
      <c r="S286" s="666">
        <f t="shared" si="81"/>
        <v>5076.9008995920576</v>
      </c>
      <c r="T286" s="666">
        <f t="shared" si="81"/>
        <v>5224.6389021421428</v>
      </c>
      <c r="U286" s="666">
        <f t="shared" si="81"/>
        <v>5361.194270630338</v>
      </c>
      <c r="V286" s="666">
        <f t="shared" si="81"/>
        <v>5487.0207936984616</v>
      </c>
      <c r="W286" s="666">
        <f t="shared" si="81"/>
        <v>5602.6301089091212</v>
      </c>
      <c r="X286" s="666">
        <f t="shared" si="81"/>
        <v>5708.5720564434359</v>
      </c>
      <c r="Y286" s="666">
        <f t="shared" si="81"/>
        <v>5805.4182666985025</v>
      </c>
      <c r="Z286" s="666">
        <f t="shared" si="81"/>
        <v>5893.7487213840013</v>
      </c>
      <c r="AA286" s="666">
        <f t="shared" si="81"/>
        <v>5974.1409801716709</v>
      </c>
      <c r="AB286" s="666">
        <f t="shared" si="81"/>
        <v>6047.1617465052723</v>
      </c>
      <c r="AC286" s="666">
        <f t="shared" si="81"/>
        <v>6113.3604483364652</v>
      </c>
      <c r="AD286" s="666">
        <f t="shared" si="81"/>
        <v>6173.2645254793124</v>
      </c>
      <c r="AE286" s="666">
        <f t="shared" si="81"/>
        <v>6227.376139676051</v>
      </c>
      <c r="AF286" s="666">
        <f t="shared" si="81"/>
        <v>6276.1700523792188</v>
      </c>
      <c r="AG286" s="666">
        <f t="shared" si="81"/>
        <v>6320.0924458302952</v>
      </c>
      <c r="AH286" s="666">
        <f t="shared" si="81"/>
        <v>6359.5604932908882</v>
      </c>
      <c r="AI286" s="666">
        <f t="shared" si="81"/>
        <v>6394.9625129844089</v>
      </c>
      <c r="AJ286" s="666">
        <f t="shared" si="81"/>
        <v>6407.7885240759388</v>
      </c>
      <c r="AK286" s="666">
        <f t="shared" si="81"/>
        <v>6417.0440363581965</v>
      </c>
      <c r="AL286" s="666">
        <f t="shared" si="81"/>
        <v>6423.0632728886931</v>
      </c>
      <c r="AM286" s="666">
        <f t="shared" si="81"/>
        <v>6426.1522947657859</v>
      </c>
      <c r="AN286" s="666">
        <f t="shared" si="81"/>
        <v>6426.5907540729559</v>
      </c>
      <c r="AO286" s="666">
        <f t="shared" si="81"/>
        <v>6424.6336716540964</v>
      </c>
      <c r="AP286" s="666">
        <f t="shared" si="81"/>
        <v>6420.5132017117421</v>
      </c>
      <c r="AQ286" s="666">
        <f t="shared" si="81"/>
        <v>6414.4403548939417</v>
      </c>
      <c r="AR286" s="666">
        <f t="shared" si="81"/>
        <v>6406.6066593795258</v>
      </c>
      <c r="AS286" s="666">
        <f t="shared" si="81"/>
        <v>6397.1857457647393</v>
      </c>
      <c r="AT286" s="667">
        <f t="shared" si="81"/>
        <v>6386.3348465464269</v>
      </c>
      <c r="AV286" s="681"/>
      <c r="AW286" s="683" t="s">
        <v>396</v>
      </c>
      <c r="AX286" s="103">
        <v>220</v>
      </c>
      <c r="AY286" s="103">
        <v>8</v>
      </c>
      <c r="AZ286" s="661">
        <v>4</v>
      </c>
      <c r="BA286" s="714">
        <f t="shared" si="64"/>
        <v>0.83718021610568205</v>
      </c>
      <c r="BB286" s="104">
        <f t="shared" si="62"/>
        <v>1</v>
      </c>
    </row>
    <row r="287" spans="2:54" ht="15.75" thickBot="1" x14ac:dyDescent="0.3">
      <c r="B287" s="672" t="s">
        <v>89</v>
      </c>
      <c r="C287" s="673" t="s">
        <v>399</v>
      </c>
      <c r="D287" s="674" t="s">
        <v>400</v>
      </c>
      <c r="E287" s="676">
        <v>2801</v>
      </c>
      <c r="F287" s="676">
        <v>4955</v>
      </c>
      <c r="G287" s="676">
        <v>5503</v>
      </c>
      <c r="H287" s="676">
        <v>6823</v>
      </c>
      <c r="I287" s="676">
        <v>4165</v>
      </c>
      <c r="J287" s="676"/>
      <c r="K287" s="676">
        <v>167</v>
      </c>
      <c r="L287" s="666">
        <f t="shared" si="79"/>
        <v>178.88959890796704</v>
      </c>
      <c r="M287" s="666">
        <f t="shared" si="81"/>
        <v>190.3933667758574</v>
      </c>
      <c r="N287" s="666">
        <f t="shared" si="81"/>
        <v>201.45639745787233</v>
      </c>
      <c r="O287" s="666">
        <f t="shared" si="81"/>
        <v>211.4586594808728</v>
      </c>
      <c r="P287" s="666">
        <f t="shared" si="81"/>
        <v>220.89641858813081</v>
      </c>
      <c r="Q287" s="666">
        <f t="shared" si="81"/>
        <v>229.75776979059148</v>
      </c>
      <c r="R287" s="666">
        <f t="shared" si="81"/>
        <v>238.04070491981315</v>
      </c>
      <c r="S287" s="666">
        <f t="shared" si="81"/>
        <v>245.75143484981845</v>
      </c>
      <c r="T287" s="666">
        <f t="shared" si="81"/>
        <v>252.90281062543127</v>
      </c>
      <c r="U287" s="666">
        <f t="shared" si="81"/>
        <v>259.51288208558447</v>
      </c>
      <c r="V287" s="666">
        <f t="shared" si="81"/>
        <v>265.60361523120088</v>
      </c>
      <c r="W287" s="666">
        <f t="shared" si="81"/>
        <v>271.19977628632557</v>
      </c>
      <c r="X287" s="666">
        <f t="shared" si="81"/>
        <v>276.32798070320399</v>
      </c>
      <c r="Y287" s="666">
        <f t="shared" si="81"/>
        <v>281.01589870685501</v>
      </c>
      <c r="Z287" s="666">
        <f t="shared" si="81"/>
        <v>285.29160477424006</v>
      </c>
      <c r="AA287" s="666">
        <f t="shared" si="81"/>
        <v>289.18305614164319</v>
      </c>
      <c r="AB287" s="666">
        <f t="shared" si="81"/>
        <v>292.71768454097986</v>
      </c>
      <c r="AC287" s="666">
        <f t="shared" si="81"/>
        <v>295.92208547019993</v>
      </c>
      <c r="AD287" s="666">
        <f t="shared" si="81"/>
        <v>298.82179007392619</v>
      </c>
      <c r="AE287" s="666">
        <f t="shared" si="81"/>
        <v>301.44110589156543</v>
      </c>
      <c r="AF287" s="666">
        <f t="shared" si="81"/>
        <v>303.80301412966082</v>
      </c>
      <c r="AG287" s="666">
        <f t="shared" si="81"/>
        <v>305.92911259526369</v>
      </c>
      <c r="AH287" s="666">
        <f t="shared" si="81"/>
        <v>307.83959489263151</v>
      </c>
      <c r="AI287" s="666">
        <f t="shared" si="81"/>
        <v>309.55325787489755</v>
      </c>
      <c r="AJ287" s="666">
        <f t="shared" si="81"/>
        <v>310.17411116541507</v>
      </c>
      <c r="AK287" s="666">
        <f t="shared" si="81"/>
        <v>310.62213161502001</v>
      </c>
      <c r="AL287" s="666">
        <f t="shared" si="81"/>
        <v>310.91349755722086</v>
      </c>
      <c r="AM287" s="666">
        <f t="shared" si="81"/>
        <v>311.06302412344536</v>
      </c>
      <c r="AN287" s="666">
        <f t="shared" si="81"/>
        <v>311.0842480957055</v>
      </c>
      <c r="AO287" s="666">
        <f t="shared" si="81"/>
        <v>310.98951396122737</v>
      </c>
      <c r="AP287" s="666">
        <f t="shared" si="81"/>
        <v>310.79005932923513</v>
      </c>
      <c r="AQ287" s="666">
        <f t="shared" si="81"/>
        <v>310.4960983383445</v>
      </c>
      <c r="AR287" s="666">
        <f t="shared" si="81"/>
        <v>310.11690206271913</v>
      </c>
      <c r="AS287" s="666">
        <f t="shared" si="81"/>
        <v>309.66087522977148</v>
      </c>
      <c r="AT287" s="667">
        <f t="shared" si="81"/>
        <v>309.1356288038416</v>
      </c>
      <c r="AV287" s="672" t="s">
        <v>89</v>
      </c>
      <c r="AW287" s="674" t="s">
        <v>400</v>
      </c>
      <c r="AX287" s="103">
        <v>220</v>
      </c>
      <c r="AY287" s="103">
        <v>8</v>
      </c>
      <c r="AZ287" s="661">
        <v>4</v>
      </c>
      <c r="BA287" s="714">
        <f t="shared" si="64"/>
        <v>4.05243756781591E-2</v>
      </c>
      <c r="BB287" s="104">
        <f t="shared" si="62"/>
        <v>1</v>
      </c>
    </row>
    <row r="288" spans="2:54" ht="15.75" thickBot="1" x14ac:dyDescent="0.3">
      <c r="B288" s="672" t="s">
        <v>90</v>
      </c>
      <c r="C288" s="673" t="s">
        <v>401</v>
      </c>
      <c r="D288" s="674" t="s">
        <v>402</v>
      </c>
      <c r="E288" s="676">
        <v>1395</v>
      </c>
      <c r="F288" s="676">
        <v>1630</v>
      </c>
      <c r="G288" s="676">
        <v>1829</v>
      </c>
      <c r="H288" s="676">
        <v>2084</v>
      </c>
      <c r="I288" s="676">
        <v>1037</v>
      </c>
      <c r="J288" s="676">
        <v>1228</v>
      </c>
      <c r="K288" s="676">
        <v>1307</v>
      </c>
      <c r="L288" s="666">
        <f t="shared" si="79"/>
        <v>1400.0521303755265</v>
      </c>
      <c r="M288" s="666">
        <f t="shared" si="81"/>
        <v>1490.0846130302132</v>
      </c>
      <c r="N288" s="666">
        <f t="shared" si="81"/>
        <v>1576.6677333978389</v>
      </c>
      <c r="O288" s="666">
        <f t="shared" si="81"/>
        <v>1654.9489098293457</v>
      </c>
      <c r="P288" s="666">
        <f t="shared" si="81"/>
        <v>1728.8120903873471</v>
      </c>
      <c r="Q288" s="666">
        <f t="shared" si="81"/>
        <v>1798.1641024928326</v>
      </c>
      <c r="R288" s="666">
        <f t="shared" si="81"/>
        <v>1862.9892295221302</v>
      </c>
      <c r="S288" s="666">
        <f t="shared" si="81"/>
        <v>1923.3360799324114</v>
      </c>
      <c r="T288" s="666">
        <f t="shared" si="81"/>
        <v>1979.3052304637047</v>
      </c>
      <c r="U288" s="666">
        <f t="shared" si="81"/>
        <v>2031.037945424305</v>
      </c>
      <c r="V288" s="666">
        <f t="shared" si="81"/>
        <v>2078.7061383663449</v>
      </c>
      <c r="W288" s="666">
        <f t="shared" si="81"/>
        <v>2122.5036383606439</v>
      </c>
      <c r="X288" s="666">
        <f t="shared" si="81"/>
        <v>2162.6387471801654</v>
      </c>
      <c r="Y288" s="666">
        <f t="shared" si="81"/>
        <v>2199.3280216159255</v>
      </c>
      <c r="Z288" s="666">
        <f t="shared" si="81"/>
        <v>2232.7911822750407</v>
      </c>
      <c r="AA288" s="666">
        <f t="shared" si="81"/>
        <v>2263.2470321983692</v>
      </c>
      <c r="AB288" s="666">
        <f t="shared" si="81"/>
        <v>2290.91026164707</v>
      </c>
      <c r="AC288" s="666">
        <f t="shared" si="81"/>
        <v>2315.989016224858</v>
      </c>
      <c r="AD288" s="666">
        <f t="shared" si="81"/>
        <v>2338.6831115366554</v>
      </c>
      <c r="AE288" s="666">
        <f t="shared" si="81"/>
        <v>2359.1827868279997</v>
      </c>
      <c r="AF288" s="666">
        <f t="shared" si="81"/>
        <v>2377.6679010027942</v>
      </c>
      <c r="AG288" s="666">
        <f t="shared" si="81"/>
        <v>2394.3074860000575</v>
      </c>
      <c r="AH288" s="666">
        <f t="shared" si="81"/>
        <v>2409.259583980056</v>
      </c>
      <c r="AI288" s="666">
        <f t="shared" si="81"/>
        <v>2422.6713056436593</v>
      </c>
      <c r="AJ288" s="666">
        <f t="shared" si="81"/>
        <v>2427.5303191209432</v>
      </c>
      <c r="AK288" s="666">
        <f t="shared" si="81"/>
        <v>2431.036682759468</v>
      </c>
      <c r="AL288" s="666">
        <f t="shared" si="81"/>
        <v>2433.317013816094</v>
      </c>
      <c r="AM288" s="666">
        <f t="shared" si="81"/>
        <v>2434.4872606547492</v>
      </c>
      <c r="AN288" s="666">
        <f t="shared" si="81"/>
        <v>2434.653366832857</v>
      </c>
      <c r="AO288" s="666">
        <f t="shared" si="81"/>
        <v>2433.9119445947558</v>
      </c>
      <c r="AP288" s="666">
        <f t="shared" si="81"/>
        <v>2432.350943373116</v>
      </c>
      <c r="AQ288" s="666">
        <f t="shared" si="81"/>
        <v>2430.0503025641697</v>
      </c>
      <c r="AR288" s="666">
        <f t="shared" si="81"/>
        <v>2427.0825808142158</v>
      </c>
      <c r="AS288" s="666">
        <f t="shared" si="81"/>
        <v>2423.5135564389907</v>
      </c>
      <c r="AT288" s="667">
        <f t="shared" si="81"/>
        <v>2419.4027954887488</v>
      </c>
      <c r="AV288" s="672" t="s">
        <v>90</v>
      </c>
      <c r="AW288" s="674" t="s">
        <v>402</v>
      </c>
      <c r="AX288" s="103">
        <v>220</v>
      </c>
      <c r="AY288" s="103">
        <v>8</v>
      </c>
      <c r="AZ288" s="661">
        <v>4</v>
      </c>
      <c r="BA288" s="714">
        <f t="shared" si="64"/>
        <v>0.31715783839134098</v>
      </c>
      <c r="BB288" s="104">
        <f t="shared" si="62"/>
        <v>1</v>
      </c>
    </row>
    <row r="289" spans="2:54" ht="15.75" thickBot="1" x14ac:dyDescent="0.3">
      <c r="B289" s="672" t="s">
        <v>91</v>
      </c>
      <c r="C289" s="673" t="s">
        <v>403</v>
      </c>
      <c r="D289" s="674" t="s">
        <v>404</v>
      </c>
      <c r="E289" s="676">
        <v>1878</v>
      </c>
      <c r="F289" s="676">
        <v>2267</v>
      </c>
      <c r="G289" s="676">
        <v>2467</v>
      </c>
      <c r="H289" s="676">
        <v>2561</v>
      </c>
      <c r="I289" s="676">
        <v>2517</v>
      </c>
      <c r="J289" s="676">
        <v>2462</v>
      </c>
      <c r="K289" s="676">
        <v>3825</v>
      </c>
      <c r="L289" s="666">
        <f t="shared" si="79"/>
        <v>4097.3216516345747</v>
      </c>
      <c r="M289" s="666">
        <f t="shared" si="81"/>
        <v>4360.8061551955361</v>
      </c>
      <c r="N289" s="666">
        <f t="shared" si="81"/>
        <v>4614.1959297985723</v>
      </c>
      <c r="O289" s="666">
        <f t="shared" si="81"/>
        <v>4843.2896557744816</v>
      </c>
      <c r="P289" s="666">
        <f t="shared" si="81"/>
        <v>5059.4538988000022</v>
      </c>
      <c r="Q289" s="666">
        <f t="shared" si="81"/>
        <v>5262.4159847246256</v>
      </c>
      <c r="R289" s="666">
        <f t="shared" si="81"/>
        <v>5452.129918073565</v>
      </c>
      <c r="S289" s="666">
        <f t="shared" si="81"/>
        <v>5628.7379538955429</v>
      </c>
      <c r="T289" s="666">
        <f t="shared" si="81"/>
        <v>5792.5344349836814</v>
      </c>
      <c r="U289" s="666">
        <f t="shared" si="81"/>
        <v>5943.9327783075496</v>
      </c>
      <c r="V289" s="666">
        <f t="shared" si="81"/>
        <v>6083.4360973613393</v>
      </c>
      <c r="W289" s="666">
        <f t="shared" si="81"/>
        <v>6211.6116424862012</v>
      </c>
      <c r="X289" s="666">
        <f t="shared" si="81"/>
        <v>6329.0690191003323</v>
      </c>
      <c r="Y289" s="666">
        <f t="shared" si="81"/>
        <v>6436.441991339645</v>
      </c>
      <c r="Z289" s="666">
        <f t="shared" si="81"/>
        <v>6534.3735824040032</v>
      </c>
      <c r="AA289" s="666">
        <f t="shared" si="81"/>
        <v>6623.504130190332</v>
      </c>
      <c r="AB289" s="666">
        <f t="shared" si="81"/>
        <v>6704.4619363428037</v>
      </c>
      <c r="AC289" s="666">
        <f t="shared" si="81"/>
        <v>6777.8561492426052</v>
      </c>
      <c r="AD289" s="666">
        <f t="shared" si="81"/>
        <v>6844.271539118371</v>
      </c>
      <c r="AE289" s="666">
        <f t="shared" si="81"/>
        <v>6904.264850510408</v>
      </c>
      <c r="AF289" s="666">
        <f t="shared" si="81"/>
        <v>6958.3624493769639</v>
      </c>
      <c r="AG289" s="666">
        <f t="shared" si="81"/>
        <v>7007.059016029245</v>
      </c>
      <c r="AH289" s="666">
        <f t="shared" si="81"/>
        <v>7050.8170686485983</v>
      </c>
      <c r="AI289" s="666">
        <f t="shared" si="81"/>
        <v>7090.0671339609798</v>
      </c>
      <c r="AJ289" s="666">
        <f t="shared" si="81"/>
        <v>7104.2872766928931</v>
      </c>
      <c r="AK289" s="666">
        <f t="shared" si="81"/>
        <v>7114.5488229188741</v>
      </c>
      <c r="AL289" s="666">
        <f t="shared" si="81"/>
        <v>7121.2223242896425</v>
      </c>
      <c r="AM289" s="666">
        <f t="shared" si="81"/>
        <v>7124.6471094142453</v>
      </c>
      <c r="AN289" s="666">
        <f t="shared" si="81"/>
        <v>7125.1332273417602</v>
      </c>
      <c r="AO289" s="666">
        <f t="shared" si="81"/>
        <v>7122.9634185730247</v>
      </c>
      <c r="AP289" s="666">
        <f t="shared" si="81"/>
        <v>7118.3950714630237</v>
      </c>
      <c r="AQ289" s="666">
        <f t="shared" si="81"/>
        <v>7111.6621325998094</v>
      </c>
      <c r="AR289" s="666">
        <f t="shared" si="81"/>
        <v>7102.9769484425224</v>
      </c>
      <c r="AS289" s="666">
        <f t="shared" si="81"/>
        <v>7092.5320224783027</v>
      </c>
      <c r="AT289" s="667">
        <f t="shared" si="81"/>
        <v>7080.5016776927823</v>
      </c>
      <c r="AV289" s="672" t="s">
        <v>91</v>
      </c>
      <c r="AW289" s="674" t="s">
        <v>404</v>
      </c>
      <c r="AX289" s="103">
        <v>220</v>
      </c>
      <c r="AY289" s="103">
        <v>8</v>
      </c>
      <c r="AZ289" s="661">
        <v>4</v>
      </c>
      <c r="BA289" s="714">
        <f t="shared" si="64"/>
        <v>0.92817806568238681</v>
      </c>
      <c r="BB289" s="104">
        <f t="shared" si="62"/>
        <v>1</v>
      </c>
    </row>
    <row r="290" spans="2:54" ht="15.75" thickBot="1" x14ac:dyDescent="0.3">
      <c r="B290" s="672" t="s">
        <v>241</v>
      </c>
      <c r="C290" s="673" t="s">
        <v>405</v>
      </c>
      <c r="D290" s="674" t="s">
        <v>406</v>
      </c>
      <c r="E290" s="676">
        <v>2419</v>
      </c>
      <c r="F290" s="676">
        <v>2914</v>
      </c>
      <c r="G290" s="676">
        <v>2970</v>
      </c>
      <c r="H290" s="676">
        <v>3127</v>
      </c>
      <c r="I290" s="676">
        <v>2951</v>
      </c>
      <c r="J290" s="676">
        <v>3060</v>
      </c>
      <c r="K290" s="676">
        <v>3534</v>
      </c>
      <c r="L290" s="666">
        <f t="shared" si="79"/>
        <v>3785.6038475494342</v>
      </c>
      <c r="M290" s="666">
        <f t="shared" si="81"/>
        <v>4029.0428633885031</v>
      </c>
      <c r="N290" s="666">
        <f t="shared" si="81"/>
        <v>4263.1551414138967</v>
      </c>
      <c r="O290" s="666">
        <f t="shared" si="81"/>
        <v>4474.8197760802659</v>
      </c>
      <c r="P290" s="666">
        <f t="shared" si="81"/>
        <v>4674.5385825775702</v>
      </c>
      <c r="Q290" s="666">
        <f t="shared" si="81"/>
        <v>4862.0596313769474</v>
      </c>
      <c r="R290" s="666">
        <f t="shared" si="81"/>
        <v>5037.3404262671829</v>
      </c>
      <c r="S290" s="666">
        <f t="shared" si="81"/>
        <v>5200.5123997560377</v>
      </c>
      <c r="T290" s="666">
        <f t="shared" si="81"/>
        <v>5351.847501498647</v>
      </c>
      <c r="U290" s="666">
        <f t="shared" si="81"/>
        <v>5491.7276963500335</v>
      </c>
      <c r="V290" s="666">
        <f t="shared" si="81"/>
        <v>5620.6178217189463</v>
      </c>
      <c r="W290" s="666">
        <f t="shared" si="81"/>
        <v>5739.0419724303874</v>
      </c>
      <c r="X290" s="666">
        <f t="shared" si="81"/>
        <v>5847.5633760785813</v>
      </c>
      <c r="Y290" s="666">
        <f t="shared" si="81"/>
        <v>5946.767581018119</v>
      </c>
      <c r="Z290" s="666">
        <f t="shared" si="81"/>
        <v>6037.2486902524824</v>
      </c>
      <c r="AA290" s="666">
        <f t="shared" si="81"/>
        <v>6119.5983257758517</v>
      </c>
      <c r="AB290" s="666">
        <f t="shared" si="81"/>
        <v>6194.3969890288799</v>
      </c>
      <c r="AC290" s="666">
        <f t="shared" si="81"/>
        <v>6262.2074853394415</v>
      </c>
      <c r="AD290" s="666">
        <f t="shared" si="81"/>
        <v>6323.5700965344622</v>
      </c>
      <c r="AE290" s="666">
        <f t="shared" si="81"/>
        <v>6378.9992109029481</v>
      </c>
      <c r="AF290" s="666">
        <f t="shared" si="81"/>
        <v>6428.9811493067145</v>
      </c>
      <c r="AG290" s="666">
        <f t="shared" si="81"/>
        <v>6473.9729575548608</v>
      </c>
      <c r="AH290" s="666">
        <f t="shared" si="81"/>
        <v>6514.4019661710163</v>
      </c>
      <c r="AI290" s="666">
        <f t="shared" si="81"/>
        <v>6550.6659480831613</v>
      </c>
      <c r="AJ290" s="666">
        <f t="shared" si="81"/>
        <v>6563.8042446621366</v>
      </c>
      <c r="AK290" s="666">
        <f t="shared" si="81"/>
        <v>6573.2851085477887</v>
      </c>
      <c r="AL290" s="666">
        <f t="shared" si="81"/>
        <v>6579.4509004025067</v>
      </c>
      <c r="AM290" s="666">
        <f t="shared" si="81"/>
        <v>6582.6151332470417</v>
      </c>
      <c r="AN290" s="666">
        <f t="shared" si="81"/>
        <v>6583.0642680851688</v>
      </c>
      <c r="AO290" s="666">
        <f t="shared" si="81"/>
        <v>6581.059534963937</v>
      </c>
      <c r="AP290" s="666">
        <f t="shared" si="81"/>
        <v>6576.8387405360299</v>
      </c>
      <c r="AQ290" s="666">
        <f t="shared" si="81"/>
        <v>6570.6180331000569</v>
      </c>
      <c r="AR290" s="666">
        <f t="shared" si="81"/>
        <v>6562.5936041296382</v>
      </c>
      <c r="AS290" s="666">
        <f t="shared" si="81"/>
        <v>6552.9433117485787</v>
      </c>
      <c r="AT290" s="667">
        <f t="shared" si="81"/>
        <v>6541.8282167232119</v>
      </c>
      <c r="AV290" s="672" t="s">
        <v>241</v>
      </c>
      <c r="AW290" s="674" t="s">
        <v>406</v>
      </c>
      <c r="AX290" s="103">
        <v>220</v>
      </c>
      <c r="AY290" s="103">
        <v>8</v>
      </c>
      <c r="AZ290" s="661">
        <v>4</v>
      </c>
      <c r="BA290" s="714">
        <f t="shared" si="64"/>
        <v>0.85756373441086398</v>
      </c>
      <c r="BB290" s="104">
        <f t="shared" si="62"/>
        <v>1</v>
      </c>
    </row>
    <row r="291" spans="2:54" ht="15.75" thickBot="1" x14ac:dyDescent="0.3">
      <c r="B291" s="672" t="s">
        <v>92</v>
      </c>
      <c r="C291" s="673" t="s">
        <v>407</v>
      </c>
      <c r="D291" s="674" t="s">
        <v>408</v>
      </c>
      <c r="E291" s="676">
        <v>5828</v>
      </c>
      <c r="F291" s="676">
        <v>7684</v>
      </c>
      <c r="G291" s="676">
        <v>11344</v>
      </c>
      <c r="H291" s="676">
        <v>12855</v>
      </c>
      <c r="I291" s="676">
        <v>11502</v>
      </c>
      <c r="J291" s="676">
        <v>12512</v>
      </c>
      <c r="K291" s="676">
        <v>13570</v>
      </c>
      <c r="L291" s="666">
        <f t="shared" si="79"/>
        <v>14536.118905276124</v>
      </c>
      <c r="M291" s="666">
        <f t="shared" si="81"/>
        <v>15470.886150589129</v>
      </c>
      <c r="N291" s="666">
        <f t="shared" si="81"/>
        <v>16369.840200618724</v>
      </c>
      <c r="O291" s="666">
        <f t="shared" si="81"/>
        <v>17182.598857218225</v>
      </c>
      <c r="P291" s="666">
        <f t="shared" si="81"/>
        <v>17949.487426592426</v>
      </c>
      <c r="Q291" s="666">
        <f t="shared" si="81"/>
        <v>18669.538539271416</v>
      </c>
      <c r="R291" s="666">
        <f t="shared" si="81"/>
        <v>19342.58901653811</v>
      </c>
      <c r="S291" s="666">
        <f t="shared" si="81"/>
        <v>19969.143538395427</v>
      </c>
      <c r="T291" s="666">
        <f t="shared" si="81"/>
        <v>20550.246348425764</v>
      </c>
      <c r="U291" s="666">
        <f t="shared" si="81"/>
        <v>21087.364131145998</v>
      </c>
      <c r="V291" s="666">
        <f t="shared" si="81"/>
        <v>21582.281788547283</v>
      </c>
      <c r="W291" s="666">
        <f t="shared" si="81"/>
        <v>22037.011761709211</v>
      </c>
      <c r="X291" s="666">
        <f t="shared" si="81"/>
        <v>22453.716755344183</v>
      </c>
      <c r="Y291" s="666">
        <f t="shared" si="81"/>
        <v>22834.645182347445</v>
      </c>
      <c r="Z291" s="666">
        <f t="shared" si="81"/>
        <v>23182.078304110408</v>
      </c>
      <c r="AA291" s="666">
        <f t="shared" si="81"/>
        <v>23498.287855341907</v>
      </c>
      <c r="AB291" s="666">
        <f t="shared" si="81"/>
        <v>23785.502869587406</v>
      </c>
      <c r="AC291" s="666">
        <f t="shared" si="81"/>
        <v>24045.884430123431</v>
      </c>
      <c r="AD291" s="666">
        <f t="shared" si="81"/>
        <v>24281.507133551964</v>
      </c>
      <c r="AE291" s="666">
        <f t="shared" si="81"/>
        <v>24494.34614939247</v>
      </c>
      <c r="AF291" s="666">
        <f t="shared" si="81"/>
        <v>24686.268872691599</v>
      </c>
      <c r="AG291" s="666">
        <f t="shared" si="81"/>
        <v>24859.030286932502</v>
      </c>
      <c r="AH291" s="666">
        <f t="shared" si="81"/>
        <v>25014.271273610833</v>
      </c>
      <c r="AI291" s="666">
        <f t="shared" si="81"/>
        <v>25153.519217738682</v>
      </c>
      <c r="AJ291" s="666">
        <f t="shared" si="81"/>
        <v>25203.968194698697</v>
      </c>
      <c r="AK291" s="666">
        <f t="shared" si="81"/>
        <v>25240.373209675578</v>
      </c>
      <c r="AL291" s="666">
        <f t="shared" si="81"/>
        <v>25264.048873362197</v>
      </c>
      <c r="AM291" s="666">
        <f t="shared" si="81"/>
        <v>25276.199026078761</v>
      </c>
      <c r="AN291" s="666">
        <f t="shared" si="81"/>
        <v>25277.923632686965</v>
      </c>
      <c r="AO291" s="666">
        <f t="shared" si="81"/>
        <v>25270.225775172785</v>
      </c>
      <c r="AP291" s="666">
        <f t="shared" si="81"/>
        <v>25254.018593399524</v>
      </c>
      <c r="AQ291" s="666">
        <f t="shared" si="81"/>
        <v>25230.132062582841</v>
      </c>
      <c r="AR291" s="666">
        <f t="shared" si="81"/>
        <v>25199.319526892807</v>
      </c>
      <c r="AS291" s="666">
        <f t="shared" si="81"/>
        <v>25162.263933341314</v>
      </c>
      <c r="AT291" s="667">
        <f t="shared" si="81"/>
        <v>25119.583729749284</v>
      </c>
      <c r="AV291" s="672" t="s">
        <v>92</v>
      </c>
      <c r="AW291" s="674" t="s">
        <v>408</v>
      </c>
      <c r="AX291" s="103">
        <v>220</v>
      </c>
      <c r="AY291" s="103">
        <v>8</v>
      </c>
      <c r="AZ291" s="661">
        <v>4</v>
      </c>
      <c r="BA291" s="714">
        <f t="shared" si="64"/>
        <v>3.2929088500156829</v>
      </c>
      <c r="BB291" s="104">
        <f t="shared" si="62"/>
        <v>4</v>
      </c>
    </row>
    <row r="292" spans="2:54" ht="15.75" thickBot="1" x14ac:dyDescent="0.3">
      <c r="B292" s="672" t="s">
        <v>93</v>
      </c>
      <c r="C292" s="673" t="s">
        <v>409</v>
      </c>
      <c r="D292" s="674" t="s">
        <v>410</v>
      </c>
      <c r="E292" s="676">
        <v>960</v>
      </c>
      <c r="F292" s="676">
        <v>1205</v>
      </c>
      <c r="G292" s="676">
        <v>2227</v>
      </c>
      <c r="H292" s="676">
        <v>3362</v>
      </c>
      <c r="I292" s="676">
        <v>2832</v>
      </c>
      <c r="J292" s="676">
        <v>3422</v>
      </c>
      <c r="K292" s="676">
        <v>4745</v>
      </c>
      <c r="L292" s="666">
        <f t="shared" si="79"/>
        <v>5082.8212384329554</v>
      </c>
      <c r="M292" s="666">
        <f t="shared" si="81"/>
        <v>5409.6797925236124</v>
      </c>
      <c r="N292" s="666">
        <f t="shared" si="81"/>
        <v>5724.0156044167907</v>
      </c>
      <c r="O292" s="666">
        <f t="shared" si="81"/>
        <v>6008.2116121960553</v>
      </c>
      <c r="P292" s="666">
        <f t="shared" si="81"/>
        <v>6276.3683006028778</v>
      </c>
      <c r="Q292" s="666">
        <f t="shared" si="81"/>
        <v>6528.1474111159068</v>
      </c>
      <c r="R292" s="666">
        <f t="shared" si="81"/>
        <v>6763.4918852964865</v>
      </c>
      <c r="S292" s="666">
        <f t="shared" si="81"/>
        <v>6982.5781937867569</v>
      </c>
      <c r="T292" s="666">
        <f t="shared" si="81"/>
        <v>7185.7714755549177</v>
      </c>
      <c r="U292" s="666">
        <f t="shared" si="81"/>
        <v>7373.5845838089717</v>
      </c>
      <c r="V292" s="666">
        <f t="shared" si="81"/>
        <v>7546.6416423475939</v>
      </c>
      <c r="W292" s="666">
        <f t="shared" si="81"/>
        <v>7705.6463381952981</v>
      </c>
      <c r="X292" s="666">
        <f t="shared" si="81"/>
        <v>7851.3549008185801</v>
      </c>
      <c r="Y292" s="666">
        <f t="shared" si="81"/>
        <v>7984.5535291259102</v>
      </c>
      <c r="Z292" s="666">
        <f t="shared" si="81"/>
        <v>8106.0399081064006</v>
      </c>
      <c r="AA292" s="666">
        <f t="shared" si="81"/>
        <v>8216.6083915694417</v>
      </c>
      <c r="AB292" s="666">
        <f t="shared" si="81"/>
        <v>8317.03840207754</v>
      </c>
      <c r="AC292" s="666">
        <f t="shared" si="81"/>
        <v>8408.0856021323252</v>
      </c>
      <c r="AD292" s="666">
        <f t="shared" si="81"/>
        <v>8490.4754125795171</v>
      </c>
      <c r="AE292" s="666">
        <f t="shared" si="81"/>
        <v>8564.8984877573512</v>
      </c>
      <c r="AF292" s="666">
        <f t="shared" si="81"/>
        <v>8632.0077966780846</v>
      </c>
      <c r="AG292" s="666">
        <f t="shared" si="81"/>
        <v>8692.4170015839863</v>
      </c>
      <c r="AH292" s="666">
        <f t="shared" si="81"/>
        <v>8746.699866859497</v>
      </c>
      <c r="AI292" s="666">
        <f t="shared" si="81"/>
        <v>8795.3904707568181</v>
      </c>
      <c r="AJ292" s="666">
        <f t="shared" si="81"/>
        <v>8813.0308831131388</v>
      </c>
      <c r="AK292" s="666">
        <f t="shared" si="81"/>
        <v>8825.7605659477231</v>
      </c>
      <c r="AL292" s="666">
        <f t="shared" si="81"/>
        <v>8834.0391970599576</v>
      </c>
      <c r="AM292" s="666">
        <f t="shared" si="81"/>
        <v>8838.2877213517841</v>
      </c>
      <c r="AN292" s="666">
        <f t="shared" si="81"/>
        <v>8838.8907617612113</v>
      </c>
      <c r="AO292" s="666">
        <f t="shared" si="81"/>
        <v>8836.1990643474473</v>
      </c>
      <c r="AP292" s="666">
        <f t="shared" si="81"/>
        <v>8830.5319252528188</v>
      </c>
      <c r="AQ292" s="666">
        <f t="shared" si="81"/>
        <v>8822.1795605715251</v>
      </c>
      <c r="AR292" s="666">
        <f t="shared" si="81"/>
        <v>8811.405390943728</v>
      </c>
      <c r="AS292" s="666">
        <f t="shared" ref="AS292:AT292" si="82">AR292*AS$6+AR292</f>
        <v>8798.4482213488991</v>
      </c>
      <c r="AT292" s="667">
        <f t="shared" si="82"/>
        <v>8783.5243034384948</v>
      </c>
      <c r="AV292" s="672" t="s">
        <v>93</v>
      </c>
      <c r="AW292" s="674" t="s">
        <v>410</v>
      </c>
      <c r="AX292" s="103">
        <v>220</v>
      </c>
      <c r="AY292" s="103">
        <v>8</v>
      </c>
      <c r="AZ292" s="661">
        <v>4</v>
      </c>
      <c r="BA292" s="714">
        <f t="shared" si="64"/>
        <v>1.1514261233105683</v>
      </c>
      <c r="BB292" s="104">
        <f t="shared" si="62"/>
        <v>2</v>
      </c>
    </row>
    <row r="293" spans="2:54" ht="15.75" thickBot="1" x14ac:dyDescent="0.3">
      <c r="B293" s="663" t="s">
        <v>243</v>
      </c>
      <c r="C293" s="692" t="s">
        <v>411</v>
      </c>
      <c r="D293" s="693" t="s">
        <v>412</v>
      </c>
      <c r="E293" s="675">
        <v>1986</v>
      </c>
      <c r="F293" s="675">
        <v>2003</v>
      </c>
      <c r="G293" s="675">
        <v>2148</v>
      </c>
      <c r="H293" s="675">
        <v>2395</v>
      </c>
      <c r="I293" s="675">
        <v>1860</v>
      </c>
      <c r="J293" s="675">
        <v>2380</v>
      </c>
      <c r="K293" s="675">
        <v>2577</v>
      </c>
      <c r="L293" s="666">
        <f t="shared" si="79"/>
        <v>2760.4700382385095</v>
      </c>
      <c r="M293" s="666">
        <f t="shared" si="79"/>
        <v>2937.9862645591888</v>
      </c>
      <c r="N293" s="666">
        <f t="shared" si="79"/>
        <v>3108.7014146642932</v>
      </c>
      <c r="O293" s="666">
        <f t="shared" si="79"/>
        <v>3263.0476974982585</v>
      </c>
      <c r="P293" s="666">
        <f t="shared" si="79"/>
        <v>3408.6830580934916</v>
      </c>
      <c r="Q293" s="666">
        <f t="shared" si="79"/>
        <v>3545.4237889242768</v>
      </c>
      <c r="R293" s="666">
        <f t="shared" si="79"/>
        <v>3673.2389016668171</v>
      </c>
      <c r="S293" s="666">
        <f t="shared" si="79"/>
        <v>3792.2242371735456</v>
      </c>
      <c r="T293" s="666">
        <f t="shared" si="79"/>
        <v>3902.5781016870442</v>
      </c>
      <c r="U293" s="666">
        <f t="shared" si="79"/>
        <v>4004.5790247577916</v>
      </c>
      <c r="V293" s="666">
        <f t="shared" si="79"/>
        <v>4098.5659667712853</v>
      </c>
      <c r="W293" s="666">
        <f t="shared" si="79"/>
        <v>4184.9210987416818</v>
      </c>
      <c r="X293" s="666">
        <f t="shared" si="79"/>
        <v>4264.055127378183</v>
      </c>
      <c r="Y293" s="666">
        <f t="shared" si="79"/>
        <v>4336.3950357339236</v>
      </c>
      <c r="Z293" s="666">
        <f t="shared" si="79"/>
        <v>4402.3740449294401</v>
      </c>
      <c r="AA293" s="666">
        <f t="shared" si="79"/>
        <v>4462.4235669282298</v>
      </c>
      <c r="AB293" s="666">
        <f t="shared" ref="M293:AT301" si="83">AA293*AB$6+AA293</f>
        <v>4516.9669045635028</v>
      </c>
      <c r="AC293" s="666">
        <f t="shared" si="83"/>
        <v>4566.414456626977</v>
      </c>
      <c r="AD293" s="666">
        <f t="shared" si="83"/>
        <v>4611.1601977275905</v>
      </c>
      <c r="AE293" s="666">
        <f t="shared" si="83"/>
        <v>4651.5792208536759</v>
      </c>
      <c r="AF293" s="666">
        <f t="shared" si="83"/>
        <v>4688.026152168477</v>
      </c>
      <c r="AG293" s="666">
        <f t="shared" si="83"/>
        <v>4720.8342704071511</v>
      </c>
      <c r="AH293" s="666">
        <f t="shared" si="83"/>
        <v>4750.3151858581505</v>
      </c>
      <c r="AI293" s="666">
        <f t="shared" si="83"/>
        <v>4776.7589553509624</v>
      </c>
      <c r="AJ293" s="666">
        <f t="shared" si="83"/>
        <v>4786.3394279836784</v>
      </c>
      <c r="AK293" s="666">
        <f t="shared" si="83"/>
        <v>4793.2528932449477</v>
      </c>
      <c r="AL293" s="666">
        <f t="shared" si="83"/>
        <v>4797.7490012272929</v>
      </c>
      <c r="AM293" s="666">
        <f t="shared" si="83"/>
        <v>4800.0563662641816</v>
      </c>
      <c r="AN293" s="666">
        <f t="shared" si="83"/>
        <v>4800.3838763031899</v>
      </c>
      <c r="AO293" s="666">
        <f t="shared" si="83"/>
        <v>4798.9220208268416</v>
      </c>
      <c r="AP293" s="666">
        <f t="shared" si="83"/>
        <v>4795.84420893077</v>
      </c>
      <c r="AQ293" s="666">
        <f t="shared" si="83"/>
        <v>4791.3080563946914</v>
      </c>
      <c r="AR293" s="666">
        <f t="shared" si="83"/>
        <v>4785.4566264408804</v>
      </c>
      <c r="AS293" s="666">
        <f t="shared" si="83"/>
        <v>4778.4196135755747</v>
      </c>
      <c r="AT293" s="667">
        <f t="shared" si="83"/>
        <v>4770.3144636377219</v>
      </c>
      <c r="AV293" s="663" t="s">
        <v>243</v>
      </c>
      <c r="AW293" s="693" t="s">
        <v>412</v>
      </c>
      <c r="AX293" s="103">
        <v>220</v>
      </c>
      <c r="AY293" s="103">
        <v>8</v>
      </c>
      <c r="AZ293" s="661">
        <v>4</v>
      </c>
      <c r="BA293" s="714">
        <f t="shared" si="64"/>
        <v>0.62533722229111366</v>
      </c>
      <c r="BB293" s="104">
        <f t="shared" ref="BB293:BB315" si="84">ROUNDUP(BA293,0)</f>
        <v>1</v>
      </c>
    </row>
    <row r="294" spans="2:54" ht="15.75" thickBot="1" x14ac:dyDescent="0.3">
      <c r="B294" s="672" t="s">
        <v>94</v>
      </c>
      <c r="C294" s="673" t="s">
        <v>413</v>
      </c>
      <c r="D294" s="674" t="s">
        <v>414</v>
      </c>
      <c r="E294" s="676">
        <v>253</v>
      </c>
      <c r="F294" s="676">
        <v>314</v>
      </c>
      <c r="G294" s="676">
        <v>312</v>
      </c>
      <c r="H294" s="676">
        <v>430</v>
      </c>
      <c r="I294" s="676">
        <v>304</v>
      </c>
      <c r="J294" s="676">
        <v>391</v>
      </c>
      <c r="K294" s="676">
        <v>398</v>
      </c>
      <c r="L294" s="666">
        <f t="shared" si="79"/>
        <v>426.33569081060409</v>
      </c>
      <c r="M294" s="666">
        <f t="shared" si="83"/>
        <v>453.75185614845054</v>
      </c>
      <c r="N294" s="666">
        <f t="shared" si="83"/>
        <v>480.11764184570762</v>
      </c>
      <c r="O294" s="666">
        <f t="shared" si="83"/>
        <v>503.95536810411596</v>
      </c>
      <c r="P294" s="666">
        <f t="shared" si="83"/>
        <v>526.4477520842878</v>
      </c>
      <c r="Q294" s="666">
        <f t="shared" si="83"/>
        <v>547.56642141709824</v>
      </c>
      <c r="R294" s="666">
        <f t="shared" si="83"/>
        <v>567.30659016817742</v>
      </c>
      <c r="S294" s="666">
        <f t="shared" si="83"/>
        <v>585.68306030076496</v>
      </c>
      <c r="T294" s="666">
        <f t="shared" si="83"/>
        <v>602.72645885581835</v>
      </c>
      <c r="U294" s="666">
        <f t="shared" si="83"/>
        <v>618.47980281474634</v>
      </c>
      <c r="V294" s="666">
        <f t="shared" si="83"/>
        <v>632.9954422875328</v>
      </c>
      <c r="W294" s="666">
        <f t="shared" si="83"/>
        <v>646.33240096980603</v>
      </c>
      <c r="X294" s="666">
        <f t="shared" si="83"/>
        <v>658.55410969985155</v>
      </c>
      <c r="Y294" s="666">
        <f t="shared" si="83"/>
        <v>669.72651308579839</v>
      </c>
      <c r="Z294" s="666">
        <f t="shared" si="83"/>
        <v>679.91651916256035</v>
      </c>
      <c r="AA294" s="666">
        <f t="shared" si="83"/>
        <v>689.19075655313782</v>
      </c>
      <c r="AB294" s="666">
        <f t="shared" si="83"/>
        <v>697.61460148089827</v>
      </c>
      <c r="AC294" s="666">
        <f t="shared" si="83"/>
        <v>705.25143722838084</v>
      </c>
      <c r="AD294" s="666">
        <f t="shared" si="83"/>
        <v>712.16211047558465</v>
      </c>
      <c r="AE294" s="666">
        <f t="shared" si="83"/>
        <v>718.40455176552723</v>
      </c>
      <c r="AF294" s="666">
        <f t="shared" si="83"/>
        <v>724.03353068026945</v>
      </c>
      <c r="AG294" s="666">
        <f t="shared" si="83"/>
        <v>729.10051983781398</v>
      </c>
      <c r="AH294" s="666">
        <f t="shared" si="83"/>
        <v>733.65364531297803</v>
      </c>
      <c r="AI294" s="666">
        <f t="shared" si="83"/>
        <v>737.73770439646239</v>
      </c>
      <c r="AJ294" s="666">
        <f t="shared" si="83"/>
        <v>739.21734277745622</v>
      </c>
      <c r="AK294" s="666">
        <f t="shared" si="83"/>
        <v>740.28508013639498</v>
      </c>
      <c r="AL294" s="666">
        <f t="shared" si="83"/>
        <v>740.97947322020298</v>
      </c>
      <c r="AM294" s="666">
        <f t="shared" si="83"/>
        <v>741.33582994689368</v>
      </c>
      <c r="AN294" s="666">
        <f t="shared" si="83"/>
        <v>741.38641162928604</v>
      </c>
      <c r="AO294" s="666">
        <f t="shared" si="83"/>
        <v>741.1606380632843</v>
      </c>
      <c r="AP294" s="666">
        <f t="shared" si="83"/>
        <v>740.68529109602139</v>
      </c>
      <c r="AQ294" s="666">
        <f t="shared" si="83"/>
        <v>739.9847134051563</v>
      </c>
      <c r="AR294" s="666">
        <f t="shared" si="83"/>
        <v>739.08100012552222</v>
      </c>
      <c r="AS294" s="666">
        <f t="shared" si="83"/>
        <v>737.99418168532372</v>
      </c>
      <c r="AT294" s="667">
        <f t="shared" si="83"/>
        <v>736.74239678999379</v>
      </c>
      <c r="AV294" s="672" t="s">
        <v>94</v>
      </c>
      <c r="AW294" s="674" t="s">
        <v>414</v>
      </c>
      <c r="AX294" s="103">
        <v>220</v>
      </c>
      <c r="AY294" s="103">
        <v>8</v>
      </c>
      <c r="AZ294" s="661">
        <v>4</v>
      </c>
      <c r="BA294" s="714">
        <f t="shared" si="64"/>
        <v>9.6579051017409143E-2</v>
      </c>
      <c r="BB294" s="104">
        <f t="shared" si="84"/>
        <v>1</v>
      </c>
    </row>
    <row r="295" spans="2:54" x14ac:dyDescent="0.25">
      <c r="B295" s="663" t="s">
        <v>244</v>
      </c>
      <c r="C295" s="677" t="s">
        <v>415</v>
      </c>
      <c r="D295" s="678" t="s">
        <v>416</v>
      </c>
      <c r="E295" s="658">
        <v>11336</v>
      </c>
      <c r="F295" s="658">
        <v>11394</v>
      </c>
      <c r="G295" s="658">
        <v>10877</v>
      </c>
      <c r="H295" s="658">
        <v>11567</v>
      </c>
      <c r="I295" s="679">
        <v>9204</v>
      </c>
      <c r="J295" s="679">
        <v>7868</v>
      </c>
      <c r="K295" s="679">
        <v>7467</v>
      </c>
      <c r="L295" s="666">
        <f t="shared" ref="L295:AA310" si="85">K295*L$6+K295</f>
        <v>7998.6145811125143</v>
      </c>
      <c r="M295" s="666">
        <f t="shared" si="85"/>
        <v>8512.97766296603</v>
      </c>
      <c r="N295" s="666">
        <f t="shared" si="85"/>
        <v>9007.6342504067798</v>
      </c>
      <c r="O295" s="666">
        <f t="shared" si="85"/>
        <v>9454.8611397824952</v>
      </c>
      <c r="P295" s="666">
        <f t="shared" si="85"/>
        <v>9876.8476502848644</v>
      </c>
      <c r="Q295" s="666">
        <f t="shared" si="85"/>
        <v>10273.061479199678</v>
      </c>
      <c r="R295" s="666">
        <f t="shared" si="85"/>
        <v>10643.412836145175</v>
      </c>
      <c r="S295" s="666">
        <f t="shared" si="85"/>
        <v>10988.17942529098</v>
      </c>
      <c r="T295" s="666">
        <f t="shared" si="85"/>
        <v>11307.935849940686</v>
      </c>
      <c r="U295" s="666">
        <f t="shared" si="85"/>
        <v>11603.489164868615</v>
      </c>
      <c r="V295" s="666">
        <f t="shared" si="85"/>
        <v>11875.821526535188</v>
      </c>
      <c r="W295" s="666">
        <f t="shared" si="85"/>
        <v>12126.04029658678</v>
      </c>
      <c r="X295" s="666">
        <f t="shared" si="85"/>
        <v>12355.335520424092</v>
      </c>
      <c r="Y295" s="666">
        <f t="shared" si="85"/>
        <v>12564.944405054406</v>
      </c>
      <c r="Z295" s="666">
        <f t="shared" si="85"/>
        <v>12756.122232630238</v>
      </c>
      <c r="AA295" s="666">
        <f t="shared" si="85"/>
        <v>12930.119043171549</v>
      </c>
      <c r="AB295" s="666">
        <f t="shared" si="83"/>
        <v>13088.161380044883</v>
      </c>
      <c r="AC295" s="666">
        <f t="shared" si="83"/>
        <v>13231.438396443004</v>
      </c>
      <c r="AD295" s="666">
        <f t="shared" si="83"/>
        <v>13361.091655580871</v>
      </c>
      <c r="AE295" s="666">
        <f t="shared" si="83"/>
        <v>13478.208010133638</v>
      </c>
      <c r="AF295" s="666">
        <f t="shared" si="83"/>
        <v>13583.815009019016</v>
      </c>
      <c r="AG295" s="666">
        <f t="shared" si="83"/>
        <v>13678.87834580139</v>
      </c>
      <c r="AH295" s="666">
        <f t="shared" si="83"/>
        <v>13764.30092852262</v>
      </c>
      <c r="AI295" s="666">
        <f t="shared" si="83"/>
        <v>13840.923212885378</v>
      </c>
      <c r="AJ295" s="666">
        <f t="shared" si="83"/>
        <v>13868.683162108697</v>
      </c>
      <c r="AK295" s="666">
        <f t="shared" si="83"/>
        <v>13888.715309996122</v>
      </c>
      <c r="AL295" s="666">
        <f t="shared" si="83"/>
        <v>13901.743031495605</v>
      </c>
      <c r="AM295" s="666">
        <f t="shared" si="83"/>
        <v>13908.428749280025</v>
      </c>
      <c r="AN295" s="666">
        <f t="shared" si="83"/>
        <v>13909.377727728326</v>
      </c>
      <c r="AO295" s="666">
        <f t="shared" si="83"/>
        <v>13905.141920649594</v>
      </c>
      <c r="AP295" s="666">
        <f t="shared" si="83"/>
        <v>13896.223790487404</v>
      </c>
      <c r="AQ295" s="666">
        <f t="shared" si="83"/>
        <v>13883.080037679138</v>
      </c>
      <c r="AR295" s="666">
        <f t="shared" si="83"/>
        <v>13866.125195822284</v>
      </c>
      <c r="AS295" s="666">
        <f t="shared" si="83"/>
        <v>13845.735061920368</v>
      </c>
      <c r="AT295" s="667">
        <f t="shared" si="83"/>
        <v>13822.249941786125</v>
      </c>
      <c r="AV295" s="663" t="s">
        <v>244</v>
      </c>
      <c r="AW295" s="678" t="s">
        <v>416</v>
      </c>
      <c r="AX295" s="103">
        <v>220</v>
      </c>
      <c r="AY295" s="103">
        <v>8</v>
      </c>
      <c r="AZ295" s="661">
        <v>4</v>
      </c>
      <c r="BA295" s="714">
        <f t="shared" ref="BA295:BA315" si="86">Z295/AX295/AY295/AZ295</f>
        <v>1.8119491807713406</v>
      </c>
      <c r="BB295" s="104">
        <f t="shared" si="84"/>
        <v>2</v>
      </c>
    </row>
    <row r="296" spans="2:54" ht="15.75" thickBot="1" x14ac:dyDescent="0.3">
      <c r="B296" s="681"/>
      <c r="C296" s="682" t="s">
        <v>417</v>
      </c>
      <c r="D296" s="683" t="s">
        <v>416</v>
      </c>
      <c r="E296" s="574"/>
      <c r="F296" s="574"/>
      <c r="G296" s="574"/>
      <c r="H296" s="574"/>
      <c r="I296" s="574">
        <v>1245</v>
      </c>
      <c r="J296" s="574">
        <v>3358</v>
      </c>
      <c r="K296" s="574">
        <v>4039</v>
      </c>
      <c r="L296" s="666">
        <f t="shared" si="85"/>
        <v>4326.5574250855025</v>
      </c>
      <c r="M296" s="666">
        <f t="shared" si="83"/>
        <v>4604.7832838783715</v>
      </c>
      <c r="N296" s="666">
        <f t="shared" si="83"/>
        <v>4872.3496367206362</v>
      </c>
      <c r="O296" s="666">
        <f t="shared" si="83"/>
        <v>5114.2606325942825</v>
      </c>
      <c r="P296" s="666">
        <f t="shared" si="83"/>
        <v>5342.5187705237149</v>
      </c>
      <c r="Q296" s="666">
        <f t="shared" si="83"/>
        <v>5556.8361208634669</v>
      </c>
      <c r="R296" s="666">
        <f t="shared" si="83"/>
        <v>5757.1641147971568</v>
      </c>
      <c r="S296" s="666">
        <f t="shared" si="83"/>
        <v>5943.6529662180637</v>
      </c>
      <c r="T296" s="666">
        <f t="shared" si="83"/>
        <v>6116.6134857252509</v>
      </c>
      <c r="U296" s="666">
        <f t="shared" si="83"/>
        <v>6276.4822200220106</v>
      </c>
      <c r="V296" s="666">
        <f t="shared" si="83"/>
        <v>6423.7904306516193</v>
      </c>
      <c r="W296" s="666">
        <f t="shared" si="83"/>
        <v>6559.1371043141853</v>
      </c>
      <c r="X296" s="666">
        <f t="shared" si="83"/>
        <v>6683.1659524565321</v>
      </c>
      <c r="Y296" s="666">
        <f t="shared" si="83"/>
        <v>6796.5461968681884</v>
      </c>
      <c r="Z296" s="666">
        <f t="shared" si="83"/>
        <v>6899.9568364260813</v>
      </c>
      <c r="AA296" s="666">
        <f t="shared" si="83"/>
        <v>6994.0740344676451</v>
      </c>
      <c r="AB296" s="666">
        <f t="shared" si="83"/>
        <v>7079.5612446767518</v>
      </c>
      <c r="AC296" s="666">
        <f t="shared" si="83"/>
        <v>7157.0616958930386</v>
      </c>
      <c r="AD296" s="666">
        <f t="shared" si="83"/>
        <v>7227.1928749017225</v>
      </c>
      <c r="AE296" s="666">
        <f t="shared" si="83"/>
        <v>7290.5426748265418</v>
      </c>
      <c r="AF296" s="666">
        <f t="shared" si="83"/>
        <v>7347.6669105970041</v>
      </c>
      <c r="AG296" s="666">
        <f t="shared" si="83"/>
        <v>7399.0879387561054</v>
      </c>
      <c r="AH296" s="666">
        <f t="shared" si="83"/>
        <v>7445.2941543193911</v>
      </c>
      <c r="AI296" s="666">
        <f t="shared" si="83"/>
        <v>7486.7401709982696</v>
      </c>
      <c r="AJ296" s="666">
        <f t="shared" si="83"/>
        <v>7501.7558981862949</v>
      </c>
      <c r="AK296" s="666">
        <f t="shared" si="83"/>
        <v>7512.5915544494947</v>
      </c>
      <c r="AL296" s="666">
        <f t="shared" si="83"/>
        <v>7519.638422955778</v>
      </c>
      <c r="AM296" s="666">
        <f t="shared" si="83"/>
        <v>7523.2548169736265</v>
      </c>
      <c r="AN296" s="666">
        <f t="shared" si="83"/>
        <v>7523.7681320871516</v>
      </c>
      <c r="AO296" s="666">
        <f t="shared" si="83"/>
        <v>7521.4769274814198</v>
      </c>
      <c r="AP296" s="666">
        <f t="shared" si="83"/>
        <v>7516.652991801081</v>
      </c>
      <c r="AQ296" s="666">
        <f t="shared" si="83"/>
        <v>7509.5433604106183</v>
      </c>
      <c r="AR296" s="666">
        <f t="shared" si="83"/>
        <v>7500.3722600677993</v>
      </c>
      <c r="AS296" s="666">
        <f t="shared" si="83"/>
        <v>7489.3429643895033</v>
      </c>
      <c r="AT296" s="667">
        <f t="shared" si="83"/>
        <v>7476.6395493336295</v>
      </c>
      <c r="AV296" s="681"/>
      <c r="AW296" s="683" t="s">
        <v>416</v>
      </c>
      <c r="AX296" s="103">
        <v>220</v>
      </c>
      <c r="AY296" s="103">
        <v>8</v>
      </c>
      <c r="AZ296" s="661">
        <v>4</v>
      </c>
      <c r="BA296" s="714">
        <f t="shared" si="86"/>
        <v>0.98010750517415923</v>
      </c>
      <c r="BB296" s="104">
        <f t="shared" si="84"/>
        <v>1</v>
      </c>
    </row>
    <row r="297" spans="2:54" ht="15.75" thickBot="1" x14ac:dyDescent="0.3">
      <c r="B297" s="681" t="s">
        <v>245</v>
      </c>
      <c r="C297" s="689" t="s">
        <v>418</v>
      </c>
      <c r="D297" s="690" t="s">
        <v>419</v>
      </c>
      <c r="E297" s="691">
        <v>7532</v>
      </c>
      <c r="F297" s="691">
        <v>7671</v>
      </c>
      <c r="G297" s="691">
        <v>7747</v>
      </c>
      <c r="H297" s="691">
        <v>8433</v>
      </c>
      <c r="I297" s="691">
        <v>7327</v>
      </c>
      <c r="J297" s="691">
        <v>6050</v>
      </c>
      <c r="K297" s="691">
        <v>5327</v>
      </c>
      <c r="L297" s="666">
        <f t="shared" si="85"/>
        <v>5706.2568466032362</v>
      </c>
      <c r="M297" s="666">
        <f t="shared" si="83"/>
        <v>6073.2063761376785</v>
      </c>
      <c r="N297" s="666">
        <f t="shared" si="83"/>
        <v>6426.0971811861418</v>
      </c>
      <c r="O297" s="666">
        <f t="shared" si="83"/>
        <v>6745.1513715844867</v>
      </c>
      <c r="P297" s="666">
        <f t="shared" si="83"/>
        <v>7046.1989330477418</v>
      </c>
      <c r="Q297" s="666">
        <f t="shared" si="83"/>
        <v>7328.8601178112631</v>
      </c>
      <c r="R297" s="666">
        <f t="shared" si="83"/>
        <v>7593.0708689092498</v>
      </c>
      <c r="S297" s="666">
        <f t="shared" si="83"/>
        <v>7839.0293020657664</v>
      </c>
      <c r="T297" s="666">
        <f t="shared" si="83"/>
        <v>8067.1453425249856</v>
      </c>
      <c r="U297" s="666">
        <f t="shared" si="83"/>
        <v>8277.9947477240039</v>
      </c>
      <c r="V297" s="666">
        <f t="shared" si="83"/>
        <v>8472.278193632379</v>
      </c>
      <c r="W297" s="666">
        <f t="shared" si="83"/>
        <v>8650.7856783069255</v>
      </c>
      <c r="X297" s="666">
        <f t="shared" si="83"/>
        <v>8814.3661868620839</v>
      </c>
      <c r="Y297" s="666">
        <f t="shared" si="83"/>
        <v>8963.902349768965</v>
      </c>
      <c r="Z297" s="666">
        <f t="shared" si="83"/>
        <v>9100.2896924094439</v>
      </c>
      <c r="AA297" s="666">
        <f t="shared" si="83"/>
        <v>9224.4200003984042</v>
      </c>
      <c r="AB297" s="666">
        <f t="shared" si="83"/>
        <v>9337.1682967053875</v>
      </c>
      <c r="AC297" s="666">
        <f t="shared" si="83"/>
        <v>9439.3829299386525</v>
      </c>
      <c r="AD297" s="666">
        <f t="shared" si="83"/>
        <v>9531.8782977473329</v>
      </c>
      <c r="AE297" s="666">
        <f t="shared" si="83"/>
        <v>9615.4297669722691</v>
      </c>
      <c r="AF297" s="666">
        <f t="shared" si="83"/>
        <v>9690.7703968185815</v>
      </c>
      <c r="AG297" s="666">
        <f t="shared" si="83"/>
        <v>9758.5891185327509</v>
      </c>
      <c r="AH297" s="666">
        <f t="shared" si="83"/>
        <v>9819.5300718146573</v>
      </c>
      <c r="AI297" s="666">
        <f t="shared" si="83"/>
        <v>9874.1928425124497</v>
      </c>
      <c r="AJ297" s="666">
        <f t="shared" si="83"/>
        <v>9893.9969471746463</v>
      </c>
      <c r="AK297" s="666">
        <f t="shared" si="83"/>
        <v>9908.2879946898884</v>
      </c>
      <c r="AL297" s="666">
        <f t="shared" si="83"/>
        <v>9917.5820448342238</v>
      </c>
      <c r="AM297" s="666">
        <f t="shared" si="83"/>
        <v>9922.3516736861857</v>
      </c>
      <c r="AN297" s="666">
        <f t="shared" si="83"/>
        <v>9923.0286802743867</v>
      </c>
      <c r="AO297" s="666">
        <f t="shared" si="83"/>
        <v>9920.0068315656135</v>
      </c>
      <c r="AP297" s="666">
        <f t="shared" si="83"/>
        <v>9913.6445871067954</v>
      </c>
      <c r="AQ297" s="666">
        <f t="shared" si="83"/>
        <v>9904.2677595710211</v>
      </c>
      <c r="AR297" s="666">
        <f t="shared" si="83"/>
        <v>9892.1720795694873</v>
      </c>
      <c r="AS297" s="666">
        <f t="shared" si="83"/>
        <v>9877.6256428083379</v>
      </c>
      <c r="AT297" s="667">
        <f t="shared" si="83"/>
        <v>9860.8712253776284</v>
      </c>
      <c r="AV297" s="681" t="s">
        <v>245</v>
      </c>
      <c r="AW297" s="690" t="s">
        <v>419</v>
      </c>
      <c r="AX297" s="103">
        <v>220</v>
      </c>
      <c r="AY297" s="103">
        <v>8</v>
      </c>
      <c r="AZ297" s="661">
        <v>4</v>
      </c>
      <c r="BA297" s="714">
        <f t="shared" si="86"/>
        <v>1.2926547858536142</v>
      </c>
      <c r="BB297" s="104">
        <f t="shared" si="84"/>
        <v>2</v>
      </c>
    </row>
    <row r="298" spans="2:54" ht="15.75" thickBot="1" x14ac:dyDescent="0.3">
      <c r="B298" s="681" t="s">
        <v>246</v>
      </c>
      <c r="C298" s="689" t="s">
        <v>420</v>
      </c>
      <c r="D298" s="690" t="s">
        <v>421</v>
      </c>
      <c r="E298" s="691">
        <v>256</v>
      </c>
      <c r="F298" s="691">
        <v>218</v>
      </c>
      <c r="G298" s="691">
        <v>263</v>
      </c>
      <c r="H298" s="691">
        <v>519</v>
      </c>
      <c r="I298" s="691">
        <v>542</v>
      </c>
      <c r="J298" s="691">
        <v>520</v>
      </c>
      <c r="K298" s="691">
        <v>434</v>
      </c>
      <c r="L298" s="666">
        <f t="shared" si="85"/>
        <v>464.89871812010597</v>
      </c>
      <c r="M298" s="666">
        <f t="shared" si="83"/>
        <v>494.79473760911441</v>
      </c>
      <c r="N298" s="666">
        <f t="shared" si="83"/>
        <v>523.54536824381182</v>
      </c>
      <c r="O298" s="666">
        <f t="shared" si="83"/>
        <v>549.53927074669923</v>
      </c>
      <c r="P298" s="666">
        <f t="shared" si="83"/>
        <v>574.06614172005243</v>
      </c>
      <c r="Q298" s="666">
        <f t="shared" si="83"/>
        <v>597.09504244980053</v>
      </c>
      <c r="R298" s="666">
        <f t="shared" si="83"/>
        <v>618.62075410298735</v>
      </c>
      <c r="S298" s="666">
        <f t="shared" si="83"/>
        <v>638.65941751389937</v>
      </c>
      <c r="T298" s="666">
        <f t="shared" si="83"/>
        <v>657.24443000860572</v>
      </c>
      <c r="U298" s="666">
        <f t="shared" si="83"/>
        <v>674.42269955175834</v>
      </c>
      <c r="V298" s="666">
        <f t="shared" si="83"/>
        <v>690.25131143916872</v>
      </c>
      <c r="W298" s="666">
        <f t="shared" si="83"/>
        <v>704.79462819320531</v>
      </c>
      <c r="X298" s="666">
        <f t="shared" si="83"/>
        <v>718.12181811491325</v>
      </c>
      <c r="Y298" s="666">
        <f t="shared" si="83"/>
        <v>730.30479065134773</v>
      </c>
      <c r="Z298" s="666">
        <f t="shared" si="83"/>
        <v>741.4165058204801</v>
      </c>
      <c r="AA298" s="666">
        <f t="shared" si="83"/>
        <v>751.52961895492888</v>
      </c>
      <c r="AB298" s="666">
        <f t="shared" si="83"/>
        <v>760.71541970530075</v>
      </c>
      <c r="AC298" s="666">
        <f t="shared" si="83"/>
        <v>769.04302451536967</v>
      </c>
      <c r="AD298" s="666">
        <f t="shared" si="83"/>
        <v>776.57878378493365</v>
      </c>
      <c r="AE298" s="666">
        <f t="shared" si="83"/>
        <v>783.38586800562484</v>
      </c>
      <c r="AF298" s="666">
        <f t="shared" si="83"/>
        <v>789.52400079205233</v>
      </c>
      <c r="AG298" s="666">
        <f t="shared" si="83"/>
        <v>795.04931057691249</v>
      </c>
      <c r="AH298" s="666">
        <f t="shared" si="83"/>
        <v>800.01427654731754</v>
      </c>
      <c r="AI298" s="666">
        <f t="shared" si="83"/>
        <v>804.46774801021263</v>
      </c>
      <c r="AJ298" s="666">
        <f t="shared" si="83"/>
        <v>806.08122302868333</v>
      </c>
      <c r="AK298" s="666">
        <f t="shared" si="83"/>
        <v>807.24553964621953</v>
      </c>
      <c r="AL298" s="666">
        <f t="shared" si="83"/>
        <v>808.00274215469358</v>
      </c>
      <c r="AM298" s="666">
        <f t="shared" si="83"/>
        <v>808.39133215314519</v>
      </c>
      <c r="AN298" s="666">
        <f t="shared" si="83"/>
        <v>808.44648906309067</v>
      </c>
      <c r="AO298" s="666">
        <f t="shared" si="83"/>
        <v>808.20029376750085</v>
      </c>
      <c r="AP298" s="666">
        <f t="shared" si="83"/>
        <v>807.68195059214383</v>
      </c>
      <c r="AQ298" s="666">
        <f t="shared" si="83"/>
        <v>806.91800406491905</v>
      </c>
      <c r="AR298" s="666">
        <f t="shared" si="83"/>
        <v>805.9325478755693</v>
      </c>
      <c r="AS298" s="666">
        <f t="shared" si="83"/>
        <v>804.74742424982514</v>
      </c>
      <c r="AT298" s="667">
        <f t="shared" si="83"/>
        <v>803.38241258004325</v>
      </c>
      <c r="AV298" s="681" t="s">
        <v>246</v>
      </c>
      <c r="AW298" s="690" t="s">
        <v>421</v>
      </c>
      <c r="AX298" s="103">
        <v>220</v>
      </c>
      <c r="AY298" s="103">
        <v>8</v>
      </c>
      <c r="AZ298" s="661">
        <v>4</v>
      </c>
      <c r="BA298" s="714">
        <f t="shared" si="86"/>
        <v>0.10531484457677275</v>
      </c>
      <c r="BB298" s="104">
        <f t="shared" si="84"/>
        <v>1</v>
      </c>
    </row>
    <row r="299" spans="2:54" ht="15.75" thickBot="1" x14ac:dyDescent="0.3">
      <c r="B299" s="681" t="s">
        <v>247</v>
      </c>
      <c r="C299" s="689" t="s">
        <v>422</v>
      </c>
      <c r="D299" s="690" t="s">
        <v>423</v>
      </c>
      <c r="E299" s="691">
        <v>2313</v>
      </c>
      <c r="F299" s="691">
        <v>2118</v>
      </c>
      <c r="G299" s="691">
        <v>2185</v>
      </c>
      <c r="H299" s="691">
        <v>1962</v>
      </c>
      <c r="I299" s="691">
        <v>1727</v>
      </c>
      <c r="J299" s="691">
        <v>1765</v>
      </c>
      <c r="K299" s="691">
        <v>1959</v>
      </c>
      <c r="L299" s="666">
        <f t="shared" si="85"/>
        <v>2098.471402758727</v>
      </c>
      <c r="M299" s="666">
        <f t="shared" si="83"/>
        <v>2233.4167994844588</v>
      </c>
      <c r="N299" s="666">
        <f t="shared" si="83"/>
        <v>2363.1921114968372</v>
      </c>
      <c r="O299" s="666">
        <f t="shared" si="83"/>
        <v>2480.5240354672442</v>
      </c>
      <c r="P299" s="666">
        <f t="shared" si="83"/>
        <v>2591.2340360128637</v>
      </c>
      <c r="Q299" s="666">
        <f t="shared" si="83"/>
        <v>2695.1824611962197</v>
      </c>
      <c r="R299" s="666">
        <f t="shared" si="83"/>
        <v>2792.3457541192452</v>
      </c>
      <c r="S299" s="666">
        <f t="shared" si="83"/>
        <v>2882.7967716814032</v>
      </c>
      <c r="T299" s="666">
        <f t="shared" si="83"/>
        <v>2966.686263564191</v>
      </c>
      <c r="U299" s="666">
        <f t="shared" si="83"/>
        <v>3044.225964105749</v>
      </c>
      <c r="V299" s="666">
        <f t="shared" si="83"/>
        <v>3115.6735463348664</v>
      </c>
      <c r="W299" s="666">
        <f t="shared" si="83"/>
        <v>3181.3195314066584</v>
      </c>
      <c r="X299" s="666">
        <f t="shared" si="83"/>
        <v>3241.4761329196213</v>
      </c>
      <c r="Y299" s="666">
        <f t="shared" si="83"/>
        <v>3296.467937525324</v>
      </c>
      <c r="Z299" s="666">
        <f t="shared" si="83"/>
        <v>3346.6242739684812</v>
      </c>
      <c r="AA299" s="666">
        <f t="shared" si="83"/>
        <v>3392.2730956974797</v>
      </c>
      <c r="AB299" s="666">
        <f t="shared" si="83"/>
        <v>3433.7361917112553</v>
      </c>
      <c r="AC299" s="666">
        <f t="shared" si="83"/>
        <v>3471.325541533663</v>
      </c>
      <c r="AD299" s="666">
        <f t="shared" si="83"/>
        <v>3505.3406392504276</v>
      </c>
      <c r="AE299" s="666">
        <f t="shared" si="83"/>
        <v>3536.0666253986628</v>
      </c>
      <c r="AF299" s="666">
        <f t="shared" si="83"/>
        <v>3563.7730819162007</v>
      </c>
      <c r="AG299" s="666">
        <f t="shared" si="83"/>
        <v>3588.7133627192902</v>
      </c>
      <c r="AH299" s="666">
        <f t="shared" si="83"/>
        <v>3611.1243496686529</v>
      </c>
      <c r="AI299" s="666">
        <f t="shared" si="83"/>
        <v>3631.2265399815824</v>
      </c>
      <c r="AJ299" s="666">
        <f t="shared" si="83"/>
        <v>3638.5094836709463</v>
      </c>
      <c r="AK299" s="666">
        <f t="shared" si="83"/>
        <v>3643.7650049929589</v>
      </c>
      <c r="AL299" s="666">
        <f t="shared" si="83"/>
        <v>3647.1828845185364</v>
      </c>
      <c r="AM299" s="666">
        <f t="shared" si="83"/>
        <v>3648.9369117235287</v>
      </c>
      <c r="AN299" s="666">
        <f t="shared" si="83"/>
        <v>3649.1858803562091</v>
      </c>
      <c r="AO299" s="666">
        <f t="shared" si="83"/>
        <v>3648.0745979044568</v>
      </c>
      <c r="AP299" s="666">
        <f t="shared" si="83"/>
        <v>3645.7348875806679</v>
      </c>
      <c r="AQ299" s="666">
        <f t="shared" si="83"/>
        <v>3642.2865667354299</v>
      </c>
      <c r="AR299" s="666">
        <f t="shared" si="83"/>
        <v>3637.8383900650701</v>
      </c>
      <c r="AS299" s="666">
        <f t="shared" si="83"/>
        <v>3632.4889495516304</v>
      </c>
      <c r="AT299" s="667">
        <f t="shared" si="83"/>
        <v>3626.3275259085367</v>
      </c>
      <c r="AV299" s="681" t="s">
        <v>247</v>
      </c>
      <c r="AW299" s="690" t="s">
        <v>423</v>
      </c>
      <c r="AX299" s="103">
        <v>220</v>
      </c>
      <c r="AY299" s="103">
        <v>8</v>
      </c>
      <c r="AZ299" s="661">
        <v>4</v>
      </c>
      <c r="BA299" s="714">
        <f t="shared" si="86"/>
        <v>0.47537276618870472</v>
      </c>
      <c r="BB299" s="104">
        <f t="shared" si="84"/>
        <v>1</v>
      </c>
    </row>
    <row r="300" spans="2:54" x14ac:dyDescent="0.25">
      <c r="B300" s="663" t="s">
        <v>95</v>
      </c>
      <c r="C300" s="677" t="s">
        <v>424</v>
      </c>
      <c r="D300" s="678" t="s">
        <v>425</v>
      </c>
      <c r="E300" s="658">
        <v>511</v>
      </c>
      <c r="F300" s="658">
        <v>637</v>
      </c>
      <c r="G300" s="658">
        <v>766</v>
      </c>
      <c r="H300" s="658">
        <v>710</v>
      </c>
      <c r="I300" s="679">
        <v>791</v>
      </c>
      <c r="J300" s="679">
        <v>879</v>
      </c>
      <c r="K300" s="679">
        <v>784</v>
      </c>
      <c r="L300" s="666">
        <f t="shared" si="85"/>
        <v>839.81703918470748</v>
      </c>
      <c r="M300" s="666">
        <f t="shared" si="83"/>
        <v>893.82275181001307</v>
      </c>
      <c r="N300" s="666">
        <f t="shared" si="83"/>
        <v>945.75937489204716</v>
      </c>
      <c r="O300" s="666">
        <f t="shared" si="83"/>
        <v>992.71610199403744</v>
      </c>
      <c r="P300" s="666">
        <f t="shared" si="83"/>
        <v>1037.0227076233207</v>
      </c>
      <c r="Q300" s="666">
        <f t="shared" si="83"/>
        <v>1078.6233024899625</v>
      </c>
      <c r="R300" s="666">
        <f t="shared" si="83"/>
        <v>1117.5084590247516</v>
      </c>
      <c r="S300" s="666">
        <f t="shared" si="83"/>
        <v>1153.7073348638185</v>
      </c>
      <c r="T300" s="666">
        <f t="shared" si="83"/>
        <v>1187.2802606607074</v>
      </c>
      <c r="U300" s="666">
        <f t="shared" si="83"/>
        <v>1218.3119733838219</v>
      </c>
      <c r="V300" s="666">
        <f t="shared" si="83"/>
        <v>1246.9055948578534</v>
      </c>
      <c r="W300" s="666">
        <f t="shared" si="83"/>
        <v>1273.1773928651453</v>
      </c>
      <c r="X300" s="666">
        <f t="shared" si="83"/>
        <v>1297.2523165946823</v>
      </c>
      <c r="Y300" s="666">
        <f t="shared" si="83"/>
        <v>1319.2602669830799</v>
      </c>
      <c r="Z300" s="666">
        <f t="shared" si="83"/>
        <v>1339.3330427724802</v>
      </c>
      <c r="AA300" s="666">
        <f t="shared" si="83"/>
        <v>1357.6018923056781</v>
      </c>
      <c r="AB300" s="666">
        <f t="shared" si="83"/>
        <v>1374.1955968869952</v>
      </c>
      <c r="AC300" s="666">
        <f t="shared" si="83"/>
        <v>1389.2390120277648</v>
      </c>
      <c r="AD300" s="666">
        <f t="shared" si="83"/>
        <v>1402.8519965147191</v>
      </c>
      <c r="AE300" s="666">
        <f t="shared" si="83"/>
        <v>1415.1486647843549</v>
      </c>
      <c r="AF300" s="666">
        <f t="shared" si="83"/>
        <v>1426.2369046566109</v>
      </c>
      <c r="AG300" s="666">
        <f t="shared" si="83"/>
        <v>1436.2181094292614</v>
      </c>
      <c r="AH300" s="666">
        <f t="shared" si="83"/>
        <v>1445.1870802145093</v>
      </c>
      <c r="AI300" s="666">
        <f t="shared" si="83"/>
        <v>1453.2320609216745</v>
      </c>
      <c r="AJ300" s="666">
        <f t="shared" si="83"/>
        <v>1456.1467254711699</v>
      </c>
      <c r="AK300" s="666">
        <f t="shared" si="83"/>
        <v>1458.2500071028483</v>
      </c>
      <c r="AL300" s="666">
        <f t="shared" si="83"/>
        <v>1459.6178567955756</v>
      </c>
      <c r="AM300" s="666">
        <f t="shared" si="83"/>
        <v>1460.3198258250366</v>
      </c>
      <c r="AN300" s="666">
        <f t="shared" si="83"/>
        <v>1460.4194641139702</v>
      </c>
      <c r="AO300" s="666">
        <f t="shared" si="83"/>
        <v>1459.9747242251626</v>
      </c>
      <c r="AP300" s="666">
        <f t="shared" si="83"/>
        <v>1459.0383623600014</v>
      </c>
      <c r="AQ300" s="666">
        <f t="shared" si="83"/>
        <v>1457.6583299237243</v>
      </c>
      <c r="AR300" s="666">
        <f t="shared" si="83"/>
        <v>1455.8781510010281</v>
      </c>
      <c r="AS300" s="666">
        <f t="shared" si="83"/>
        <v>1453.7372825158129</v>
      </c>
      <c r="AT300" s="667">
        <f t="shared" si="83"/>
        <v>1451.2714549833038</v>
      </c>
      <c r="AV300" s="663" t="s">
        <v>95</v>
      </c>
      <c r="AW300" s="678" t="s">
        <v>425</v>
      </c>
      <c r="AX300" s="103">
        <v>220</v>
      </c>
      <c r="AY300" s="103">
        <v>8</v>
      </c>
      <c r="AZ300" s="661">
        <v>4</v>
      </c>
      <c r="BA300" s="714">
        <f t="shared" si="86"/>
        <v>0.19024617084836368</v>
      </c>
      <c r="BB300" s="104">
        <f t="shared" si="84"/>
        <v>1</v>
      </c>
    </row>
    <row r="301" spans="2:54" ht="15.75" thickBot="1" x14ac:dyDescent="0.3">
      <c r="B301" s="681"/>
      <c r="C301" s="682" t="s">
        <v>426</v>
      </c>
      <c r="D301" s="683" t="s">
        <v>427</v>
      </c>
      <c r="E301" s="574"/>
      <c r="F301" s="574"/>
      <c r="G301" s="574"/>
      <c r="H301" s="574"/>
      <c r="I301" s="574"/>
      <c r="J301" s="574">
        <v>362</v>
      </c>
      <c r="K301" s="574">
        <v>630</v>
      </c>
      <c r="L301" s="666">
        <f t="shared" si="85"/>
        <v>674.85297791628284</v>
      </c>
      <c r="M301" s="666">
        <f t="shared" si="83"/>
        <v>718.2504255616177</v>
      </c>
      <c r="N301" s="666">
        <f t="shared" si="83"/>
        <v>759.98521196682361</v>
      </c>
      <c r="O301" s="666">
        <f t="shared" si="83"/>
        <v>797.71829624520865</v>
      </c>
      <c r="P301" s="666">
        <f t="shared" si="83"/>
        <v>833.32181862588266</v>
      </c>
      <c r="Q301" s="666">
        <f t="shared" si="83"/>
        <v>866.75086807229115</v>
      </c>
      <c r="R301" s="666">
        <f t="shared" si="83"/>
        <v>897.99786885917524</v>
      </c>
      <c r="S301" s="666">
        <f t="shared" si="83"/>
        <v>927.08625122985393</v>
      </c>
      <c r="T301" s="666">
        <f t="shared" si="83"/>
        <v>954.06449517378257</v>
      </c>
      <c r="U301" s="666">
        <f t="shared" si="83"/>
        <v>979.00069289771386</v>
      </c>
      <c r="V301" s="666">
        <f t="shared" si="83"/>
        <v>1001.9777101536321</v>
      </c>
      <c r="W301" s="666">
        <f t="shared" si="83"/>
        <v>1023.0889764094916</v>
      </c>
      <c r="X301" s="666">
        <f t="shared" si="83"/>
        <v>1042.4348972635837</v>
      </c>
      <c r="Y301" s="666">
        <f t="shared" si="83"/>
        <v>1060.1198573971176</v>
      </c>
      <c r="Z301" s="666">
        <f t="shared" ref="M301:AT308" si="87">Y301*Z$6+Y301</f>
        <v>1076.2497665136</v>
      </c>
      <c r="AA301" s="666">
        <f t="shared" si="87"/>
        <v>1090.9300920313483</v>
      </c>
      <c r="AB301" s="666">
        <f t="shared" si="87"/>
        <v>1104.2643189270495</v>
      </c>
      <c r="AC301" s="666">
        <f t="shared" si="87"/>
        <v>1116.3527775223108</v>
      </c>
      <c r="AD301" s="666">
        <f t="shared" si="87"/>
        <v>1127.2917829136134</v>
      </c>
      <c r="AE301" s="666">
        <f t="shared" si="87"/>
        <v>1137.1730342017136</v>
      </c>
      <c r="AF301" s="666">
        <f t="shared" si="87"/>
        <v>1146.0832269562052</v>
      </c>
      <c r="AG301" s="666">
        <f t="shared" si="87"/>
        <v>1154.1038379342278</v>
      </c>
      <c r="AH301" s="666">
        <f t="shared" si="87"/>
        <v>1161.3110466009448</v>
      </c>
      <c r="AI301" s="666">
        <f t="shared" si="87"/>
        <v>1167.7757632406312</v>
      </c>
      <c r="AJ301" s="666">
        <f t="shared" si="87"/>
        <v>1170.1179043964758</v>
      </c>
      <c r="AK301" s="666">
        <f t="shared" si="87"/>
        <v>1171.8080414219314</v>
      </c>
      <c r="AL301" s="666">
        <f t="shared" si="87"/>
        <v>1172.9072063535873</v>
      </c>
      <c r="AM301" s="666">
        <f t="shared" si="87"/>
        <v>1173.4712886094042</v>
      </c>
      <c r="AN301" s="666">
        <f t="shared" si="87"/>
        <v>1173.551355091583</v>
      </c>
      <c r="AO301" s="666">
        <f t="shared" si="87"/>
        <v>1173.1939748237912</v>
      </c>
      <c r="AP301" s="666">
        <f t="shared" si="87"/>
        <v>1172.441541182144</v>
      </c>
      <c r="AQ301" s="666">
        <f t="shared" si="87"/>
        <v>1171.3325865458498</v>
      </c>
      <c r="AR301" s="666">
        <f t="shared" si="87"/>
        <v>1169.902085625826</v>
      </c>
      <c r="AS301" s="666">
        <f t="shared" si="87"/>
        <v>1168.1817448787781</v>
      </c>
      <c r="AT301" s="667">
        <f t="shared" si="87"/>
        <v>1166.2002763258688</v>
      </c>
      <c r="AV301" s="681"/>
      <c r="AW301" s="683" t="s">
        <v>427</v>
      </c>
      <c r="AX301" s="103">
        <v>220</v>
      </c>
      <c r="AY301" s="103">
        <v>8</v>
      </c>
      <c r="AZ301" s="661">
        <v>4</v>
      </c>
      <c r="BA301" s="714">
        <f t="shared" si="86"/>
        <v>0.15287638728886363</v>
      </c>
      <c r="BB301" s="104">
        <f t="shared" si="84"/>
        <v>1</v>
      </c>
    </row>
    <row r="302" spans="2:54" ht="15.75" thickBot="1" x14ac:dyDescent="0.3">
      <c r="B302" s="672" t="s">
        <v>248</v>
      </c>
      <c r="C302" s="673" t="s">
        <v>428</v>
      </c>
      <c r="D302" s="674" t="s">
        <v>429</v>
      </c>
      <c r="E302" s="691">
        <v>418</v>
      </c>
      <c r="F302" s="691">
        <v>720</v>
      </c>
      <c r="G302" s="691">
        <v>2845</v>
      </c>
      <c r="H302" s="691">
        <v>2156</v>
      </c>
      <c r="I302" s="676">
        <v>944</v>
      </c>
      <c r="J302" s="676">
        <v>1186</v>
      </c>
      <c r="K302" s="676">
        <v>452</v>
      </c>
      <c r="L302" s="666">
        <f t="shared" si="85"/>
        <v>484.18023177485691</v>
      </c>
      <c r="M302" s="666">
        <f t="shared" si="87"/>
        <v>515.31617833944631</v>
      </c>
      <c r="N302" s="666">
        <f t="shared" si="87"/>
        <v>545.25923144286389</v>
      </c>
      <c r="O302" s="666">
        <f t="shared" si="87"/>
        <v>572.33122206799089</v>
      </c>
      <c r="P302" s="666">
        <f t="shared" si="87"/>
        <v>597.8753365379348</v>
      </c>
      <c r="Q302" s="666">
        <f t="shared" si="87"/>
        <v>621.85935296615173</v>
      </c>
      <c r="R302" s="666">
        <f t="shared" si="87"/>
        <v>644.27783607039237</v>
      </c>
      <c r="S302" s="666">
        <f t="shared" si="87"/>
        <v>665.14759612046657</v>
      </c>
      <c r="T302" s="666">
        <f t="shared" si="87"/>
        <v>684.50341558499952</v>
      </c>
      <c r="U302" s="666">
        <f t="shared" si="87"/>
        <v>702.39414792026446</v>
      </c>
      <c r="V302" s="666">
        <f t="shared" si="87"/>
        <v>718.87924601498673</v>
      </c>
      <c r="W302" s="666">
        <f t="shared" si="87"/>
        <v>734.02574180490501</v>
      </c>
      <c r="X302" s="666">
        <f t="shared" si="87"/>
        <v>747.90567232244416</v>
      </c>
      <c r="Y302" s="666">
        <f t="shared" si="87"/>
        <v>760.5939294341224</v>
      </c>
      <c r="Z302" s="666">
        <f t="shared" si="87"/>
        <v>772.16649914943991</v>
      </c>
      <c r="AA302" s="666">
        <f t="shared" si="87"/>
        <v>782.69905015582435</v>
      </c>
      <c r="AB302" s="666">
        <f t="shared" si="87"/>
        <v>792.26582881750198</v>
      </c>
      <c r="AC302" s="666">
        <f t="shared" si="87"/>
        <v>800.93881815886414</v>
      </c>
      <c r="AD302" s="666">
        <f t="shared" si="87"/>
        <v>808.7871204396082</v>
      </c>
      <c r="AE302" s="666">
        <f t="shared" si="87"/>
        <v>815.87652612567365</v>
      </c>
      <c r="AF302" s="666">
        <f t="shared" si="87"/>
        <v>822.26923584794372</v>
      </c>
      <c r="AG302" s="666">
        <f t="shared" si="87"/>
        <v>828.02370594646163</v>
      </c>
      <c r="AH302" s="666">
        <f t="shared" si="87"/>
        <v>833.19459216448706</v>
      </c>
      <c r="AI302" s="666">
        <f t="shared" si="87"/>
        <v>837.83276981708741</v>
      </c>
      <c r="AJ302" s="666">
        <f t="shared" si="87"/>
        <v>839.51316315429654</v>
      </c>
      <c r="AK302" s="666">
        <f t="shared" si="87"/>
        <v>840.7257694011314</v>
      </c>
      <c r="AL302" s="666">
        <f t="shared" si="87"/>
        <v>841.51437662193848</v>
      </c>
      <c r="AM302" s="666">
        <f t="shared" si="87"/>
        <v>841.9190832562706</v>
      </c>
      <c r="AN302" s="666">
        <f t="shared" si="87"/>
        <v>841.97652777999258</v>
      </c>
      <c r="AO302" s="666">
        <f t="shared" si="87"/>
        <v>841.72012161960868</v>
      </c>
      <c r="AP302" s="666">
        <f t="shared" si="87"/>
        <v>841.1802803402046</v>
      </c>
      <c r="AQ302" s="666">
        <f t="shared" si="87"/>
        <v>840.38464939480002</v>
      </c>
      <c r="AR302" s="666">
        <f t="shared" si="87"/>
        <v>839.35832175059249</v>
      </c>
      <c r="AS302" s="666">
        <f t="shared" si="87"/>
        <v>838.12404553207557</v>
      </c>
      <c r="AT302" s="667">
        <f t="shared" si="87"/>
        <v>836.7024204750677</v>
      </c>
      <c r="AV302" s="672" t="s">
        <v>248</v>
      </c>
      <c r="AW302" s="674" t="s">
        <v>429</v>
      </c>
      <c r="AX302" s="103">
        <v>220</v>
      </c>
      <c r="AY302" s="103">
        <v>8</v>
      </c>
      <c r="AZ302" s="661">
        <v>4</v>
      </c>
      <c r="BA302" s="714">
        <f t="shared" si="86"/>
        <v>0.10968274135645453</v>
      </c>
      <c r="BB302" s="104">
        <f t="shared" si="84"/>
        <v>1</v>
      </c>
    </row>
    <row r="303" spans="2:54" ht="15.75" thickBot="1" x14ac:dyDescent="0.3">
      <c r="B303" s="681" t="s">
        <v>249</v>
      </c>
      <c r="C303" s="689" t="s">
        <v>430</v>
      </c>
      <c r="D303" s="690" t="s">
        <v>431</v>
      </c>
      <c r="E303" s="691">
        <v>2717</v>
      </c>
      <c r="F303" s="691">
        <v>2925</v>
      </c>
      <c r="G303" s="691">
        <v>2999</v>
      </c>
      <c r="H303" s="691">
        <v>2457</v>
      </c>
      <c r="I303" s="691">
        <v>1648</v>
      </c>
      <c r="J303" s="691">
        <v>1681</v>
      </c>
      <c r="K303" s="691">
        <v>2271</v>
      </c>
      <c r="L303" s="666">
        <f t="shared" si="85"/>
        <v>2432.6843061077434</v>
      </c>
      <c r="M303" s="666">
        <f t="shared" si="87"/>
        <v>2589.1217721435455</v>
      </c>
      <c r="N303" s="666">
        <f t="shared" si="87"/>
        <v>2739.5657402804068</v>
      </c>
      <c r="O303" s="666">
        <f t="shared" si="87"/>
        <v>2875.5845250362995</v>
      </c>
      <c r="P303" s="666">
        <f t="shared" si="87"/>
        <v>3003.926746189491</v>
      </c>
      <c r="Q303" s="666">
        <f t="shared" si="87"/>
        <v>3124.4305101463065</v>
      </c>
      <c r="R303" s="666">
        <f t="shared" si="87"/>
        <v>3237.0685082209316</v>
      </c>
      <c r="S303" s="666">
        <f t="shared" si="87"/>
        <v>3341.9252008619019</v>
      </c>
      <c r="T303" s="666">
        <f t="shared" si="87"/>
        <v>3439.1753468883494</v>
      </c>
      <c r="U303" s="666">
        <f t="shared" si="87"/>
        <v>3529.0644024931876</v>
      </c>
      <c r="V303" s="666">
        <f t="shared" si="87"/>
        <v>3611.8910789823785</v>
      </c>
      <c r="W303" s="666">
        <f t="shared" si="87"/>
        <v>3687.9921673427866</v>
      </c>
      <c r="X303" s="666">
        <f t="shared" si="87"/>
        <v>3757.729605850157</v>
      </c>
      <c r="Y303" s="666">
        <f t="shared" si="87"/>
        <v>3821.479676426753</v>
      </c>
      <c r="Z303" s="666">
        <f t="shared" si="87"/>
        <v>3879.6241583371207</v>
      </c>
      <c r="AA303" s="666">
        <f t="shared" si="87"/>
        <v>3932.5432365130036</v>
      </c>
      <c r="AB303" s="666">
        <f t="shared" si="87"/>
        <v>3980.6099496560787</v>
      </c>
      <c r="AC303" s="666">
        <f t="shared" si="87"/>
        <v>4024.1859646875682</v>
      </c>
      <c r="AD303" s="666">
        <f t="shared" si="87"/>
        <v>4063.6184745981209</v>
      </c>
      <c r="AE303" s="666">
        <f t="shared" si="87"/>
        <v>4099.2380328128438</v>
      </c>
      <c r="AF303" s="666">
        <f t="shared" si="87"/>
        <v>4131.3571562183206</v>
      </c>
      <c r="AG303" s="666">
        <f t="shared" si="87"/>
        <v>4160.2695491248123</v>
      </c>
      <c r="AH303" s="666">
        <f t="shared" si="87"/>
        <v>4186.2498203662635</v>
      </c>
      <c r="AI303" s="666">
        <f t="shared" si="87"/>
        <v>4209.5535846340854</v>
      </c>
      <c r="AJ303" s="666">
        <f t="shared" si="87"/>
        <v>4217.9964458482491</v>
      </c>
      <c r="AK303" s="666">
        <f t="shared" si="87"/>
        <v>4224.08898741144</v>
      </c>
      <c r="AL303" s="666">
        <f t="shared" si="87"/>
        <v>4228.0512152841238</v>
      </c>
      <c r="AM303" s="666">
        <f t="shared" si="87"/>
        <v>4230.0845975110451</v>
      </c>
      <c r="AN303" s="666">
        <f t="shared" si="87"/>
        <v>4230.3732181158521</v>
      </c>
      <c r="AO303" s="666">
        <f t="shared" si="87"/>
        <v>4229.0849473410026</v>
      </c>
      <c r="AP303" s="666">
        <f t="shared" si="87"/>
        <v>4226.3726032137311</v>
      </c>
      <c r="AQ303" s="666">
        <f t="shared" si="87"/>
        <v>4222.375085786709</v>
      </c>
      <c r="AR303" s="666">
        <f t="shared" si="87"/>
        <v>4217.2184705654809</v>
      </c>
      <c r="AS303" s="666">
        <f t="shared" si="87"/>
        <v>4211.0170517773131</v>
      </c>
      <c r="AT303" s="667">
        <f t="shared" si="87"/>
        <v>4203.8743294223023</v>
      </c>
      <c r="AV303" s="681" t="s">
        <v>249</v>
      </c>
      <c r="AW303" s="690" t="s">
        <v>431</v>
      </c>
      <c r="AX303" s="103">
        <v>220</v>
      </c>
      <c r="AY303" s="103">
        <v>8</v>
      </c>
      <c r="AZ303" s="661">
        <v>4</v>
      </c>
      <c r="BA303" s="714">
        <f t="shared" si="86"/>
        <v>0.55108297703652287</v>
      </c>
      <c r="BB303" s="104">
        <f t="shared" si="84"/>
        <v>1</v>
      </c>
    </row>
    <row r="304" spans="2:54" ht="15.75" thickBot="1" x14ac:dyDescent="0.3">
      <c r="B304" s="681" t="s">
        <v>250</v>
      </c>
      <c r="C304" s="689" t="s">
        <v>432</v>
      </c>
      <c r="D304" s="690" t="s">
        <v>433</v>
      </c>
      <c r="E304" s="691">
        <v>4507</v>
      </c>
      <c r="F304" s="691">
        <v>4283</v>
      </c>
      <c r="G304" s="691">
        <v>4221</v>
      </c>
      <c r="H304" s="691">
        <v>4721</v>
      </c>
      <c r="I304" s="691">
        <v>3509</v>
      </c>
      <c r="J304" s="691">
        <v>3729</v>
      </c>
      <c r="K304" s="691">
        <v>3745</v>
      </c>
      <c r="L304" s="666">
        <f t="shared" si="85"/>
        <v>4011.6260353912367</v>
      </c>
      <c r="M304" s="666">
        <f t="shared" si="87"/>
        <v>4269.5997519496159</v>
      </c>
      <c r="N304" s="666">
        <f t="shared" si="87"/>
        <v>4517.6898711361182</v>
      </c>
      <c r="O304" s="666">
        <f t="shared" si="87"/>
        <v>4741.9920943465177</v>
      </c>
      <c r="P304" s="666">
        <f t="shared" si="87"/>
        <v>4953.6352551649688</v>
      </c>
      <c r="Q304" s="666">
        <f t="shared" si="87"/>
        <v>5152.3523824297308</v>
      </c>
      <c r="R304" s="666">
        <f t="shared" si="87"/>
        <v>5338.0984426628747</v>
      </c>
      <c r="S304" s="666">
        <f t="shared" si="87"/>
        <v>5511.0127156441313</v>
      </c>
      <c r="T304" s="666">
        <f t="shared" si="87"/>
        <v>5671.3833879774847</v>
      </c>
      <c r="U304" s="666">
        <f t="shared" si="87"/>
        <v>5819.6152300030762</v>
      </c>
      <c r="V304" s="666">
        <f t="shared" si="87"/>
        <v>5956.2008325799234</v>
      </c>
      <c r="W304" s="666">
        <f t="shared" si="87"/>
        <v>6081.6955819897548</v>
      </c>
      <c r="X304" s="666">
        <f t="shared" si="87"/>
        <v>6196.6963337335255</v>
      </c>
      <c r="Y304" s="666">
        <f t="shared" si="87"/>
        <v>6301.823596749532</v>
      </c>
      <c r="Z304" s="666">
        <f t="shared" si="87"/>
        <v>6397.7069453863996</v>
      </c>
      <c r="AA304" s="666">
        <f t="shared" si="87"/>
        <v>6484.9733248530147</v>
      </c>
      <c r="AB304" s="666">
        <f t="shared" si="87"/>
        <v>6564.2378958441268</v>
      </c>
      <c r="AC304" s="666">
        <f t="shared" si="87"/>
        <v>6636.0970663826247</v>
      </c>
      <c r="AD304" s="666">
        <f t="shared" si="87"/>
        <v>6701.1233762087013</v>
      </c>
      <c r="AE304" s="666">
        <f t="shared" si="87"/>
        <v>6759.8619255324074</v>
      </c>
      <c r="AF304" s="666">
        <f t="shared" si="87"/>
        <v>6812.8280713507738</v>
      </c>
      <c r="AG304" s="666">
        <f t="shared" si="87"/>
        <v>6860.5061477201316</v>
      </c>
      <c r="AH304" s="666">
        <f t="shared" si="87"/>
        <v>6903.3489992389486</v>
      </c>
      <c r="AI304" s="666">
        <f t="shared" si="87"/>
        <v>6941.7781481526399</v>
      </c>
      <c r="AJ304" s="666">
        <f t="shared" si="87"/>
        <v>6955.7008761346042</v>
      </c>
      <c r="AK304" s="666">
        <f t="shared" si="87"/>
        <v>6965.7478017859248</v>
      </c>
      <c r="AL304" s="666">
        <f t="shared" si="87"/>
        <v>6972.2817266574348</v>
      </c>
      <c r="AM304" s="666">
        <f t="shared" si="87"/>
        <v>6975.6348822892351</v>
      </c>
      <c r="AN304" s="666">
        <f t="shared" si="87"/>
        <v>6976.1108330444094</v>
      </c>
      <c r="AO304" s="666">
        <f t="shared" si="87"/>
        <v>6973.9864058969806</v>
      </c>
      <c r="AP304" s="666">
        <f t="shared" si="87"/>
        <v>6969.5136059160768</v>
      </c>
      <c r="AQ304" s="666">
        <f t="shared" si="87"/>
        <v>6962.921486689218</v>
      </c>
      <c r="AR304" s="666">
        <f t="shared" si="87"/>
        <v>6954.4179534424102</v>
      </c>
      <c r="AS304" s="666">
        <f t="shared" si="87"/>
        <v>6944.1914834460695</v>
      </c>
      <c r="AT304" s="667">
        <f t="shared" si="87"/>
        <v>6932.412753714887</v>
      </c>
      <c r="AV304" s="681" t="s">
        <v>250</v>
      </c>
      <c r="AW304" s="690" t="s">
        <v>433</v>
      </c>
      <c r="AX304" s="103">
        <v>220</v>
      </c>
      <c r="AY304" s="103">
        <v>8</v>
      </c>
      <c r="AZ304" s="661">
        <v>4</v>
      </c>
      <c r="BA304" s="714">
        <f t="shared" si="86"/>
        <v>0.90876519110602272</v>
      </c>
      <c r="BB304" s="104">
        <f t="shared" si="84"/>
        <v>1</v>
      </c>
    </row>
    <row r="305" spans="2:54" ht="15.75" thickBot="1" x14ac:dyDescent="0.3">
      <c r="B305" s="681" t="s">
        <v>251</v>
      </c>
      <c r="C305" s="689" t="s">
        <v>434</v>
      </c>
      <c r="D305" s="690" t="s">
        <v>435</v>
      </c>
      <c r="E305" s="691"/>
      <c r="F305" s="691"/>
      <c r="G305" s="691">
        <v>6955</v>
      </c>
      <c r="H305" s="691">
        <v>14553</v>
      </c>
      <c r="I305" s="691">
        <v>10475</v>
      </c>
      <c r="J305" s="691">
        <v>10233</v>
      </c>
      <c r="K305" s="691">
        <v>13899</v>
      </c>
      <c r="L305" s="666">
        <f t="shared" si="85"/>
        <v>14888.542127076849</v>
      </c>
      <c r="M305" s="666">
        <f t="shared" si="87"/>
        <v>15845.972483937974</v>
      </c>
      <c r="N305" s="666">
        <f t="shared" si="87"/>
        <v>16766.721366868067</v>
      </c>
      <c r="O305" s="666">
        <f t="shared" si="87"/>
        <v>17599.185078590723</v>
      </c>
      <c r="P305" s="666">
        <f t="shared" si="87"/>
        <v>18384.666598541498</v>
      </c>
      <c r="Q305" s="666">
        <f t="shared" si="87"/>
        <v>19122.175103709167</v>
      </c>
      <c r="R305" s="666">
        <f t="shared" si="87"/>
        <v>19811.543459164568</v>
      </c>
      <c r="S305" s="666">
        <f t="shared" si="87"/>
        <v>20453.288580704349</v>
      </c>
      <c r="T305" s="666">
        <f t="shared" si="87"/>
        <v>21048.480029238737</v>
      </c>
      <c r="U305" s="666">
        <f t="shared" si="87"/>
        <v>21598.620048548135</v>
      </c>
      <c r="V305" s="666">
        <f t="shared" si="87"/>
        <v>22105.536814960844</v>
      </c>
      <c r="W305" s="666">
        <f t="shared" si="87"/>
        <v>22571.291560500831</v>
      </c>
      <c r="X305" s="666">
        <f t="shared" si="87"/>
        <v>22998.099423915162</v>
      </c>
      <c r="Y305" s="666">
        <f t="shared" si="87"/>
        <v>23388.263330099267</v>
      </c>
      <c r="Z305" s="666">
        <f t="shared" si="87"/>
        <v>23744.119848845283</v>
      </c>
      <c r="AA305" s="666">
        <f t="shared" si="87"/>
        <v>24067.995792291607</v>
      </c>
      <c r="AB305" s="666">
        <f t="shared" si="87"/>
        <v>24362.174236138195</v>
      </c>
      <c r="AC305" s="666">
        <f t="shared" si="87"/>
        <v>24628.868658385079</v>
      </c>
      <c r="AD305" s="666">
        <f t="shared" si="87"/>
        <v>24870.203953517961</v>
      </c>
      <c r="AE305" s="666">
        <f t="shared" si="87"/>
        <v>25088.203178364474</v>
      </c>
      <c r="AF305" s="666">
        <f t="shared" si="87"/>
        <v>25284.779002324281</v>
      </c>
      <c r="AG305" s="666">
        <f t="shared" si="87"/>
        <v>25461.728957853706</v>
      </c>
      <c r="AH305" s="666">
        <f t="shared" si="87"/>
        <v>25620.733709057989</v>
      </c>
      <c r="AI305" s="666">
        <f t="shared" si="87"/>
        <v>25763.357671875452</v>
      </c>
      <c r="AJ305" s="666">
        <f t="shared" si="87"/>
        <v>25815.02976699463</v>
      </c>
      <c r="AK305" s="666">
        <f t="shared" si="87"/>
        <v>25852.317409084804</v>
      </c>
      <c r="AL305" s="666">
        <f t="shared" si="87"/>
        <v>25876.567081124624</v>
      </c>
      <c r="AM305" s="666">
        <f t="shared" si="87"/>
        <v>25889.011810130334</v>
      </c>
      <c r="AN305" s="666">
        <f t="shared" si="87"/>
        <v>25890.778229234787</v>
      </c>
      <c r="AO305" s="666">
        <f t="shared" si="87"/>
        <v>25882.893739802981</v>
      </c>
      <c r="AP305" s="666">
        <f t="shared" si="87"/>
        <v>25866.293620461307</v>
      </c>
      <c r="AQ305" s="666">
        <f t="shared" si="87"/>
        <v>25841.827968890117</v>
      </c>
      <c r="AR305" s="666">
        <f t="shared" si="87"/>
        <v>25810.268393830735</v>
      </c>
      <c r="AS305" s="666">
        <f t="shared" si="87"/>
        <v>25772.31440011134</v>
      </c>
      <c r="AT305" s="667">
        <f t="shared" si="87"/>
        <v>25728.599429608348</v>
      </c>
      <c r="AV305" s="681" t="s">
        <v>251</v>
      </c>
      <c r="AW305" s="690" t="s">
        <v>435</v>
      </c>
      <c r="AX305" s="103">
        <v>220</v>
      </c>
      <c r="AY305" s="103">
        <v>8</v>
      </c>
      <c r="AZ305" s="661">
        <v>4</v>
      </c>
      <c r="BA305" s="714">
        <f t="shared" si="86"/>
        <v>3.3727442967109775</v>
      </c>
      <c r="BB305" s="104">
        <f t="shared" si="84"/>
        <v>4</v>
      </c>
    </row>
    <row r="306" spans="2:54" ht="15.75" thickBot="1" x14ac:dyDescent="0.3">
      <c r="B306" s="681" t="s">
        <v>252</v>
      </c>
      <c r="C306" s="689" t="s">
        <v>436</v>
      </c>
      <c r="D306" s="690" t="s">
        <v>437</v>
      </c>
      <c r="E306" s="691"/>
      <c r="F306" s="691"/>
      <c r="G306" s="691">
        <v>5488</v>
      </c>
      <c r="H306" s="691">
        <v>11060</v>
      </c>
      <c r="I306" s="691">
        <v>5676</v>
      </c>
      <c r="J306" s="691">
        <v>6197</v>
      </c>
      <c r="K306" s="691">
        <v>11431</v>
      </c>
      <c r="L306" s="666">
        <f t="shared" si="85"/>
        <v>12244.832365969887</v>
      </c>
      <c r="M306" s="666">
        <f t="shared" si="87"/>
        <v>13032.254943801352</v>
      </c>
      <c r="N306" s="666">
        <f t="shared" si="87"/>
        <v>13789.509457131368</v>
      </c>
      <c r="O306" s="666">
        <f t="shared" si="87"/>
        <v>14474.155308538066</v>
      </c>
      <c r="P306" s="666">
        <f t="shared" si="87"/>
        <v>15120.16144240074</v>
      </c>
      <c r="Q306" s="666">
        <f t="shared" si="87"/>
        <v>15726.712972911686</v>
      </c>
      <c r="R306" s="666">
        <f t="shared" si="87"/>
        <v>16293.672442744817</v>
      </c>
      <c r="S306" s="666">
        <f t="shared" si="87"/>
        <v>16821.464980648354</v>
      </c>
      <c r="T306" s="666">
        <f t="shared" si="87"/>
        <v>17310.970229097638</v>
      </c>
      <c r="U306" s="666">
        <f t="shared" si="87"/>
        <v>17763.423683355191</v>
      </c>
      <c r="V306" s="666">
        <f t="shared" si="87"/>
        <v>18180.328896454241</v>
      </c>
      <c r="W306" s="666">
        <f t="shared" si="87"/>
        <v>18563.381094185559</v>
      </c>
      <c r="X306" s="666">
        <f t="shared" si="87"/>
        <v>18914.402080349253</v>
      </c>
      <c r="Y306" s="666">
        <f t="shared" si="87"/>
        <v>19235.285856994375</v>
      </c>
      <c r="Z306" s="666">
        <f t="shared" si="87"/>
        <v>19527.954096852329</v>
      </c>
      <c r="AA306" s="666">
        <f t="shared" si="87"/>
        <v>19794.320447635473</v>
      </c>
      <c r="AB306" s="666">
        <f t="shared" si="87"/>
        <v>20036.262586754139</v>
      </c>
      <c r="AC306" s="666">
        <f t="shared" si="87"/>
        <v>20255.600952154826</v>
      </c>
      <c r="AD306" s="666">
        <f t="shared" si="87"/>
        <v>20454.083127754795</v>
      </c>
      <c r="AE306" s="666">
        <f t="shared" si="87"/>
        <v>20633.372942793321</v>
      </c>
      <c r="AF306" s="666">
        <f t="shared" si="87"/>
        <v>20795.043440216483</v>
      </c>
      <c r="AG306" s="666">
        <f t="shared" si="87"/>
        <v>20940.572970517718</v>
      </c>
      <c r="AH306" s="666">
        <f t="shared" si="87"/>
        <v>21071.343767770482</v>
      </c>
      <c r="AI306" s="666">
        <f t="shared" si="87"/>
        <v>21188.642459688348</v>
      </c>
      <c r="AJ306" s="666">
        <f t="shared" si="87"/>
        <v>21231.139309771614</v>
      </c>
      <c r="AK306" s="666">
        <f t="shared" si="87"/>
        <v>21261.805907133494</v>
      </c>
      <c r="AL306" s="666">
        <f t="shared" si="87"/>
        <v>21281.749644171206</v>
      </c>
      <c r="AM306" s="666">
        <f t="shared" si="87"/>
        <v>21291.984603323974</v>
      </c>
      <c r="AN306" s="666">
        <f t="shared" si="87"/>
        <v>21293.437365161732</v>
      </c>
      <c r="AO306" s="666">
        <f t="shared" si="87"/>
        <v>21286.952898747244</v>
      </c>
      <c r="AP306" s="666">
        <f t="shared" si="87"/>
        <v>21273.300408338244</v>
      </c>
      <c r="AQ306" s="666">
        <f t="shared" si="87"/>
        <v>21253.179042548596</v>
      </c>
      <c r="AR306" s="666">
        <f t="shared" si="87"/>
        <v>21227.223398077498</v>
      </c>
      <c r="AS306" s="666">
        <f t="shared" si="87"/>
        <v>21196.008770967172</v>
      </c>
      <c r="AT306" s="667">
        <f t="shared" si="87"/>
        <v>21160.056124890496</v>
      </c>
      <c r="AV306" s="681" t="s">
        <v>252</v>
      </c>
      <c r="AW306" s="690" t="s">
        <v>437</v>
      </c>
      <c r="AX306" s="103">
        <v>220</v>
      </c>
      <c r="AY306" s="103">
        <v>8</v>
      </c>
      <c r="AZ306" s="661">
        <v>4</v>
      </c>
      <c r="BA306" s="714">
        <f t="shared" si="86"/>
        <v>2.7738571160301602</v>
      </c>
      <c r="BB306" s="104">
        <f t="shared" si="84"/>
        <v>3</v>
      </c>
    </row>
    <row r="307" spans="2:54" ht="15.75" thickBot="1" x14ac:dyDescent="0.3">
      <c r="B307" s="681" t="s">
        <v>253</v>
      </c>
      <c r="C307" s="689" t="s">
        <v>438</v>
      </c>
      <c r="D307" s="690" t="s">
        <v>439</v>
      </c>
      <c r="E307" s="691">
        <v>416</v>
      </c>
      <c r="F307" s="691">
        <v>453</v>
      </c>
      <c r="G307" s="691">
        <v>451</v>
      </c>
      <c r="H307" s="691">
        <v>417</v>
      </c>
      <c r="I307" s="691">
        <v>210</v>
      </c>
      <c r="J307" s="691"/>
      <c r="K307" s="691">
        <v>9</v>
      </c>
      <c r="L307" s="666">
        <f t="shared" si="85"/>
        <v>9.6407568273754691</v>
      </c>
      <c r="M307" s="666">
        <f t="shared" si="87"/>
        <v>10.260720365165968</v>
      </c>
      <c r="N307" s="666">
        <f t="shared" si="87"/>
        <v>10.856931599526053</v>
      </c>
      <c r="O307" s="666">
        <f t="shared" si="87"/>
        <v>11.395975660645838</v>
      </c>
      <c r="P307" s="666">
        <f t="shared" si="87"/>
        <v>11.904597408941182</v>
      </c>
      <c r="Q307" s="666">
        <f t="shared" si="87"/>
        <v>12.38215525817559</v>
      </c>
      <c r="R307" s="666">
        <f t="shared" si="87"/>
        <v>12.828540983702506</v>
      </c>
      <c r="S307" s="666">
        <f t="shared" si="87"/>
        <v>13.24408930328363</v>
      </c>
      <c r="T307" s="666">
        <f t="shared" si="87"/>
        <v>13.629492788196897</v>
      </c>
      <c r="U307" s="666">
        <f t="shared" si="87"/>
        <v>13.985724184253058</v>
      </c>
      <c r="V307" s="666">
        <f t="shared" si="87"/>
        <v>14.313967287909033</v>
      </c>
      <c r="W307" s="666">
        <f t="shared" si="87"/>
        <v>14.615556805849884</v>
      </c>
      <c r="X307" s="666">
        <f t="shared" si="87"/>
        <v>14.891927103765488</v>
      </c>
      <c r="Y307" s="666">
        <f t="shared" si="87"/>
        <v>15.1445693913874</v>
      </c>
      <c r="Z307" s="666">
        <f t="shared" si="87"/>
        <v>15.374996664480006</v>
      </c>
      <c r="AA307" s="666">
        <f t="shared" si="87"/>
        <v>15.58471560044784</v>
      </c>
      <c r="AB307" s="666">
        <f t="shared" si="87"/>
        <v>15.775204556100714</v>
      </c>
      <c r="AC307" s="666">
        <f t="shared" si="87"/>
        <v>15.947896821747305</v>
      </c>
      <c r="AD307" s="666">
        <f t="shared" si="87"/>
        <v>16.104168327337341</v>
      </c>
      <c r="AE307" s="666">
        <f t="shared" si="87"/>
        <v>16.245329060024485</v>
      </c>
      <c r="AF307" s="666">
        <f t="shared" si="87"/>
        <v>16.372617527945792</v>
      </c>
      <c r="AG307" s="666">
        <f t="shared" si="87"/>
        <v>16.487197684774689</v>
      </c>
      <c r="AH307" s="666">
        <f t="shared" si="87"/>
        <v>16.59015780858493</v>
      </c>
      <c r="AI307" s="666">
        <f t="shared" si="87"/>
        <v>16.682510903437592</v>
      </c>
      <c r="AJ307" s="666">
        <f t="shared" si="87"/>
        <v>16.7159700628068</v>
      </c>
      <c r="AK307" s="666">
        <f t="shared" si="87"/>
        <v>16.740114877456168</v>
      </c>
      <c r="AL307" s="666">
        <f t="shared" si="87"/>
        <v>16.755817233622682</v>
      </c>
      <c r="AM307" s="666">
        <f t="shared" si="87"/>
        <v>16.763875551562922</v>
      </c>
      <c r="AN307" s="666">
        <f t="shared" si="87"/>
        <v>16.765019358451191</v>
      </c>
      <c r="AO307" s="666">
        <f t="shared" si="87"/>
        <v>16.759913926054168</v>
      </c>
      <c r="AP307" s="666">
        <f t="shared" si="87"/>
        <v>16.749164874030633</v>
      </c>
      <c r="AQ307" s="666">
        <f t="shared" si="87"/>
        <v>16.733322664940719</v>
      </c>
      <c r="AR307" s="666">
        <f t="shared" si="87"/>
        <v>16.712886937511808</v>
      </c>
      <c r="AS307" s="666">
        <f t="shared" si="87"/>
        <v>16.688310641125408</v>
      </c>
      <c r="AT307" s="667">
        <f t="shared" si="87"/>
        <v>16.660003947512418</v>
      </c>
      <c r="AV307" s="681" t="s">
        <v>253</v>
      </c>
      <c r="AW307" s="690" t="s">
        <v>439</v>
      </c>
      <c r="AX307" s="103">
        <v>220</v>
      </c>
      <c r="AY307" s="103">
        <v>8</v>
      </c>
      <c r="AZ307" s="661">
        <v>4</v>
      </c>
      <c r="BA307" s="714">
        <f t="shared" si="86"/>
        <v>2.1839483898409102E-3</v>
      </c>
      <c r="BB307" s="104">
        <f t="shared" si="84"/>
        <v>1</v>
      </c>
    </row>
    <row r="308" spans="2:54" ht="15.75" thickBot="1" x14ac:dyDescent="0.3">
      <c r="B308" s="681" t="s">
        <v>96</v>
      </c>
      <c r="C308" s="689" t="s">
        <v>440</v>
      </c>
      <c r="D308" s="690" t="s">
        <v>441</v>
      </c>
      <c r="E308" s="691">
        <v>2419</v>
      </c>
      <c r="F308" s="691">
        <v>2482</v>
      </c>
      <c r="G308" s="691">
        <v>2677</v>
      </c>
      <c r="H308" s="691">
        <v>2996</v>
      </c>
      <c r="I308" s="691">
        <v>3014</v>
      </c>
      <c r="J308" s="691">
        <v>3323</v>
      </c>
      <c r="K308" s="691">
        <v>3738</v>
      </c>
      <c r="L308" s="666">
        <f t="shared" si="85"/>
        <v>4004.1276689699448</v>
      </c>
      <c r="M308" s="666">
        <f t="shared" si="87"/>
        <v>4261.619191665598</v>
      </c>
      <c r="N308" s="666">
        <f t="shared" si="87"/>
        <v>4509.2455910031531</v>
      </c>
      <c r="O308" s="666">
        <f t="shared" si="87"/>
        <v>4733.1285577215713</v>
      </c>
      <c r="P308" s="666">
        <f t="shared" si="87"/>
        <v>4944.3761238469033</v>
      </c>
      <c r="Q308" s="666">
        <f t="shared" si="87"/>
        <v>5142.7218172289267</v>
      </c>
      <c r="R308" s="666">
        <f t="shared" si="87"/>
        <v>5328.1206885644388</v>
      </c>
      <c r="S308" s="666">
        <f t="shared" si="87"/>
        <v>5500.711757297132</v>
      </c>
      <c r="T308" s="666">
        <f t="shared" si="87"/>
        <v>5660.7826713644417</v>
      </c>
      <c r="U308" s="666">
        <f t="shared" si="87"/>
        <v>5808.737444526434</v>
      </c>
      <c r="V308" s="666">
        <f t="shared" si="87"/>
        <v>5945.067746911549</v>
      </c>
      <c r="W308" s="666">
        <f t="shared" si="87"/>
        <v>6070.3279266963154</v>
      </c>
      <c r="X308" s="666">
        <f t="shared" si="87"/>
        <v>6185.1137237639296</v>
      </c>
      <c r="Y308" s="666">
        <f t="shared" si="87"/>
        <v>6290.0444872228973</v>
      </c>
      <c r="Z308" s="666">
        <f t="shared" si="87"/>
        <v>6385.7486146473593</v>
      </c>
      <c r="AA308" s="666">
        <f t="shared" si="87"/>
        <v>6472.8518793859994</v>
      </c>
      <c r="AB308" s="666">
        <f t="shared" si="87"/>
        <v>6551.968292300493</v>
      </c>
      <c r="AC308" s="666">
        <f t="shared" si="87"/>
        <v>6623.6931466323767</v>
      </c>
      <c r="AD308" s="666">
        <f t="shared" si="87"/>
        <v>6688.5979119541053</v>
      </c>
      <c r="AE308" s="666">
        <f t="shared" si="87"/>
        <v>6747.2266695968328</v>
      </c>
      <c r="AF308" s="666">
        <f t="shared" si="87"/>
        <v>6800.0938132734827</v>
      </c>
      <c r="AG308" s="666">
        <f t="shared" si="87"/>
        <v>6847.6827717430842</v>
      </c>
      <c r="AH308" s="666">
        <f t="shared" si="87"/>
        <v>6890.4455431656052</v>
      </c>
      <c r="AI308" s="666">
        <f t="shared" si="87"/>
        <v>6928.8028618944109</v>
      </c>
      <c r="AJ308" s="666">
        <f t="shared" si="87"/>
        <v>6942.6995660857547</v>
      </c>
      <c r="AK308" s="666">
        <f t="shared" si="87"/>
        <v>6952.727712436792</v>
      </c>
      <c r="AL308" s="666">
        <f t="shared" si="87"/>
        <v>6959.249424364617</v>
      </c>
      <c r="AM308" s="666">
        <f t="shared" si="87"/>
        <v>6962.596312415797</v>
      </c>
      <c r="AN308" s="666">
        <f t="shared" si="87"/>
        <v>6963.0713735433919</v>
      </c>
      <c r="AO308" s="666">
        <f t="shared" si="87"/>
        <v>6960.9509172878279</v>
      </c>
      <c r="AP308" s="666">
        <f t="shared" si="87"/>
        <v>6956.4864776807208</v>
      </c>
      <c r="AQ308" s="666">
        <f t="shared" ref="M308:AT315" si="88">AP308*AQ$6+AP308</f>
        <v>6949.9066801720428</v>
      </c>
      <c r="AR308" s="666">
        <f t="shared" si="88"/>
        <v>6941.4190413799015</v>
      </c>
      <c r="AS308" s="666">
        <f t="shared" si="88"/>
        <v>6931.2116862807507</v>
      </c>
      <c r="AT308" s="667">
        <f t="shared" si="88"/>
        <v>6919.4549728668226</v>
      </c>
      <c r="AV308" s="681" t="s">
        <v>96</v>
      </c>
      <c r="AW308" s="690" t="s">
        <v>441</v>
      </c>
      <c r="AX308" s="103">
        <v>220</v>
      </c>
      <c r="AY308" s="103">
        <v>8</v>
      </c>
      <c r="AZ308" s="661">
        <v>4</v>
      </c>
      <c r="BA308" s="714">
        <f t="shared" si="86"/>
        <v>0.90706656458059076</v>
      </c>
      <c r="BB308" s="104">
        <f t="shared" si="84"/>
        <v>1</v>
      </c>
    </row>
    <row r="309" spans="2:54" ht="15.75" thickBot="1" x14ac:dyDescent="0.3">
      <c r="B309" s="681" t="s">
        <v>97</v>
      </c>
      <c r="C309" s="689" t="s">
        <v>442</v>
      </c>
      <c r="D309" s="690" t="s">
        <v>443</v>
      </c>
      <c r="E309" s="691">
        <v>2512</v>
      </c>
      <c r="F309" s="691">
        <v>3044</v>
      </c>
      <c r="G309" s="691">
        <v>3449</v>
      </c>
      <c r="H309" s="691">
        <v>4279</v>
      </c>
      <c r="I309" s="691">
        <v>4854</v>
      </c>
      <c r="J309" s="691">
        <v>5050</v>
      </c>
      <c r="K309" s="691">
        <v>5527</v>
      </c>
      <c r="L309" s="666">
        <f t="shared" si="85"/>
        <v>5920.4958872115794</v>
      </c>
      <c r="M309" s="666">
        <f t="shared" si="88"/>
        <v>6301.2223842524772</v>
      </c>
      <c r="N309" s="666">
        <f t="shared" si="88"/>
        <v>6667.3623278422765</v>
      </c>
      <c r="O309" s="666">
        <f t="shared" si="88"/>
        <v>6998.3952751543939</v>
      </c>
      <c r="P309" s="666">
        <f t="shared" si="88"/>
        <v>7310.7455421353225</v>
      </c>
      <c r="Q309" s="666">
        <f t="shared" si="88"/>
        <v>7604.0191235484972</v>
      </c>
      <c r="R309" s="666">
        <f t="shared" si="88"/>
        <v>7878.1495574359706</v>
      </c>
      <c r="S309" s="666">
        <f t="shared" si="88"/>
        <v>8133.3423976942895</v>
      </c>
      <c r="T309" s="666">
        <f t="shared" si="88"/>
        <v>8370.0229600404691</v>
      </c>
      <c r="U309" s="666">
        <f t="shared" si="88"/>
        <v>8588.7886184851814</v>
      </c>
      <c r="V309" s="666">
        <f t="shared" si="88"/>
        <v>8790.3663555859112</v>
      </c>
      <c r="W309" s="666">
        <f t="shared" si="88"/>
        <v>8975.5758295480318</v>
      </c>
      <c r="X309" s="666">
        <f t="shared" si="88"/>
        <v>9145.2979002790926</v>
      </c>
      <c r="Y309" s="666">
        <f t="shared" si="88"/>
        <v>9300.4483362442388</v>
      </c>
      <c r="Z309" s="666">
        <f t="shared" si="88"/>
        <v>9441.9562849534432</v>
      </c>
      <c r="AA309" s="666">
        <f t="shared" si="88"/>
        <v>9570.7470137416894</v>
      </c>
      <c r="AB309" s="666">
        <f t="shared" si="88"/>
        <v>9687.7283979520707</v>
      </c>
      <c r="AC309" s="666">
        <f t="shared" si="88"/>
        <v>9793.7806370885937</v>
      </c>
      <c r="AD309" s="666">
        <f t="shared" si="88"/>
        <v>9889.7487050214968</v>
      </c>
      <c r="AE309" s="666">
        <f t="shared" si="88"/>
        <v>9976.4370794172573</v>
      </c>
      <c r="AF309" s="666">
        <f t="shared" si="88"/>
        <v>10054.606341884042</v>
      </c>
      <c r="AG309" s="666">
        <f t="shared" si="88"/>
        <v>10124.97128930552</v>
      </c>
      <c r="AH309" s="666">
        <f t="shared" si="88"/>
        <v>10188.200245338765</v>
      </c>
      <c r="AI309" s="666">
        <f t="shared" si="88"/>
        <v>10244.915307033283</v>
      </c>
      <c r="AJ309" s="666">
        <f t="shared" si="88"/>
        <v>10265.46294857035</v>
      </c>
      <c r="AK309" s="666">
        <f t="shared" si="88"/>
        <v>10280.290547522245</v>
      </c>
      <c r="AL309" s="666">
        <f t="shared" si="88"/>
        <v>10289.933538914725</v>
      </c>
      <c r="AM309" s="666">
        <f t="shared" si="88"/>
        <v>10294.882241498693</v>
      </c>
      <c r="AN309" s="666">
        <f t="shared" si="88"/>
        <v>10295.584666017745</v>
      </c>
      <c r="AO309" s="666">
        <f t="shared" si="88"/>
        <v>10292.449363255706</v>
      </c>
      <c r="AP309" s="666">
        <f t="shared" si="88"/>
        <v>10285.848250974143</v>
      </c>
      <c r="AQ309" s="666">
        <f t="shared" si="88"/>
        <v>10276.11937434748</v>
      </c>
      <c r="AR309" s="666">
        <f t="shared" si="88"/>
        <v>10263.569567069748</v>
      </c>
      <c r="AS309" s="666">
        <f t="shared" si="88"/>
        <v>10248.476990388899</v>
      </c>
      <c r="AT309" s="667">
        <f t="shared" si="88"/>
        <v>10231.093535322345</v>
      </c>
      <c r="AV309" s="681" t="s">
        <v>97</v>
      </c>
      <c r="AW309" s="690" t="s">
        <v>443</v>
      </c>
      <c r="AX309" s="103">
        <v>220</v>
      </c>
      <c r="AY309" s="103">
        <v>8</v>
      </c>
      <c r="AZ309" s="661">
        <v>4</v>
      </c>
      <c r="BA309" s="714">
        <f t="shared" si="86"/>
        <v>1.3411869722945231</v>
      </c>
      <c r="BB309" s="104">
        <f t="shared" si="84"/>
        <v>2</v>
      </c>
    </row>
    <row r="310" spans="2:54" ht="15.75" thickBot="1" x14ac:dyDescent="0.3">
      <c r="B310" s="672" t="s">
        <v>98</v>
      </c>
      <c r="C310" s="673" t="s">
        <v>444</v>
      </c>
      <c r="D310" s="674" t="s">
        <v>445</v>
      </c>
      <c r="E310" s="684"/>
      <c r="F310" s="684"/>
      <c r="G310" s="684"/>
      <c r="H310" s="684"/>
      <c r="I310" s="676">
        <v>2269</v>
      </c>
      <c r="J310" s="676">
        <v>2434</v>
      </c>
      <c r="K310" s="676"/>
      <c r="L310" s="666">
        <f t="shared" si="85"/>
        <v>0</v>
      </c>
      <c r="M310" s="666">
        <f t="shared" si="88"/>
        <v>0</v>
      </c>
      <c r="N310" s="666">
        <f t="shared" si="88"/>
        <v>0</v>
      </c>
      <c r="O310" s="666">
        <f t="shared" si="88"/>
        <v>0</v>
      </c>
      <c r="P310" s="666">
        <f t="shared" si="88"/>
        <v>0</v>
      </c>
      <c r="Q310" s="666">
        <f t="shared" si="88"/>
        <v>0</v>
      </c>
      <c r="R310" s="666">
        <f t="shared" si="88"/>
        <v>0</v>
      </c>
      <c r="S310" s="666">
        <f t="shared" si="88"/>
        <v>0</v>
      </c>
      <c r="T310" s="666">
        <f t="shared" si="88"/>
        <v>0</v>
      </c>
      <c r="U310" s="666">
        <f t="shared" si="88"/>
        <v>0</v>
      </c>
      <c r="V310" s="666">
        <f t="shared" si="88"/>
        <v>0</v>
      </c>
      <c r="W310" s="666">
        <f t="shared" si="88"/>
        <v>0</v>
      </c>
      <c r="X310" s="666">
        <f t="shared" si="88"/>
        <v>0</v>
      </c>
      <c r="Y310" s="666">
        <f t="shared" si="88"/>
        <v>0</v>
      </c>
      <c r="Z310" s="666">
        <f t="shared" si="88"/>
        <v>0</v>
      </c>
      <c r="AA310" s="666">
        <f t="shared" si="88"/>
        <v>0</v>
      </c>
      <c r="AB310" s="666">
        <f t="shared" si="88"/>
        <v>0</v>
      </c>
      <c r="AC310" s="666">
        <f t="shared" si="88"/>
        <v>0</v>
      </c>
      <c r="AD310" s="666">
        <f t="shared" si="88"/>
        <v>0</v>
      </c>
      <c r="AE310" s="666">
        <f t="shared" si="88"/>
        <v>0</v>
      </c>
      <c r="AF310" s="666">
        <f t="shared" si="88"/>
        <v>0</v>
      </c>
      <c r="AG310" s="666">
        <f t="shared" si="88"/>
        <v>0</v>
      </c>
      <c r="AH310" s="666">
        <f t="shared" si="88"/>
        <v>0</v>
      </c>
      <c r="AI310" s="666">
        <f t="shared" si="88"/>
        <v>0</v>
      </c>
      <c r="AJ310" s="666">
        <f t="shared" si="88"/>
        <v>0</v>
      </c>
      <c r="AK310" s="666">
        <f t="shared" si="88"/>
        <v>0</v>
      </c>
      <c r="AL310" s="666">
        <f t="shared" si="88"/>
        <v>0</v>
      </c>
      <c r="AM310" s="666">
        <f t="shared" si="88"/>
        <v>0</v>
      </c>
      <c r="AN310" s="666">
        <f t="shared" si="88"/>
        <v>0</v>
      </c>
      <c r="AO310" s="666">
        <f t="shared" si="88"/>
        <v>0</v>
      </c>
      <c r="AP310" s="666">
        <f t="shared" si="88"/>
        <v>0</v>
      </c>
      <c r="AQ310" s="666">
        <f t="shared" si="88"/>
        <v>0</v>
      </c>
      <c r="AR310" s="666">
        <f t="shared" si="88"/>
        <v>0</v>
      </c>
      <c r="AS310" s="666">
        <f t="shared" si="88"/>
        <v>0</v>
      </c>
      <c r="AT310" s="667">
        <f t="shared" si="88"/>
        <v>0</v>
      </c>
      <c r="AV310" s="672" t="s">
        <v>98</v>
      </c>
      <c r="AW310" s="674" t="s">
        <v>445</v>
      </c>
      <c r="AX310" s="103">
        <v>220</v>
      </c>
      <c r="AY310" s="103">
        <v>8</v>
      </c>
      <c r="AZ310" s="661">
        <v>4</v>
      </c>
      <c r="BA310" s="714">
        <f t="shared" si="86"/>
        <v>0</v>
      </c>
      <c r="BB310" s="104">
        <f t="shared" si="84"/>
        <v>0</v>
      </c>
    </row>
    <row r="311" spans="2:54" x14ac:dyDescent="0.25">
      <c r="B311" s="663" t="s">
        <v>446</v>
      </c>
      <c r="C311" s="664" t="s">
        <v>313</v>
      </c>
      <c r="D311" s="665" t="s">
        <v>447</v>
      </c>
      <c r="E311" s="679">
        <v>10392</v>
      </c>
      <c r="F311" s="679">
        <v>10329</v>
      </c>
      <c r="G311" s="679">
        <v>11742</v>
      </c>
      <c r="H311" s="679">
        <v>13047</v>
      </c>
      <c r="I311" s="548">
        <v>11271</v>
      </c>
      <c r="J311" s="548">
        <v>12912</v>
      </c>
      <c r="K311" s="548">
        <v>14720</v>
      </c>
      <c r="L311" s="666">
        <f t="shared" ref="L311:AA315" si="89">K311*L$6+K311</f>
        <v>15767.993388774101</v>
      </c>
      <c r="M311" s="666">
        <f t="shared" si="88"/>
        <v>16781.978197249227</v>
      </c>
      <c r="N311" s="666">
        <f t="shared" si="88"/>
        <v>17757.114793891498</v>
      </c>
      <c r="O311" s="666">
        <f t="shared" si="88"/>
        <v>18638.751302745193</v>
      </c>
      <c r="P311" s="666">
        <f t="shared" si="88"/>
        <v>19470.63042884602</v>
      </c>
      <c r="Q311" s="666">
        <f t="shared" si="88"/>
        <v>20251.702822260519</v>
      </c>
      <c r="R311" s="666">
        <f t="shared" si="88"/>
        <v>20981.791475566763</v>
      </c>
      <c r="S311" s="666">
        <f t="shared" si="88"/>
        <v>21661.443838259445</v>
      </c>
      <c r="T311" s="666">
        <f t="shared" si="88"/>
        <v>22291.79264913981</v>
      </c>
      <c r="U311" s="666">
        <f t="shared" si="88"/>
        <v>22874.428888022776</v>
      </c>
      <c r="V311" s="666">
        <f t="shared" si="88"/>
        <v>23411.288719780103</v>
      </c>
      <c r="W311" s="666">
        <f t="shared" si="88"/>
        <v>23904.555131345584</v>
      </c>
      <c r="X311" s="666">
        <f t="shared" si="88"/>
        <v>24356.574107491993</v>
      </c>
      <c r="Y311" s="666">
        <f t="shared" si="88"/>
        <v>24769.784604580276</v>
      </c>
      <c r="Z311" s="666">
        <f t="shared" si="88"/>
        <v>25146.661211238406</v>
      </c>
      <c r="AA311" s="666">
        <f t="shared" si="88"/>
        <v>25489.668182065794</v>
      </c>
      <c r="AB311" s="666">
        <f t="shared" si="88"/>
        <v>25801.223451755828</v>
      </c>
      <c r="AC311" s="666">
        <f t="shared" si="88"/>
        <v>26083.671246235586</v>
      </c>
      <c r="AD311" s="666">
        <f t="shared" si="88"/>
        <v>26339.261975378402</v>
      </c>
      <c r="AE311" s="666">
        <f t="shared" si="88"/>
        <v>26570.138195951153</v>
      </c>
      <c r="AF311" s="666">
        <f t="shared" si="88"/>
        <v>26778.325556818003</v>
      </c>
      <c r="AG311" s="666">
        <f t="shared" si="88"/>
        <v>26965.727768875931</v>
      </c>
      <c r="AH311" s="666">
        <f t="shared" si="88"/>
        <v>27134.12477137446</v>
      </c>
      <c r="AI311" s="666">
        <f t="shared" si="88"/>
        <v>27285.173388733481</v>
      </c>
      <c r="AJ311" s="666">
        <f t="shared" si="88"/>
        <v>27339.897702724007</v>
      </c>
      <c r="AK311" s="666">
        <f t="shared" si="88"/>
        <v>27379.387888461639</v>
      </c>
      <c r="AL311" s="666">
        <f t="shared" si="88"/>
        <v>27405.069964325092</v>
      </c>
      <c r="AM311" s="666">
        <f t="shared" si="88"/>
        <v>27418.249791000686</v>
      </c>
      <c r="AN311" s="666">
        <f t="shared" si="88"/>
        <v>27420.120550711279</v>
      </c>
      <c r="AO311" s="666">
        <f t="shared" si="88"/>
        <v>27411.770332390814</v>
      </c>
      <c r="AP311" s="666">
        <f t="shared" si="88"/>
        <v>27394.18966063677</v>
      </c>
      <c r="AQ311" s="666">
        <f t="shared" si="88"/>
        <v>27368.278847547488</v>
      </c>
      <c r="AR311" s="666">
        <f t="shared" si="88"/>
        <v>27334.855080019315</v>
      </c>
      <c r="AS311" s="666">
        <f t="shared" si="88"/>
        <v>27294.659181929561</v>
      </c>
      <c r="AT311" s="667">
        <f t="shared" si="88"/>
        <v>27248.362011931429</v>
      </c>
      <c r="AV311" s="663" t="s">
        <v>446</v>
      </c>
      <c r="AW311" s="665" t="s">
        <v>447</v>
      </c>
      <c r="AX311" s="103">
        <v>220</v>
      </c>
      <c r="AY311" s="103">
        <v>8</v>
      </c>
      <c r="AZ311" s="661">
        <v>4</v>
      </c>
      <c r="BA311" s="714">
        <f t="shared" si="86"/>
        <v>3.5719689220509099</v>
      </c>
      <c r="BB311" s="104">
        <f t="shared" si="84"/>
        <v>4</v>
      </c>
    </row>
    <row r="312" spans="2:54" x14ac:dyDescent="0.25">
      <c r="B312" s="663" t="s">
        <v>448</v>
      </c>
      <c r="C312" s="664" t="s">
        <v>313</v>
      </c>
      <c r="D312" s="665" t="s">
        <v>449</v>
      </c>
      <c r="E312" s="548">
        <v>5806</v>
      </c>
      <c r="F312" s="548">
        <v>5948</v>
      </c>
      <c r="G312" s="548">
        <v>5930</v>
      </c>
      <c r="H312" s="548">
        <v>6355</v>
      </c>
      <c r="I312" s="548">
        <v>5548</v>
      </c>
      <c r="J312" s="548">
        <v>6332</v>
      </c>
      <c r="K312" s="548">
        <v>6940</v>
      </c>
      <c r="L312" s="666">
        <f t="shared" si="89"/>
        <v>7434.0947091095286</v>
      </c>
      <c r="M312" s="666">
        <f t="shared" si="88"/>
        <v>7912.1554815835343</v>
      </c>
      <c r="N312" s="666">
        <f t="shared" si="88"/>
        <v>8371.9005889678665</v>
      </c>
      <c r="O312" s="666">
        <f t="shared" si="88"/>
        <v>8787.5634538757913</v>
      </c>
      <c r="P312" s="666">
        <f t="shared" si="88"/>
        <v>9179.7673353390892</v>
      </c>
      <c r="Q312" s="666">
        <f t="shared" si="88"/>
        <v>9548.0174990820651</v>
      </c>
      <c r="R312" s="666">
        <f t="shared" si="88"/>
        <v>9892.2304918772643</v>
      </c>
      <c r="S312" s="666">
        <f t="shared" si="88"/>
        <v>10212.66441830982</v>
      </c>
      <c r="T312" s="666">
        <f t="shared" si="88"/>
        <v>10509.853327787383</v>
      </c>
      <c r="U312" s="666">
        <f t="shared" si="88"/>
        <v>10784.547315412912</v>
      </c>
      <c r="V312" s="666">
        <f t="shared" si="88"/>
        <v>11037.659219787631</v>
      </c>
      <c r="W312" s="666">
        <f t="shared" si="88"/>
        <v>11270.218248066465</v>
      </c>
      <c r="X312" s="666">
        <f t="shared" si="88"/>
        <v>11483.330455570274</v>
      </c>
      <c r="Y312" s="666">
        <f t="shared" si="88"/>
        <v>11678.14573069206</v>
      </c>
      <c r="Z312" s="666">
        <f t="shared" si="88"/>
        <v>11855.830761276804</v>
      </c>
      <c r="AA312" s="666">
        <f t="shared" si="88"/>
        <v>12017.547363012</v>
      </c>
      <c r="AB312" s="666">
        <f t="shared" si="88"/>
        <v>12164.435513259883</v>
      </c>
      <c r="AC312" s="666">
        <f t="shared" si="88"/>
        <v>12297.60043810292</v>
      </c>
      <c r="AD312" s="666">
        <f t="shared" si="88"/>
        <v>12418.103132413458</v>
      </c>
      <c r="AE312" s="666">
        <f t="shared" si="88"/>
        <v>12526.953741841102</v>
      </c>
      <c r="AF312" s="666">
        <f t="shared" si="88"/>
        <v>12625.107293771533</v>
      </c>
      <c r="AG312" s="666">
        <f t="shared" si="88"/>
        <v>12713.461325815148</v>
      </c>
      <c r="AH312" s="666">
        <f t="shared" si="88"/>
        <v>12792.855021286601</v>
      </c>
      <c r="AI312" s="666">
        <f t="shared" si="88"/>
        <v>12864.069518872988</v>
      </c>
      <c r="AJ312" s="666">
        <f t="shared" si="88"/>
        <v>12889.870248431022</v>
      </c>
      <c r="AK312" s="666">
        <f t="shared" si="88"/>
        <v>12908.488583282868</v>
      </c>
      <c r="AL312" s="666">
        <f t="shared" si="88"/>
        <v>12920.59684459349</v>
      </c>
      <c r="AM312" s="666">
        <f t="shared" si="88"/>
        <v>12926.810703094076</v>
      </c>
      <c r="AN312" s="666">
        <f t="shared" si="88"/>
        <v>12927.692705294587</v>
      </c>
      <c r="AO312" s="666">
        <f t="shared" si="88"/>
        <v>12923.755849646213</v>
      </c>
      <c r="AP312" s="666">
        <f t="shared" si="88"/>
        <v>12915.467136196956</v>
      </c>
      <c r="AQ312" s="666">
        <f t="shared" si="88"/>
        <v>12903.251032743177</v>
      </c>
      <c r="AR312" s="666">
        <f t="shared" si="88"/>
        <v>12887.492816259106</v>
      </c>
      <c r="AS312" s="666">
        <f t="shared" si="88"/>
        <v>12868.541761045593</v>
      </c>
      <c r="AT312" s="667">
        <f t="shared" si="88"/>
        <v>12846.7141550818</v>
      </c>
      <c r="AV312" s="663" t="s">
        <v>448</v>
      </c>
      <c r="AW312" s="665" t="s">
        <v>449</v>
      </c>
      <c r="AX312" s="103">
        <v>220</v>
      </c>
      <c r="AY312" s="103">
        <v>8</v>
      </c>
      <c r="AZ312" s="661">
        <v>4</v>
      </c>
      <c r="BA312" s="714">
        <f t="shared" si="86"/>
        <v>1.684066869499546</v>
      </c>
      <c r="BB312" s="104">
        <f t="shared" si="84"/>
        <v>2</v>
      </c>
    </row>
    <row r="313" spans="2:54" ht="15.75" thickBot="1" x14ac:dyDescent="0.3">
      <c r="B313" s="681" t="s">
        <v>448</v>
      </c>
      <c r="C313" s="682" t="s">
        <v>313</v>
      </c>
      <c r="D313" s="683" t="s">
        <v>450</v>
      </c>
      <c r="E313" s="671">
        <v>15559</v>
      </c>
      <c r="F313" s="671">
        <v>15589</v>
      </c>
      <c r="G313" s="671">
        <v>16180</v>
      </c>
      <c r="H313" s="671">
        <v>16428</v>
      </c>
      <c r="I313" s="574">
        <v>13609</v>
      </c>
      <c r="J313" s="574">
        <v>14158</v>
      </c>
      <c r="K313" s="574">
        <v>16799</v>
      </c>
      <c r="L313" s="666">
        <f t="shared" si="89"/>
        <v>17995.008215897833</v>
      </c>
      <c r="M313" s="666">
        <f t="shared" si="88"/>
        <v>19152.204601602563</v>
      </c>
      <c r="N313" s="666">
        <f t="shared" si="88"/>
        <v>20265.065993382017</v>
      </c>
      <c r="O313" s="666">
        <f t="shared" si="88"/>
        <v>21271.221680354382</v>
      </c>
      <c r="P313" s="666">
        <f t="shared" si="88"/>
        <v>22220.592430311433</v>
      </c>
      <c r="Q313" s="666">
        <f t="shared" si="88"/>
        <v>23111.980686899078</v>
      </c>
      <c r="R313" s="666">
        <f t="shared" si="88"/>
        <v>23945.184442802041</v>
      </c>
      <c r="S313" s="666">
        <f t="shared" si="88"/>
        <v>24720.828467317966</v>
      </c>
      <c r="T313" s="666">
        <f t="shared" si="88"/>
        <v>25440.205483213296</v>
      </c>
      <c r="U313" s="666">
        <f t="shared" si="88"/>
        <v>26105.131174585236</v>
      </c>
      <c r="V313" s="666">
        <f t="shared" si="88"/>
        <v>26717.815163287094</v>
      </c>
      <c r="W313" s="666">
        <f t="shared" si="88"/>
        <v>27280.748753496911</v>
      </c>
      <c r="X313" s="666">
        <f t="shared" si="88"/>
        <v>27796.609268461823</v>
      </c>
      <c r="Y313" s="666">
        <f t="shared" si="88"/>
        <v>28268.180133990769</v>
      </c>
      <c r="Z313" s="666">
        <f t="shared" si="88"/>
        <v>28698.285440733289</v>
      </c>
      <c r="AA313" s="666">
        <f t="shared" si="88"/>
        <v>29089.737485769248</v>
      </c>
      <c r="AB313" s="666">
        <f t="shared" si="88"/>
        <v>29445.295704215096</v>
      </c>
      <c r="AC313" s="666">
        <f t="shared" si="88"/>
        <v>29767.635412059215</v>
      </c>
      <c r="AD313" s="666">
        <f t="shared" si="88"/>
        <v>30059.324858993328</v>
      </c>
      <c r="AE313" s="666">
        <f t="shared" si="88"/>
        <v>30322.809208816812</v>
      </c>
      <c r="AF313" s="666">
        <f t="shared" si="88"/>
        <v>30560.400205773483</v>
      </c>
      <c r="AG313" s="666">
        <f t="shared" si="88"/>
        <v>30774.270434058886</v>
      </c>
      <c r="AH313" s="666">
        <f t="shared" si="88"/>
        <v>30966.45122515758</v>
      </c>
      <c r="AI313" s="666">
        <f t="shared" si="88"/>
        <v>31138.833407427566</v>
      </c>
      <c r="AJ313" s="666">
        <f t="shared" si="88"/>
        <v>31201.286787232377</v>
      </c>
      <c r="AK313" s="666">
        <f t="shared" si="88"/>
        <v>31246.354425154015</v>
      </c>
      <c r="AL313" s="666">
        <f t="shared" si="88"/>
        <v>31275.663745291931</v>
      </c>
      <c r="AM313" s="666">
        <f t="shared" si="88"/>
        <v>31290.705043411723</v>
      </c>
      <c r="AN313" s="666">
        <f t="shared" si="88"/>
        <v>31292.840022513505</v>
      </c>
      <c r="AO313" s="666">
        <f t="shared" si="88"/>
        <v>31283.310449309323</v>
      </c>
      <c r="AP313" s="666">
        <f t="shared" si="88"/>
        <v>31263.246746537843</v>
      </c>
      <c r="AQ313" s="666">
        <f t="shared" si="88"/>
        <v>31233.676383148792</v>
      </c>
      <c r="AR313" s="666">
        <f t="shared" si="88"/>
        <v>31195.53196258454</v>
      </c>
      <c r="AS313" s="666">
        <f t="shared" si="88"/>
        <v>31149.658940029527</v>
      </c>
      <c r="AT313" s="667">
        <f t="shared" si="88"/>
        <v>31096.822923806794</v>
      </c>
      <c r="AV313" s="681" t="s">
        <v>448</v>
      </c>
      <c r="AW313" s="683" t="s">
        <v>450</v>
      </c>
      <c r="AX313" s="103">
        <v>220</v>
      </c>
      <c r="AY313" s="103">
        <v>8</v>
      </c>
      <c r="AZ313" s="661">
        <v>4</v>
      </c>
      <c r="BA313" s="714">
        <f t="shared" si="86"/>
        <v>4.0764610001041603</v>
      </c>
      <c r="BB313" s="104">
        <f t="shared" si="84"/>
        <v>5</v>
      </c>
    </row>
    <row r="314" spans="2:54" x14ac:dyDescent="0.25">
      <c r="B314" s="663"/>
      <c r="C314" s="692" t="s">
        <v>313</v>
      </c>
      <c r="D314" s="693" t="s">
        <v>451</v>
      </c>
      <c r="E314" s="694"/>
      <c r="F314" s="694"/>
      <c r="G314" s="694"/>
      <c r="H314" s="694"/>
      <c r="I314" s="675"/>
      <c r="J314" s="675">
        <v>446</v>
      </c>
      <c r="K314" s="675">
        <v>471</v>
      </c>
      <c r="L314" s="666">
        <f t="shared" si="89"/>
        <v>504.53294063264957</v>
      </c>
      <c r="M314" s="666">
        <f t="shared" si="89"/>
        <v>536.97769911035232</v>
      </c>
      <c r="N314" s="666">
        <f t="shared" si="89"/>
        <v>568.17942037519674</v>
      </c>
      <c r="O314" s="666">
        <f t="shared" si="89"/>
        <v>596.38939290713222</v>
      </c>
      <c r="P314" s="666">
        <f t="shared" si="89"/>
        <v>623.00726440125516</v>
      </c>
      <c r="Q314" s="666">
        <f t="shared" si="89"/>
        <v>647.99945851118912</v>
      </c>
      <c r="R314" s="666">
        <f t="shared" si="89"/>
        <v>671.36031148043105</v>
      </c>
      <c r="S314" s="666">
        <f t="shared" si="89"/>
        <v>693.10734020517657</v>
      </c>
      <c r="T314" s="666">
        <f t="shared" si="89"/>
        <v>713.27678924897089</v>
      </c>
      <c r="U314" s="666">
        <f t="shared" si="89"/>
        <v>731.91956564257669</v>
      </c>
      <c r="V314" s="666">
        <f t="shared" si="89"/>
        <v>749.09762140057273</v>
      </c>
      <c r="W314" s="666">
        <f t="shared" si="89"/>
        <v>764.88080617281059</v>
      </c>
      <c r="X314" s="666">
        <f t="shared" si="89"/>
        <v>779.34418509706052</v>
      </c>
      <c r="Y314" s="666">
        <f t="shared" si="89"/>
        <v>792.56579814927397</v>
      </c>
      <c r="Z314" s="666">
        <f t="shared" si="89"/>
        <v>804.62482544112038</v>
      </c>
      <c r="AA314" s="666">
        <f t="shared" si="89"/>
        <v>815.60011642343693</v>
      </c>
      <c r="AB314" s="666">
        <f t="shared" si="88"/>
        <v>825.56903843593727</v>
      </c>
      <c r="AC314" s="666">
        <f t="shared" si="88"/>
        <v>834.60660033810882</v>
      </c>
      <c r="AD314" s="666">
        <f t="shared" si="88"/>
        <v>842.78480913065403</v>
      </c>
      <c r="AE314" s="666">
        <f t="shared" si="88"/>
        <v>850.17222080794795</v>
      </c>
      <c r="AF314" s="666">
        <f t="shared" si="88"/>
        <v>856.833650629163</v>
      </c>
      <c r="AG314" s="666">
        <f t="shared" si="88"/>
        <v>862.8300121698752</v>
      </c>
      <c r="AH314" s="666">
        <f t="shared" si="88"/>
        <v>868.21825864927791</v>
      </c>
      <c r="AI314" s="666">
        <f t="shared" si="88"/>
        <v>873.05140394656723</v>
      </c>
      <c r="AJ314" s="666">
        <f t="shared" si="88"/>
        <v>874.80243328688903</v>
      </c>
      <c r="AK314" s="666">
        <f t="shared" si="88"/>
        <v>876.06601192020594</v>
      </c>
      <c r="AL314" s="666">
        <f t="shared" si="88"/>
        <v>876.88776855958679</v>
      </c>
      <c r="AM314" s="666">
        <f t="shared" si="88"/>
        <v>877.30948719845935</v>
      </c>
      <c r="AN314" s="666">
        <f t="shared" si="88"/>
        <v>877.36934642561221</v>
      </c>
      <c r="AO314" s="666">
        <f t="shared" si="88"/>
        <v>877.10216213016793</v>
      </c>
      <c r="AP314" s="666">
        <f t="shared" si="88"/>
        <v>876.539628407603</v>
      </c>
      <c r="AQ314" s="666">
        <f t="shared" si="88"/>
        <v>875.71055279856409</v>
      </c>
      <c r="AR314" s="666">
        <f t="shared" si="88"/>
        <v>874.64108306311778</v>
      </c>
      <c r="AS314" s="666">
        <f t="shared" si="88"/>
        <v>873.35492355222959</v>
      </c>
      <c r="AT314" s="667">
        <f t="shared" si="88"/>
        <v>871.87353991981649</v>
      </c>
      <c r="AV314" s="663"/>
      <c r="AW314" s="693" t="s">
        <v>451</v>
      </c>
      <c r="AX314" s="103">
        <v>220</v>
      </c>
      <c r="AY314" s="103">
        <v>8</v>
      </c>
      <c r="AZ314" s="661">
        <v>4</v>
      </c>
      <c r="BA314" s="714">
        <f t="shared" si="86"/>
        <v>0.11429329906834096</v>
      </c>
      <c r="BB314" s="104">
        <f t="shared" si="84"/>
        <v>1</v>
      </c>
    </row>
    <row r="315" spans="2:54" ht="15.75" thickBot="1" x14ac:dyDescent="0.3">
      <c r="B315" s="695"/>
      <c r="C315" s="682" t="s">
        <v>383</v>
      </c>
      <c r="D315" s="683" t="s">
        <v>452</v>
      </c>
      <c r="E315" s="670"/>
      <c r="F315" s="670"/>
      <c r="G315" s="670"/>
      <c r="H315" s="670"/>
      <c r="I315" s="574"/>
      <c r="J315" s="574">
        <v>184</v>
      </c>
      <c r="K315" s="574">
        <v>107</v>
      </c>
      <c r="L315" s="696">
        <f t="shared" si="89"/>
        <v>114.6178867254639</v>
      </c>
      <c r="M315" s="696">
        <f t="shared" si="89"/>
        <v>121.9885643414176</v>
      </c>
      <c r="N315" s="696">
        <f t="shared" si="89"/>
        <v>129.07685346103193</v>
      </c>
      <c r="O315" s="696">
        <f t="shared" si="89"/>
        <v>135.48548840990048</v>
      </c>
      <c r="P315" s="696">
        <f t="shared" si="89"/>
        <v>141.53243586185621</v>
      </c>
      <c r="Q315" s="696">
        <f t="shared" si="89"/>
        <v>147.21006806942083</v>
      </c>
      <c r="R315" s="696">
        <f t="shared" si="89"/>
        <v>152.51709836179637</v>
      </c>
      <c r="S315" s="696">
        <f t="shared" si="89"/>
        <v>157.45750616126085</v>
      </c>
      <c r="T315" s="696">
        <f t="shared" si="89"/>
        <v>162.03952537078524</v>
      </c>
      <c r="U315" s="696">
        <f t="shared" si="89"/>
        <v>166.2747208572307</v>
      </c>
      <c r="V315" s="696">
        <f t="shared" si="89"/>
        <v>170.17716664514063</v>
      </c>
      <c r="W315" s="696">
        <f t="shared" si="89"/>
        <v>173.76273091399295</v>
      </c>
      <c r="X315" s="696">
        <f t="shared" si="89"/>
        <v>177.04846667810068</v>
      </c>
      <c r="Y315" s="696">
        <f t="shared" si="89"/>
        <v>180.05210276427229</v>
      </c>
      <c r="Z315" s="696">
        <f t="shared" si="89"/>
        <v>182.79162701103994</v>
      </c>
      <c r="AA315" s="696">
        <f t="shared" si="89"/>
        <v>185.2849521386575</v>
      </c>
      <c r="AB315" s="696">
        <f t="shared" si="88"/>
        <v>187.54965416697499</v>
      </c>
      <c r="AC315" s="696">
        <f t="shared" si="88"/>
        <v>189.60277332521778</v>
      </c>
      <c r="AD315" s="696">
        <f t="shared" si="88"/>
        <v>191.4606678916771</v>
      </c>
      <c r="AE315" s="696">
        <f t="shared" si="88"/>
        <v>193.13891215806871</v>
      </c>
      <c r="AF315" s="696">
        <f t="shared" si="88"/>
        <v>194.65223061002203</v>
      </c>
      <c r="AG315" s="696">
        <f t="shared" si="88"/>
        <v>196.01446136343225</v>
      </c>
      <c r="AH315" s="696">
        <f t="shared" si="88"/>
        <v>197.23854283539845</v>
      </c>
      <c r="AI315" s="696">
        <f t="shared" si="88"/>
        <v>198.33651851864676</v>
      </c>
      <c r="AJ315" s="696">
        <f t="shared" si="88"/>
        <v>198.73431074670287</v>
      </c>
      <c r="AK315" s="696">
        <f t="shared" si="88"/>
        <v>199.02136576531203</v>
      </c>
      <c r="AL315" s="696">
        <f t="shared" si="88"/>
        <v>199.20804933306945</v>
      </c>
      <c r="AM315" s="696">
        <f t="shared" si="88"/>
        <v>199.30385377969233</v>
      </c>
      <c r="AN315" s="696">
        <f t="shared" si="88"/>
        <v>199.31745237269732</v>
      </c>
      <c r="AO315" s="696">
        <f t="shared" si="88"/>
        <v>199.25675445419935</v>
      </c>
      <c r="AP315" s="696">
        <f t="shared" si="88"/>
        <v>199.12896016903068</v>
      </c>
      <c r="AQ315" s="696">
        <f t="shared" si="88"/>
        <v>198.94061390540614</v>
      </c>
      <c r="AR315" s="696">
        <f t="shared" si="88"/>
        <v>198.69765581264019</v>
      </c>
      <c r="AS315" s="696">
        <f t="shared" si="88"/>
        <v>198.40547095560188</v>
      </c>
      <c r="AT315" s="697">
        <f t="shared" si="88"/>
        <v>198.06893582042525</v>
      </c>
      <c r="AV315" s="695"/>
      <c r="AW315" s="683" t="s">
        <v>452</v>
      </c>
      <c r="AX315" s="103">
        <v>220</v>
      </c>
      <c r="AY315" s="103">
        <v>8</v>
      </c>
      <c r="AZ315" s="661">
        <v>4</v>
      </c>
      <c r="BA315" s="714">
        <f t="shared" si="86"/>
        <v>2.5964719745886353E-2</v>
      </c>
      <c r="BB315" s="104">
        <f t="shared" si="84"/>
        <v>1</v>
      </c>
    </row>
    <row r="316" spans="2:54" ht="15.75" thickBot="1" x14ac:dyDescent="0.3">
      <c r="B316" s="698"/>
      <c r="C316" s="699"/>
      <c r="D316" s="700" t="s">
        <v>453</v>
      </c>
      <c r="E316" s="701">
        <v>308380</v>
      </c>
      <c r="F316" s="701">
        <v>322205</v>
      </c>
      <c r="G316" s="701">
        <v>358886</v>
      </c>
      <c r="H316" s="701">
        <v>382710</v>
      </c>
      <c r="I316" s="702">
        <f t="shared" ref="I316:AT316" si="90">SUM(I229:I315)</f>
        <v>322184</v>
      </c>
      <c r="J316" s="703">
        <f t="shared" si="90"/>
        <v>469021</v>
      </c>
      <c r="K316" s="703">
        <f t="shared" si="90"/>
        <v>417580.83333333337</v>
      </c>
      <c r="L316" s="703">
        <f t="shared" si="90"/>
        <v>447310.5855488301</v>
      </c>
      <c r="M316" s="703">
        <f t="shared" si="90"/>
        <v>476075.57340958994</v>
      </c>
      <c r="N316" s="703">
        <f t="shared" si="90"/>
        <v>503738.50497478759</v>
      </c>
      <c r="O316" s="703">
        <f t="shared" si="90"/>
        <v>528749.00144654117</v>
      </c>
      <c r="P316" s="703">
        <f t="shared" si="90"/>
        <v>552347.96739150002</v>
      </c>
      <c r="Q316" s="703">
        <f t="shared" si="90"/>
        <v>574505.63457463076</v>
      </c>
      <c r="R316" s="703">
        <f t="shared" si="90"/>
        <v>595216.98160281254</v>
      </c>
      <c r="S316" s="703">
        <f t="shared" si="90"/>
        <v>614497.53866736265</v>
      </c>
      <c r="T316" s="703">
        <f t="shared" si="90"/>
        <v>632379.43960065732</v>
      </c>
      <c r="U316" s="703">
        <f t="shared" si="90"/>
        <v>648907.81773672719</v>
      </c>
      <c r="V316" s="703">
        <f t="shared" si="90"/>
        <v>664137.59871012531</v>
      </c>
      <c r="W316" s="703">
        <f t="shared" si="90"/>
        <v>678130.71006860724</v>
      </c>
      <c r="X316" s="703">
        <f t="shared" si="90"/>
        <v>690953.70332551596</v>
      </c>
      <c r="Y316" s="703">
        <f t="shared" si="90"/>
        <v>702675.76743667154</v>
      </c>
      <c r="Z316" s="703">
        <f t="shared" si="90"/>
        <v>713367.10218341986</v>
      </c>
      <c r="AA316" s="703">
        <f t="shared" si="90"/>
        <v>723097.61418866774</v>
      </c>
      <c r="AB316" s="703">
        <f t="shared" si="90"/>
        <v>731935.89606003684</v>
      </c>
      <c r="AC316" s="703">
        <f t="shared" si="90"/>
        <v>739948.44941547315</v>
      </c>
      <c r="AD316" s="703">
        <f t="shared" si="90"/>
        <v>747199.11447442183</v>
      </c>
      <c r="AE316" s="703">
        <f t="shared" si="90"/>
        <v>753748.67185102683</v>
      </c>
      <c r="AF316" s="703">
        <f t="shared" si="90"/>
        <v>759654.5856852826</v>
      </c>
      <c r="AG316" s="703">
        <f t="shared" si="90"/>
        <v>764970.86094884598</v>
      </c>
      <c r="AH316" s="703">
        <f t="shared" si="90"/>
        <v>769747.99142671109</v>
      </c>
      <c r="AI316" s="703">
        <f t="shared" si="90"/>
        <v>774032.97834998765</v>
      </c>
      <c r="AJ316" s="703">
        <f t="shared" si="90"/>
        <v>775585.4120891015</v>
      </c>
      <c r="AK316" s="703">
        <f t="shared" si="90"/>
        <v>776705.68006932002</v>
      </c>
      <c r="AL316" s="703">
        <f t="shared" si="90"/>
        <v>777434.23595524288</v>
      </c>
      <c r="AM316" s="703">
        <f t="shared" si="90"/>
        <v>777808.12474643777</v>
      </c>
      <c r="AN316" s="703">
        <f t="shared" si="90"/>
        <v>777861.19495016849</v>
      </c>
      <c r="AO316" s="703">
        <f t="shared" si="90"/>
        <v>777624.31375962624</v>
      </c>
      <c r="AP316" s="703">
        <f t="shared" si="90"/>
        <v>777125.58063723391</v>
      </c>
      <c r="AQ316" s="703">
        <f t="shared" si="90"/>
        <v>776390.53587350016</v>
      </c>
      <c r="AR316" s="703">
        <f t="shared" si="90"/>
        <v>775442.3616413296</v>
      </c>
      <c r="AS316" s="703">
        <f t="shared" si="90"/>
        <v>774302.07382740895</v>
      </c>
      <c r="AT316" s="703">
        <f t="shared" si="90"/>
        <v>772988.70352653961</v>
      </c>
      <c r="AV316" s="698"/>
      <c r="AW316" s="700" t="s">
        <v>453</v>
      </c>
      <c r="AX316" s="703"/>
      <c r="AY316" s="703"/>
      <c r="AZ316" s="703"/>
      <c r="BA316" s="703">
        <f t="shared" ref="BA316:BB316" si="91">SUM(BA229:BA315)</f>
        <v>101.33055428741761</v>
      </c>
      <c r="BB316" s="703">
        <f t="shared" si="91"/>
        <v>150</v>
      </c>
    </row>
    <row r="317" spans="2:54" ht="13.5" thickBot="1" x14ac:dyDescent="0.25"/>
    <row r="318" spans="2:54" thickBot="1" x14ac:dyDescent="0.25">
      <c r="F318" s="893" t="s">
        <v>454</v>
      </c>
      <c r="G318" s="894"/>
      <c r="H318" s="894"/>
      <c r="I318" s="894"/>
      <c r="J318" s="894"/>
      <c r="K318" s="895"/>
    </row>
    <row r="319" spans="2:54" ht="14.25" x14ac:dyDescent="0.2">
      <c r="F319" s="704">
        <v>2017</v>
      </c>
      <c r="G319" s="705">
        <v>2018</v>
      </c>
      <c r="H319" s="705">
        <v>2019</v>
      </c>
      <c r="I319" s="705">
        <v>2020</v>
      </c>
      <c r="J319" s="705">
        <v>2021</v>
      </c>
      <c r="K319" s="706">
        <v>2022</v>
      </c>
    </row>
    <row r="320" spans="2:54" x14ac:dyDescent="0.25">
      <c r="F320" s="707">
        <f t="shared" ref="F320:K320" si="92">(F316-E316)/E316</f>
        <v>4.4831052597444708E-2</v>
      </c>
      <c r="G320" s="708">
        <f t="shared" si="92"/>
        <v>0.11384367095482689</v>
      </c>
      <c r="H320" s="708">
        <f t="shared" si="92"/>
        <v>6.6383196892606564E-2</v>
      </c>
      <c r="I320" s="708">
        <f t="shared" si="92"/>
        <v>-0.15815108045256199</v>
      </c>
      <c r="J320" s="708">
        <f t="shared" si="92"/>
        <v>0.45575509646661533</v>
      </c>
      <c r="K320" s="709">
        <f t="shared" si="92"/>
        <v>-0.10967561509328287</v>
      </c>
    </row>
    <row r="321" spans="6:11" ht="15.75" thickBot="1" x14ac:dyDescent="0.3">
      <c r="F321" s="710"/>
      <c r="G321" s="711">
        <f>AVERAGE(F320:K320)</f>
        <v>6.8831053560941449E-2</v>
      </c>
      <c r="H321" s="896" t="s">
        <v>100</v>
      </c>
      <c r="I321" s="885"/>
      <c r="J321" s="885"/>
      <c r="K321" s="712"/>
    </row>
    <row r="322" spans="6:11" ht="12.75" x14ac:dyDescent="0.2"/>
    <row r="323" spans="6:11" ht="12.75" x14ac:dyDescent="0.2"/>
    <row r="324" spans="6:11" ht="12.75" x14ac:dyDescent="0.2"/>
    <row r="325" spans="6:11" ht="12.75" x14ac:dyDescent="0.2"/>
    <row r="326" spans="6:11" ht="12.75" x14ac:dyDescent="0.2"/>
    <row r="327" spans="6:11" ht="12.75" x14ac:dyDescent="0.2"/>
    <row r="328" spans="6:11" ht="12.75" x14ac:dyDescent="0.2"/>
    <row r="329" spans="6:11" ht="12.75" x14ac:dyDescent="0.2"/>
    <row r="330" spans="6:11" ht="12.75" x14ac:dyDescent="0.2"/>
    <row r="331" spans="6:11" ht="12.75" x14ac:dyDescent="0.2"/>
    <row r="332" spans="6:11" ht="12.75" x14ac:dyDescent="0.2"/>
    <row r="333" spans="6:11" ht="12.75" x14ac:dyDescent="0.2"/>
    <row r="334" spans="6:11" ht="12.75" x14ac:dyDescent="0.2"/>
    <row r="335" spans="6:11" ht="12.75" x14ac:dyDescent="0.2"/>
    <row r="336" spans="6:11" ht="12.75" x14ac:dyDescent="0.2"/>
    <row r="337" ht="12.75" x14ac:dyDescent="0.2"/>
    <row r="338" ht="12.75" x14ac:dyDescent="0.2"/>
    <row r="339" ht="12.75" x14ac:dyDescent="0.2"/>
    <row r="340" ht="12.75" x14ac:dyDescent="0.2"/>
    <row r="341" ht="12.75" x14ac:dyDescent="0.2"/>
    <row r="342" ht="12.75" x14ac:dyDescent="0.2"/>
    <row r="343" ht="12.75" x14ac:dyDescent="0.2"/>
    <row r="344" ht="12.75" x14ac:dyDescent="0.2"/>
    <row r="345" ht="12.75" x14ac:dyDescent="0.2"/>
    <row r="346" ht="12.75" x14ac:dyDescent="0.2"/>
    <row r="347" ht="12.75" x14ac:dyDescent="0.2"/>
    <row r="348" ht="12.75" x14ac:dyDescent="0.2"/>
    <row r="349" ht="12.75" x14ac:dyDescent="0.2"/>
    <row r="350" ht="12.75" x14ac:dyDescent="0.2"/>
    <row r="351" ht="12.75" x14ac:dyDescent="0.2"/>
    <row r="352" ht="12.75" x14ac:dyDescent="0.2"/>
    <row r="353" ht="12.75" x14ac:dyDescent="0.2"/>
    <row r="354" ht="12.75" x14ac:dyDescent="0.2"/>
    <row r="355" ht="12.75" x14ac:dyDescent="0.2"/>
    <row r="356" ht="12.75" x14ac:dyDescent="0.2"/>
    <row r="357" ht="12.75" x14ac:dyDescent="0.2"/>
    <row r="358" ht="12.75" x14ac:dyDescent="0.2"/>
    <row r="359" ht="12.75" x14ac:dyDescent="0.2"/>
    <row r="360" ht="12.75" x14ac:dyDescent="0.2"/>
    <row r="361" ht="12.75" x14ac:dyDescent="0.2"/>
    <row r="362" ht="12.75" x14ac:dyDescent="0.2"/>
    <row r="363" ht="12.75" x14ac:dyDescent="0.2"/>
    <row r="364" ht="12.75" x14ac:dyDescent="0.2"/>
    <row r="365" ht="12.75" x14ac:dyDescent="0.2"/>
    <row r="366" ht="12.75" x14ac:dyDescent="0.2"/>
    <row r="367" ht="12.75" x14ac:dyDescent="0.2"/>
    <row r="368" ht="12.75" x14ac:dyDescent="0.2"/>
    <row r="369" ht="12.75" x14ac:dyDescent="0.2"/>
    <row r="370" ht="12.75" x14ac:dyDescent="0.2"/>
    <row r="371" ht="12.75" x14ac:dyDescent="0.2"/>
    <row r="372" ht="12.75" x14ac:dyDescent="0.2"/>
    <row r="373" ht="12.75" x14ac:dyDescent="0.2"/>
    <row r="374" ht="12.75" x14ac:dyDescent="0.2"/>
    <row r="375" ht="12.75" x14ac:dyDescent="0.2"/>
    <row r="376" ht="12.75" x14ac:dyDescent="0.2"/>
    <row r="377" ht="12.75" x14ac:dyDescent="0.2"/>
    <row r="378" ht="12.75" x14ac:dyDescent="0.2"/>
    <row r="379" ht="12.75" x14ac:dyDescent="0.2"/>
    <row r="380" ht="12.75" x14ac:dyDescent="0.2"/>
    <row r="381" ht="12.75" x14ac:dyDescent="0.2"/>
    <row r="382" ht="12.75" x14ac:dyDescent="0.2"/>
    <row r="383" ht="12.75" x14ac:dyDescent="0.2"/>
    <row r="384" ht="12.75" x14ac:dyDescent="0.2"/>
    <row r="385" ht="12.75" x14ac:dyDescent="0.2"/>
    <row r="386" ht="12.75" x14ac:dyDescent="0.2"/>
    <row r="387" ht="12.75" x14ac:dyDescent="0.2"/>
    <row r="388" ht="12.75" x14ac:dyDescent="0.2"/>
    <row r="389" ht="12.75" x14ac:dyDescent="0.2"/>
    <row r="390" ht="12.75" x14ac:dyDescent="0.2"/>
    <row r="391" ht="12.75" x14ac:dyDescent="0.2"/>
    <row r="392" ht="12.75" x14ac:dyDescent="0.2"/>
    <row r="393" ht="12.75" x14ac:dyDescent="0.2"/>
    <row r="394" ht="12.75" x14ac:dyDescent="0.2"/>
    <row r="395" ht="12.75" x14ac:dyDescent="0.2"/>
    <row r="396" ht="12.75" x14ac:dyDescent="0.2"/>
    <row r="397" ht="12.75" x14ac:dyDescent="0.2"/>
    <row r="398" ht="12.75" x14ac:dyDescent="0.2"/>
    <row r="399" ht="12.75" x14ac:dyDescent="0.2"/>
    <row r="400" ht="12.75" x14ac:dyDescent="0.2"/>
    <row r="401" ht="12.75" x14ac:dyDescent="0.2"/>
    <row r="402" ht="12.75" x14ac:dyDescent="0.2"/>
    <row r="403" ht="12.75" x14ac:dyDescent="0.2"/>
    <row r="404" ht="12.75" x14ac:dyDescent="0.2"/>
    <row r="405" ht="12.75" x14ac:dyDescent="0.2"/>
    <row r="406" ht="12.75" x14ac:dyDescent="0.2"/>
    <row r="407" ht="12.75" x14ac:dyDescent="0.2"/>
    <row r="408" ht="12.75" x14ac:dyDescent="0.2"/>
    <row r="409" ht="12.75" x14ac:dyDescent="0.2"/>
    <row r="410" ht="12.75" x14ac:dyDescent="0.2"/>
    <row r="411" ht="12.75" x14ac:dyDescent="0.2"/>
    <row r="412" ht="12.75" x14ac:dyDescent="0.2"/>
    <row r="413" ht="12.75" x14ac:dyDescent="0.2"/>
    <row r="414" ht="12.75" x14ac:dyDescent="0.2"/>
    <row r="415" ht="12.75" x14ac:dyDescent="0.2"/>
    <row r="416" ht="12.75" x14ac:dyDescent="0.2"/>
    <row r="417" ht="12.75" x14ac:dyDescent="0.2"/>
    <row r="418" ht="12.75" x14ac:dyDescent="0.2"/>
    <row r="419" ht="12.75" x14ac:dyDescent="0.2"/>
    <row r="420" ht="12.75" x14ac:dyDescent="0.2"/>
    <row r="421" ht="12.75" x14ac:dyDescent="0.2"/>
    <row r="422" ht="12.75" x14ac:dyDescent="0.2"/>
    <row r="423" ht="12.75" x14ac:dyDescent="0.2"/>
    <row r="424" ht="12.75" x14ac:dyDescent="0.2"/>
    <row r="425" ht="12.75" x14ac:dyDescent="0.2"/>
    <row r="426" ht="12.75" x14ac:dyDescent="0.2"/>
    <row r="427" ht="12.75" x14ac:dyDescent="0.2"/>
    <row r="428" ht="12.75" x14ac:dyDescent="0.2"/>
    <row r="429" ht="12.75" x14ac:dyDescent="0.2"/>
    <row r="430" ht="12.75" x14ac:dyDescent="0.2"/>
    <row r="431" ht="12.75" x14ac:dyDescent="0.2"/>
    <row r="432" ht="12.75" x14ac:dyDescent="0.2"/>
    <row r="433" ht="12.75" x14ac:dyDescent="0.2"/>
    <row r="434" ht="12.75" x14ac:dyDescent="0.2"/>
    <row r="435" ht="12.75" x14ac:dyDescent="0.2"/>
    <row r="436" ht="12.75" x14ac:dyDescent="0.2"/>
    <row r="437" ht="12.75" x14ac:dyDescent="0.2"/>
    <row r="438" ht="12.75" x14ac:dyDescent="0.2"/>
    <row r="439" ht="12.75" x14ac:dyDescent="0.2"/>
    <row r="440" ht="12.75" x14ac:dyDescent="0.2"/>
    <row r="441" ht="12.75" x14ac:dyDescent="0.2"/>
    <row r="442" ht="12.75" x14ac:dyDescent="0.2"/>
    <row r="443" ht="12.75" x14ac:dyDescent="0.2"/>
    <row r="444" ht="12.75" x14ac:dyDescent="0.2"/>
    <row r="445" ht="12.75" x14ac:dyDescent="0.2"/>
    <row r="446" ht="12.75" x14ac:dyDescent="0.2"/>
    <row r="447" ht="12.75" x14ac:dyDescent="0.2"/>
    <row r="448" ht="12.75" x14ac:dyDescent="0.2"/>
    <row r="449" ht="12.75" x14ac:dyDescent="0.2"/>
    <row r="450" ht="12.75" x14ac:dyDescent="0.2"/>
    <row r="451" ht="12.75" x14ac:dyDescent="0.2"/>
    <row r="452" ht="12.75" x14ac:dyDescent="0.2"/>
    <row r="453" ht="12.75" x14ac:dyDescent="0.2"/>
    <row r="454" ht="12.75" x14ac:dyDescent="0.2"/>
    <row r="455" ht="12.75" x14ac:dyDescent="0.2"/>
    <row r="456" ht="12.75" x14ac:dyDescent="0.2"/>
    <row r="457" ht="12.75" x14ac:dyDescent="0.2"/>
    <row r="458" ht="12.75" x14ac:dyDescent="0.2"/>
    <row r="459" ht="12.75" x14ac:dyDescent="0.2"/>
    <row r="460" ht="12.75" x14ac:dyDescent="0.2"/>
    <row r="461" ht="12.75" x14ac:dyDescent="0.2"/>
    <row r="462" ht="12.75" x14ac:dyDescent="0.2"/>
    <row r="463" ht="12.75" x14ac:dyDescent="0.2"/>
    <row r="464" ht="12.75" x14ac:dyDescent="0.2"/>
    <row r="465" ht="12.75" x14ac:dyDescent="0.2"/>
    <row r="466" ht="12.75" x14ac:dyDescent="0.2"/>
    <row r="467" ht="12.75" x14ac:dyDescent="0.2"/>
    <row r="468" ht="12.75" x14ac:dyDescent="0.2"/>
    <row r="469" ht="12.75" x14ac:dyDescent="0.2"/>
    <row r="470" ht="12.75" x14ac:dyDescent="0.2"/>
    <row r="471" ht="12.75" x14ac:dyDescent="0.2"/>
    <row r="472" ht="12.75" x14ac:dyDescent="0.2"/>
    <row r="473" ht="12.75" x14ac:dyDescent="0.2"/>
    <row r="474" ht="12.75" x14ac:dyDescent="0.2"/>
    <row r="475" ht="12.75" x14ac:dyDescent="0.2"/>
    <row r="476" ht="12.75" x14ac:dyDescent="0.2"/>
    <row r="477" ht="12.75" x14ac:dyDescent="0.2"/>
    <row r="478" ht="12.75" x14ac:dyDescent="0.2"/>
    <row r="479" ht="12.75" x14ac:dyDescent="0.2"/>
    <row r="480" ht="12.75" x14ac:dyDescent="0.2"/>
    <row r="481" ht="12.75" x14ac:dyDescent="0.2"/>
    <row r="482" ht="12.75" x14ac:dyDescent="0.2"/>
    <row r="483" ht="12.75" x14ac:dyDescent="0.2"/>
    <row r="484" ht="12.75" x14ac:dyDescent="0.2"/>
    <row r="485" ht="12.75" x14ac:dyDescent="0.2"/>
    <row r="486" ht="12.75" x14ac:dyDescent="0.2"/>
    <row r="487" ht="12.75" x14ac:dyDescent="0.2"/>
    <row r="488" ht="12.75" x14ac:dyDescent="0.2"/>
    <row r="489" ht="12.75" x14ac:dyDescent="0.2"/>
    <row r="490" ht="12.75" x14ac:dyDescent="0.2"/>
    <row r="491" ht="12.75" x14ac:dyDescent="0.2"/>
    <row r="492" ht="12.75" x14ac:dyDescent="0.2"/>
    <row r="493" ht="12.75" x14ac:dyDescent="0.2"/>
    <row r="494" ht="12.75" x14ac:dyDescent="0.2"/>
    <row r="495" ht="12.75" x14ac:dyDescent="0.2"/>
    <row r="496" ht="12.75" x14ac:dyDescent="0.2"/>
    <row r="497" ht="12.75" x14ac:dyDescent="0.2"/>
    <row r="498" ht="12.75" x14ac:dyDescent="0.2"/>
    <row r="499" ht="12.75" x14ac:dyDescent="0.2"/>
    <row r="500" ht="12.75" x14ac:dyDescent="0.2"/>
    <row r="501" ht="12.75" x14ac:dyDescent="0.2"/>
    <row r="502" ht="12.75" x14ac:dyDescent="0.2"/>
    <row r="503" ht="12.75" x14ac:dyDescent="0.2"/>
    <row r="504" ht="12.75" x14ac:dyDescent="0.2"/>
    <row r="505" ht="12.75" x14ac:dyDescent="0.2"/>
    <row r="506" ht="12.75" x14ac:dyDescent="0.2"/>
    <row r="507" ht="12.75" x14ac:dyDescent="0.2"/>
    <row r="508" ht="12.75" x14ac:dyDescent="0.2"/>
    <row r="509" ht="12.75" x14ac:dyDescent="0.2"/>
    <row r="510" ht="12.75" x14ac:dyDescent="0.2"/>
    <row r="511" ht="12.75" x14ac:dyDescent="0.2"/>
    <row r="512" ht="12.75" x14ac:dyDescent="0.2"/>
    <row r="513" ht="12.75" x14ac:dyDescent="0.2"/>
    <row r="514" ht="12.75" x14ac:dyDescent="0.2"/>
    <row r="515" ht="12.75" x14ac:dyDescent="0.2"/>
    <row r="516" ht="12.75" x14ac:dyDescent="0.2"/>
    <row r="517" ht="12.75" x14ac:dyDescent="0.2"/>
    <row r="518" ht="12.75" x14ac:dyDescent="0.2"/>
    <row r="519" ht="12.75" x14ac:dyDescent="0.2"/>
    <row r="520" ht="12.75" x14ac:dyDescent="0.2"/>
    <row r="521" ht="12.75" x14ac:dyDescent="0.2"/>
    <row r="522" ht="12.75" x14ac:dyDescent="0.2"/>
    <row r="523" ht="12.75" x14ac:dyDescent="0.2"/>
    <row r="524" ht="12.75" x14ac:dyDescent="0.2"/>
    <row r="525" ht="12.75" x14ac:dyDescent="0.2"/>
    <row r="526" ht="12.75" x14ac:dyDescent="0.2"/>
    <row r="527" ht="12.75" x14ac:dyDescent="0.2"/>
    <row r="528" ht="12.75" x14ac:dyDescent="0.2"/>
    <row r="529" ht="12.75" x14ac:dyDescent="0.2"/>
    <row r="530" ht="12.75" x14ac:dyDescent="0.2"/>
    <row r="531" ht="12.75" x14ac:dyDescent="0.2"/>
    <row r="532" ht="12.75" x14ac:dyDescent="0.2"/>
    <row r="533" ht="12.75" x14ac:dyDescent="0.2"/>
    <row r="534" ht="12.75" x14ac:dyDescent="0.2"/>
    <row r="535" ht="12.75" x14ac:dyDescent="0.2"/>
    <row r="536" ht="12.75" x14ac:dyDescent="0.2"/>
    <row r="537" ht="12.75" x14ac:dyDescent="0.2"/>
    <row r="538" ht="12.75" x14ac:dyDescent="0.2"/>
    <row r="539" ht="12.75" x14ac:dyDescent="0.2"/>
    <row r="540" ht="12.75" x14ac:dyDescent="0.2"/>
    <row r="541" ht="12.75" x14ac:dyDescent="0.2"/>
    <row r="542" ht="12.75" x14ac:dyDescent="0.2"/>
    <row r="543" ht="12.75" x14ac:dyDescent="0.2"/>
    <row r="544" ht="12.75" x14ac:dyDescent="0.2"/>
    <row r="545" ht="12.75" x14ac:dyDescent="0.2"/>
    <row r="546" ht="12.75" x14ac:dyDescent="0.2"/>
    <row r="547" ht="12.75" x14ac:dyDescent="0.2"/>
    <row r="548" ht="12.75" x14ac:dyDescent="0.2"/>
    <row r="549" ht="12.75" x14ac:dyDescent="0.2"/>
    <row r="550" ht="12.75" x14ac:dyDescent="0.2"/>
    <row r="551" ht="12.75" x14ac:dyDescent="0.2"/>
    <row r="552" ht="12.75" x14ac:dyDescent="0.2"/>
    <row r="553" ht="12.75" x14ac:dyDescent="0.2"/>
    <row r="554" ht="12.75" x14ac:dyDescent="0.2"/>
    <row r="555" ht="12.75" x14ac:dyDescent="0.2"/>
    <row r="556" ht="12.75" x14ac:dyDescent="0.2"/>
    <row r="557" ht="12.75" x14ac:dyDescent="0.2"/>
    <row r="558" ht="12.75" x14ac:dyDescent="0.2"/>
    <row r="559" ht="12.75" x14ac:dyDescent="0.2"/>
    <row r="560" ht="12.75" x14ac:dyDescent="0.2"/>
    <row r="561" ht="12.75" x14ac:dyDescent="0.2"/>
    <row r="562" ht="12.75" x14ac:dyDescent="0.2"/>
    <row r="563" ht="12.75" x14ac:dyDescent="0.2"/>
    <row r="564" ht="12.75" x14ac:dyDescent="0.2"/>
    <row r="565" ht="12.75" x14ac:dyDescent="0.2"/>
    <row r="566" ht="12.75" x14ac:dyDescent="0.2"/>
    <row r="567" ht="12.75" x14ac:dyDescent="0.2"/>
    <row r="568" ht="12.75" x14ac:dyDescent="0.2"/>
    <row r="569" ht="12.75" x14ac:dyDescent="0.2"/>
    <row r="570" ht="12.75" x14ac:dyDescent="0.2"/>
    <row r="571" ht="12.75" x14ac:dyDescent="0.2"/>
    <row r="572" ht="12.75" x14ac:dyDescent="0.2"/>
    <row r="573" ht="12.75" x14ac:dyDescent="0.2"/>
    <row r="574" ht="12.75" x14ac:dyDescent="0.2"/>
    <row r="575" ht="12.75" x14ac:dyDescent="0.2"/>
    <row r="576" ht="12.75" x14ac:dyDescent="0.2"/>
    <row r="577" ht="12.75" x14ac:dyDescent="0.2"/>
    <row r="578" ht="12.75" x14ac:dyDescent="0.2"/>
    <row r="579" ht="12.75" x14ac:dyDescent="0.2"/>
    <row r="580" ht="12.75" x14ac:dyDescent="0.2"/>
    <row r="581" ht="12.75" x14ac:dyDescent="0.2"/>
    <row r="582" ht="12.75" x14ac:dyDescent="0.2"/>
    <row r="583" ht="12.75" x14ac:dyDescent="0.2"/>
    <row r="584" ht="12.75" x14ac:dyDescent="0.2"/>
    <row r="585" ht="12.75" x14ac:dyDescent="0.2"/>
    <row r="586" ht="12.75" x14ac:dyDescent="0.2"/>
    <row r="587" ht="12.75" x14ac:dyDescent="0.2"/>
    <row r="588" ht="12.75" x14ac:dyDescent="0.2"/>
    <row r="589" ht="12.75" x14ac:dyDescent="0.2"/>
    <row r="590" ht="12.75" x14ac:dyDescent="0.2"/>
    <row r="591" ht="12.75" x14ac:dyDescent="0.2"/>
    <row r="592" ht="12.75" x14ac:dyDescent="0.2"/>
    <row r="593" ht="12.75" x14ac:dyDescent="0.2"/>
    <row r="594" ht="12.75" x14ac:dyDescent="0.2"/>
    <row r="595" ht="12.75" x14ac:dyDescent="0.2"/>
    <row r="596" ht="12.75" x14ac:dyDescent="0.2"/>
    <row r="597" ht="12.75" x14ac:dyDescent="0.2"/>
    <row r="598" ht="12.75" x14ac:dyDescent="0.2"/>
    <row r="599" ht="12.75" x14ac:dyDescent="0.2"/>
    <row r="600" ht="12.75" x14ac:dyDescent="0.2"/>
    <row r="601" ht="12.75" x14ac:dyDescent="0.2"/>
    <row r="602" ht="12.75" x14ac:dyDescent="0.2"/>
    <row r="603" ht="12.75" x14ac:dyDescent="0.2"/>
    <row r="604" ht="12.75" x14ac:dyDescent="0.2"/>
    <row r="605" ht="12.75" x14ac:dyDescent="0.2"/>
    <row r="606" ht="12.75" x14ac:dyDescent="0.2"/>
    <row r="607" ht="12.75" x14ac:dyDescent="0.2"/>
    <row r="608" ht="12.75" x14ac:dyDescent="0.2"/>
    <row r="609" ht="12.75" x14ac:dyDescent="0.2"/>
    <row r="610" ht="12.75" x14ac:dyDescent="0.2"/>
    <row r="611" ht="12.75" x14ac:dyDescent="0.2"/>
    <row r="612" ht="12.75" x14ac:dyDescent="0.2"/>
    <row r="613" ht="12.75" x14ac:dyDescent="0.2"/>
    <row r="614" ht="12.75" x14ac:dyDescent="0.2"/>
    <row r="615" ht="12.75" x14ac:dyDescent="0.2"/>
    <row r="616" ht="12.75" x14ac:dyDescent="0.2"/>
    <row r="617" ht="12.75" x14ac:dyDescent="0.2"/>
    <row r="618" ht="12.75" x14ac:dyDescent="0.2"/>
    <row r="619" ht="12.75" x14ac:dyDescent="0.2"/>
    <row r="620" ht="12.75" x14ac:dyDescent="0.2"/>
    <row r="621" ht="12.75" x14ac:dyDescent="0.2"/>
    <row r="622" ht="12.75" x14ac:dyDescent="0.2"/>
    <row r="623" ht="12.75" x14ac:dyDescent="0.2"/>
    <row r="624" ht="12.75" x14ac:dyDescent="0.2"/>
    <row r="625" ht="12.75" x14ac:dyDescent="0.2"/>
    <row r="626" ht="12.75" x14ac:dyDescent="0.2"/>
    <row r="627" ht="12.75" x14ac:dyDescent="0.2"/>
    <row r="628" ht="12.75" x14ac:dyDescent="0.2"/>
    <row r="629" ht="12.75" x14ac:dyDescent="0.2"/>
    <row r="630" ht="12.75" x14ac:dyDescent="0.2"/>
    <row r="631" ht="12.75" x14ac:dyDescent="0.2"/>
    <row r="632" ht="12.75" x14ac:dyDescent="0.2"/>
    <row r="633" ht="12.75" x14ac:dyDescent="0.2"/>
    <row r="634" ht="12.75" x14ac:dyDescent="0.2"/>
    <row r="635" ht="12.75" x14ac:dyDescent="0.2"/>
    <row r="636" ht="12.75" x14ac:dyDescent="0.2"/>
    <row r="637" ht="12.75" x14ac:dyDescent="0.2"/>
    <row r="638" ht="12.75" x14ac:dyDescent="0.2"/>
    <row r="639" ht="12.75" x14ac:dyDescent="0.2"/>
    <row r="640" ht="12.75" x14ac:dyDescent="0.2"/>
    <row r="641" ht="12.75" x14ac:dyDescent="0.2"/>
    <row r="642" ht="12.75" x14ac:dyDescent="0.2"/>
    <row r="643" ht="12.75" x14ac:dyDescent="0.2"/>
    <row r="644" ht="12.75" x14ac:dyDescent="0.2"/>
    <row r="645" ht="12.75" x14ac:dyDescent="0.2"/>
    <row r="646" ht="12.75" x14ac:dyDescent="0.2"/>
    <row r="647" ht="12.75" x14ac:dyDescent="0.2"/>
    <row r="648" ht="12.75" x14ac:dyDescent="0.2"/>
    <row r="649" ht="12.75" x14ac:dyDescent="0.2"/>
    <row r="650" ht="12.75" x14ac:dyDescent="0.2"/>
    <row r="651" ht="12.75" x14ac:dyDescent="0.2"/>
    <row r="652" ht="12.75" x14ac:dyDescent="0.2"/>
    <row r="653" ht="12.75" x14ac:dyDescent="0.2"/>
    <row r="654" ht="12.75" x14ac:dyDescent="0.2"/>
    <row r="655" ht="12.75" x14ac:dyDescent="0.2"/>
    <row r="656" ht="12.75" x14ac:dyDescent="0.2"/>
    <row r="657" ht="12.75" x14ac:dyDescent="0.2"/>
    <row r="658" ht="12.75" x14ac:dyDescent="0.2"/>
    <row r="659" ht="12.75" x14ac:dyDescent="0.2"/>
    <row r="660" ht="12.75" x14ac:dyDescent="0.2"/>
    <row r="661" ht="12.75" x14ac:dyDescent="0.2"/>
    <row r="662" ht="12.75" x14ac:dyDescent="0.2"/>
    <row r="663" ht="12.75" x14ac:dyDescent="0.2"/>
    <row r="664" ht="12.75" x14ac:dyDescent="0.2"/>
    <row r="665" ht="12.75" x14ac:dyDescent="0.2"/>
    <row r="666" ht="12.75" x14ac:dyDescent="0.2"/>
    <row r="667" ht="12.75" x14ac:dyDescent="0.2"/>
    <row r="668" ht="12.75" x14ac:dyDescent="0.2"/>
    <row r="669" ht="12.75" x14ac:dyDescent="0.2"/>
    <row r="670" ht="12.75" x14ac:dyDescent="0.2"/>
    <row r="671" ht="12.75" x14ac:dyDescent="0.2"/>
    <row r="672" ht="12.75" x14ac:dyDescent="0.2"/>
    <row r="673" ht="12.75" x14ac:dyDescent="0.2"/>
    <row r="674" ht="12.75" x14ac:dyDescent="0.2"/>
    <row r="675" ht="12.75" x14ac:dyDescent="0.2"/>
    <row r="676" ht="12.75" x14ac:dyDescent="0.2"/>
    <row r="677" ht="12.75" x14ac:dyDescent="0.2"/>
    <row r="678" ht="12.75" x14ac:dyDescent="0.2"/>
    <row r="679" ht="12.75" x14ac:dyDescent="0.2"/>
    <row r="680" ht="12.75" x14ac:dyDescent="0.2"/>
    <row r="681" ht="12.75" x14ac:dyDescent="0.2"/>
    <row r="682" ht="12.75" x14ac:dyDescent="0.2"/>
    <row r="683" ht="12.75" x14ac:dyDescent="0.2"/>
    <row r="684" ht="12.75" x14ac:dyDescent="0.2"/>
    <row r="685" ht="12.75" x14ac:dyDescent="0.2"/>
    <row r="686" ht="12.75" x14ac:dyDescent="0.2"/>
    <row r="687" ht="12.75" x14ac:dyDescent="0.2"/>
    <row r="688" ht="12.75" x14ac:dyDescent="0.2"/>
    <row r="689" ht="12.75" x14ac:dyDescent="0.2"/>
    <row r="690" ht="12.75" x14ac:dyDescent="0.2"/>
    <row r="691" ht="12.75" x14ac:dyDescent="0.2"/>
    <row r="692" ht="12.75" x14ac:dyDescent="0.2"/>
    <row r="693" ht="12.75" x14ac:dyDescent="0.2"/>
    <row r="694" ht="12.75" x14ac:dyDescent="0.2"/>
    <row r="695" ht="12.75" x14ac:dyDescent="0.2"/>
    <row r="696" ht="12.75" x14ac:dyDescent="0.2"/>
    <row r="697" ht="12.75" x14ac:dyDescent="0.2"/>
    <row r="698" ht="12.75" x14ac:dyDescent="0.2"/>
    <row r="699" ht="12.75" x14ac:dyDescent="0.2"/>
    <row r="700" ht="12.75" x14ac:dyDescent="0.2"/>
    <row r="701" ht="12.75" x14ac:dyDescent="0.2"/>
    <row r="702" ht="12.75" x14ac:dyDescent="0.2"/>
    <row r="703" ht="12.75" x14ac:dyDescent="0.2"/>
    <row r="704" ht="12.75" x14ac:dyDescent="0.2"/>
    <row r="705" ht="12.75" x14ac:dyDescent="0.2"/>
    <row r="706" ht="12.75" x14ac:dyDescent="0.2"/>
    <row r="707" ht="12.75" x14ac:dyDescent="0.2"/>
    <row r="708" ht="12.75" x14ac:dyDescent="0.2"/>
    <row r="709" ht="12.75" x14ac:dyDescent="0.2"/>
    <row r="710" ht="12.75" x14ac:dyDescent="0.2"/>
    <row r="711" ht="12.75" x14ac:dyDescent="0.2"/>
    <row r="712" ht="12.75" x14ac:dyDescent="0.2"/>
    <row r="713" ht="12.75" x14ac:dyDescent="0.2"/>
    <row r="714" ht="12.75" x14ac:dyDescent="0.2"/>
    <row r="715" ht="12.75" x14ac:dyDescent="0.2"/>
    <row r="716" ht="12.75" x14ac:dyDescent="0.2"/>
    <row r="717" ht="12.75" x14ac:dyDescent="0.2"/>
    <row r="718" ht="12.75" x14ac:dyDescent="0.2"/>
    <row r="719" ht="12.75" x14ac:dyDescent="0.2"/>
    <row r="720" ht="12.75" x14ac:dyDescent="0.2"/>
    <row r="721" ht="12.75" x14ac:dyDescent="0.2"/>
    <row r="722" ht="12.75" x14ac:dyDescent="0.2"/>
    <row r="723" ht="12.75" x14ac:dyDescent="0.2"/>
    <row r="724" ht="12.75" x14ac:dyDescent="0.2"/>
    <row r="725" ht="12.75" x14ac:dyDescent="0.2"/>
    <row r="726" ht="12.75" x14ac:dyDescent="0.2"/>
    <row r="727" ht="12.75" x14ac:dyDescent="0.2"/>
    <row r="728" ht="12.75" x14ac:dyDescent="0.2"/>
    <row r="729" ht="12.75" x14ac:dyDescent="0.2"/>
    <row r="730" ht="12.75" x14ac:dyDescent="0.2"/>
    <row r="731" ht="12.75" x14ac:dyDescent="0.2"/>
    <row r="732" ht="12.75" x14ac:dyDescent="0.2"/>
    <row r="733" ht="12.75" x14ac:dyDescent="0.2"/>
    <row r="734" ht="12.75" x14ac:dyDescent="0.2"/>
    <row r="735" ht="12.75" x14ac:dyDescent="0.2"/>
    <row r="736" ht="12.75" x14ac:dyDescent="0.2"/>
    <row r="737" ht="12.75" x14ac:dyDescent="0.2"/>
    <row r="738" ht="12.75" x14ac:dyDescent="0.2"/>
    <row r="739" ht="12.75" x14ac:dyDescent="0.2"/>
    <row r="740" ht="12.75" x14ac:dyDescent="0.2"/>
    <row r="741" ht="12.75" x14ac:dyDescent="0.2"/>
    <row r="742" ht="12.75" x14ac:dyDescent="0.2"/>
    <row r="743" ht="12.75" x14ac:dyDescent="0.2"/>
    <row r="744" ht="12.75" x14ac:dyDescent="0.2"/>
    <row r="745" ht="12.75" x14ac:dyDescent="0.2"/>
    <row r="746" ht="12.75" x14ac:dyDescent="0.2"/>
    <row r="747" ht="12.75" x14ac:dyDescent="0.2"/>
    <row r="748" ht="12.75" x14ac:dyDescent="0.2"/>
    <row r="749" ht="12.75" x14ac:dyDescent="0.2"/>
    <row r="750" ht="12.75" x14ac:dyDescent="0.2"/>
    <row r="751" ht="12.75" x14ac:dyDescent="0.2"/>
    <row r="752" ht="12.75" x14ac:dyDescent="0.2"/>
    <row r="753" ht="12.75" x14ac:dyDescent="0.2"/>
    <row r="754" ht="12.75" x14ac:dyDescent="0.2"/>
    <row r="755" ht="12.75" x14ac:dyDescent="0.2"/>
    <row r="756" ht="12.75" x14ac:dyDescent="0.2"/>
    <row r="757" ht="12.75" x14ac:dyDescent="0.2"/>
    <row r="758" ht="12.75" x14ac:dyDescent="0.2"/>
    <row r="759" ht="12.75" x14ac:dyDescent="0.2"/>
    <row r="760" ht="12.75" x14ac:dyDescent="0.2"/>
    <row r="761" ht="12.75" x14ac:dyDescent="0.2"/>
    <row r="762" ht="12.75" x14ac:dyDescent="0.2"/>
    <row r="763" ht="12.75" x14ac:dyDescent="0.2"/>
    <row r="764" ht="12.75" x14ac:dyDescent="0.2"/>
    <row r="765" ht="12.75" x14ac:dyDescent="0.2"/>
    <row r="766" ht="12.75" x14ac:dyDescent="0.2"/>
    <row r="767" ht="12.75" x14ac:dyDescent="0.2"/>
    <row r="768" ht="12.75" x14ac:dyDescent="0.2"/>
    <row r="769" ht="12.75" x14ac:dyDescent="0.2"/>
    <row r="770" ht="12.75" x14ac:dyDescent="0.2"/>
    <row r="771" ht="12.75" x14ac:dyDescent="0.2"/>
    <row r="772" ht="12.75" x14ac:dyDescent="0.2"/>
    <row r="773" ht="12.75" x14ac:dyDescent="0.2"/>
    <row r="774" ht="12.75" x14ac:dyDescent="0.2"/>
    <row r="775" ht="12.75" x14ac:dyDescent="0.2"/>
    <row r="776" ht="12.75" x14ac:dyDescent="0.2"/>
    <row r="777" ht="12.75" x14ac:dyDescent="0.2"/>
    <row r="778" ht="12.75" x14ac:dyDescent="0.2"/>
    <row r="779" ht="12.75" x14ac:dyDescent="0.2"/>
    <row r="780" ht="12.75" x14ac:dyDescent="0.2"/>
    <row r="781" ht="12.75" x14ac:dyDescent="0.2"/>
    <row r="782" ht="12.75" x14ac:dyDescent="0.2"/>
    <row r="783" ht="12.75" x14ac:dyDescent="0.2"/>
    <row r="784" ht="12.75" x14ac:dyDescent="0.2"/>
    <row r="785" ht="12.75" x14ac:dyDescent="0.2"/>
    <row r="786" ht="12.75" x14ac:dyDescent="0.2"/>
    <row r="787" ht="12.75" x14ac:dyDescent="0.2"/>
    <row r="788" ht="12.75" x14ac:dyDescent="0.2"/>
    <row r="789" ht="12.75" x14ac:dyDescent="0.2"/>
    <row r="790" ht="12.75" x14ac:dyDescent="0.2"/>
    <row r="791" ht="12.75" x14ac:dyDescent="0.2"/>
    <row r="792" ht="12.75" x14ac:dyDescent="0.2"/>
    <row r="793" ht="12.75" x14ac:dyDescent="0.2"/>
    <row r="794" ht="12.75" x14ac:dyDescent="0.2"/>
    <row r="795" ht="12.75" x14ac:dyDescent="0.2"/>
    <row r="796" ht="12.75" x14ac:dyDescent="0.2"/>
    <row r="797" ht="12.75" x14ac:dyDescent="0.2"/>
    <row r="798" ht="12.75" x14ac:dyDescent="0.2"/>
    <row r="799" ht="12.75" x14ac:dyDescent="0.2"/>
    <row r="800" ht="12.75" x14ac:dyDescent="0.2"/>
    <row r="801" ht="12.75" x14ac:dyDescent="0.2"/>
    <row r="802" ht="12.75" x14ac:dyDescent="0.2"/>
    <row r="803" ht="12.75" x14ac:dyDescent="0.2"/>
    <row r="804" ht="12.75" x14ac:dyDescent="0.2"/>
    <row r="805" ht="12.75" x14ac:dyDescent="0.2"/>
    <row r="806" ht="12.75" x14ac:dyDescent="0.2"/>
    <row r="807" ht="12.75" x14ac:dyDescent="0.2"/>
    <row r="808" ht="12.75" x14ac:dyDescent="0.2"/>
    <row r="809" ht="12.75" x14ac:dyDescent="0.2"/>
    <row r="810" ht="12.75" x14ac:dyDescent="0.2"/>
    <row r="811" ht="12.75" x14ac:dyDescent="0.2"/>
    <row r="812" ht="12.75" x14ac:dyDescent="0.2"/>
    <row r="813" ht="12.75" x14ac:dyDescent="0.2"/>
    <row r="814" ht="12.75" x14ac:dyDescent="0.2"/>
    <row r="815" ht="12.75" x14ac:dyDescent="0.2"/>
    <row r="816" ht="12.75" x14ac:dyDescent="0.2"/>
    <row r="817" ht="12.75" x14ac:dyDescent="0.2"/>
    <row r="818" ht="12.75" x14ac:dyDescent="0.2"/>
    <row r="819" ht="12.75" x14ac:dyDescent="0.2"/>
    <row r="820" ht="12.75" x14ac:dyDescent="0.2"/>
    <row r="821" ht="12.75" x14ac:dyDescent="0.2"/>
    <row r="822" ht="12.75" x14ac:dyDescent="0.2"/>
    <row r="823" ht="12.75" x14ac:dyDescent="0.2"/>
    <row r="824" ht="12.75" x14ac:dyDescent="0.2"/>
    <row r="825" ht="12.75" x14ac:dyDescent="0.2"/>
    <row r="826" ht="12.75" x14ac:dyDescent="0.2"/>
    <row r="827" ht="12.75" x14ac:dyDescent="0.2"/>
    <row r="828" ht="12.75" x14ac:dyDescent="0.2"/>
    <row r="829" ht="12.75" x14ac:dyDescent="0.2"/>
    <row r="830" ht="12.75" x14ac:dyDescent="0.2"/>
    <row r="831" ht="12.75" x14ac:dyDescent="0.2"/>
    <row r="832" ht="12.75" x14ac:dyDescent="0.2"/>
    <row r="833" ht="12.75" x14ac:dyDescent="0.2"/>
    <row r="834" ht="12.75" x14ac:dyDescent="0.2"/>
    <row r="835" ht="12.75" x14ac:dyDescent="0.2"/>
    <row r="836" ht="12.75" x14ac:dyDescent="0.2"/>
    <row r="837" ht="12.75" x14ac:dyDescent="0.2"/>
    <row r="838" ht="12.75" x14ac:dyDescent="0.2"/>
    <row r="839" ht="12.75" x14ac:dyDescent="0.2"/>
    <row r="840" ht="12.75" x14ac:dyDescent="0.2"/>
    <row r="841" ht="12.75" x14ac:dyDescent="0.2"/>
    <row r="842" ht="12.75" x14ac:dyDescent="0.2"/>
    <row r="843" ht="12.75" x14ac:dyDescent="0.2"/>
    <row r="844" ht="12.75" x14ac:dyDescent="0.2"/>
    <row r="845" ht="12.75" x14ac:dyDescent="0.2"/>
    <row r="846" ht="12.75" x14ac:dyDescent="0.2"/>
    <row r="847" ht="12.75" x14ac:dyDescent="0.2"/>
    <row r="848" ht="12.75" x14ac:dyDescent="0.2"/>
    <row r="849" ht="12.75" x14ac:dyDescent="0.2"/>
    <row r="850" ht="12.75" x14ac:dyDescent="0.2"/>
    <row r="851" ht="12.75" x14ac:dyDescent="0.2"/>
    <row r="852" ht="12.75" x14ac:dyDescent="0.2"/>
    <row r="853" ht="12.75" x14ac:dyDescent="0.2"/>
    <row r="854" ht="12.75" x14ac:dyDescent="0.2"/>
    <row r="855" ht="12.75" x14ac:dyDescent="0.2"/>
    <row r="856" ht="12.75" x14ac:dyDescent="0.2"/>
    <row r="857" ht="12.75" x14ac:dyDescent="0.2"/>
    <row r="858" ht="12.75" x14ac:dyDescent="0.2"/>
    <row r="859" ht="12.75" x14ac:dyDescent="0.2"/>
    <row r="860" ht="12.75" x14ac:dyDescent="0.2"/>
    <row r="861" ht="12.75" x14ac:dyDescent="0.2"/>
    <row r="862" ht="12.75" x14ac:dyDescent="0.2"/>
    <row r="863" ht="12.75" x14ac:dyDescent="0.2"/>
    <row r="864" ht="12.75" x14ac:dyDescent="0.2"/>
    <row r="865" ht="12.75" x14ac:dyDescent="0.2"/>
    <row r="866" ht="12.75" x14ac:dyDescent="0.2"/>
    <row r="867" ht="12.75" x14ac:dyDescent="0.2"/>
    <row r="868" ht="12.75" x14ac:dyDescent="0.2"/>
    <row r="869" ht="12.75" x14ac:dyDescent="0.2"/>
    <row r="870" ht="12.75" x14ac:dyDescent="0.2"/>
    <row r="871" ht="12.75" x14ac:dyDescent="0.2"/>
    <row r="872" ht="12.75" x14ac:dyDescent="0.2"/>
    <row r="873" ht="12.75" x14ac:dyDescent="0.2"/>
    <row r="874" ht="12.75" x14ac:dyDescent="0.2"/>
    <row r="875" ht="12.75" x14ac:dyDescent="0.2"/>
    <row r="876" ht="12.75" x14ac:dyDescent="0.2"/>
    <row r="877" ht="12.75" x14ac:dyDescent="0.2"/>
    <row r="878" ht="12.75" x14ac:dyDescent="0.2"/>
    <row r="879" ht="12.75" x14ac:dyDescent="0.2"/>
    <row r="880" ht="12.75" x14ac:dyDescent="0.2"/>
    <row r="881" ht="12.75" x14ac:dyDescent="0.2"/>
    <row r="882" ht="12.75" x14ac:dyDescent="0.2"/>
    <row r="883" ht="12.75" x14ac:dyDescent="0.2"/>
    <row r="884" ht="12.75" x14ac:dyDescent="0.2"/>
    <row r="885" ht="12.75" x14ac:dyDescent="0.2"/>
    <row r="886" ht="12.75" x14ac:dyDescent="0.2"/>
    <row r="887" ht="12.75" x14ac:dyDescent="0.2"/>
    <row r="888" ht="12.75" x14ac:dyDescent="0.2"/>
    <row r="889" ht="12.75" x14ac:dyDescent="0.2"/>
    <row r="890" ht="12.75" x14ac:dyDescent="0.2"/>
    <row r="891" ht="12.75" x14ac:dyDescent="0.2"/>
    <row r="892" ht="12.75" x14ac:dyDescent="0.2"/>
    <row r="893" ht="12.75" x14ac:dyDescent="0.2"/>
    <row r="894" ht="12.75" x14ac:dyDescent="0.2"/>
    <row r="895" ht="12.75" x14ac:dyDescent="0.2"/>
    <row r="896" ht="12.75" x14ac:dyDescent="0.2"/>
    <row r="897" ht="12.75" x14ac:dyDescent="0.2"/>
    <row r="898" ht="12.75" x14ac:dyDescent="0.2"/>
    <row r="899" ht="12.75" x14ac:dyDescent="0.2"/>
    <row r="900" ht="12.75" x14ac:dyDescent="0.2"/>
    <row r="901" ht="12.75" x14ac:dyDescent="0.2"/>
    <row r="902" ht="12.75" x14ac:dyDescent="0.2"/>
    <row r="903" ht="12.75" x14ac:dyDescent="0.2"/>
    <row r="904" ht="12.75" x14ac:dyDescent="0.2"/>
    <row r="905" ht="12.75" x14ac:dyDescent="0.2"/>
    <row r="906" ht="12.75" x14ac:dyDescent="0.2"/>
    <row r="907" ht="12.75" x14ac:dyDescent="0.2"/>
    <row r="908" ht="12.75" x14ac:dyDescent="0.2"/>
    <row r="909" ht="12.75" x14ac:dyDescent="0.2"/>
    <row r="910" ht="12.75" x14ac:dyDescent="0.2"/>
    <row r="911" ht="12.75" x14ac:dyDescent="0.2"/>
    <row r="912" ht="12.75" x14ac:dyDescent="0.2"/>
    <row r="913" ht="12.75" x14ac:dyDescent="0.2"/>
    <row r="914" ht="12.75" x14ac:dyDescent="0.2"/>
    <row r="915" ht="12.75" x14ac:dyDescent="0.2"/>
    <row r="916" ht="12.75" x14ac:dyDescent="0.2"/>
    <row r="917" ht="12.75" x14ac:dyDescent="0.2"/>
    <row r="918" ht="12.75" x14ac:dyDescent="0.2"/>
    <row r="919" ht="12.75" x14ac:dyDescent="0.2"/>
    <row r="920" ht="12.75" x14ac:dyDescent="0.2"/>
    <row r="921" ht="12.75" x14ac:dyDescent="0.2"/>
    <row r="922" ht="12.75" x14ac:dyDescent="0.2"/>
    <row r="923" ht="12.75" x14ac:dyDescent="0.2"/>
    <row r="924" ht="12.75" x14ac:dyDescent="0.2"/>
    <row r="925" ht="12.75" x14ac:dyDescent="0.2"/>
    <row r="926" ht="12.75" x14ac:dyDescent="0.2"/>
    <row r="927" ht="12.75" x14ac:dyDescent="0.2"/>
    <row r="928" ht="12.75" x14ac:dyDescent="0.2"/>
    <row r="929" ht="12.75" x14ac:dyDescent="0.2"/>
    <row r="930" ht="12.75" x14ac:dyDescent="0.2"/>
    <row r="931" ht="12.75" x14ac:dyDescent="0.2"/>
    <row r="932" ht="12.75" x14ac:dyDescent="0.2"/>
    <row r="933" ht="12.75" x14ac:dyDescent="0.2"/>
    <row r="934" ht="12.75" x14ac:dyDescent="0.2"/>
    <row r="935" ht="12.75" x14ac:dyDescent="0.2"/>
    <row r="936" ht="12.75" x14ac:dyDescent="0.2"/>
    <row r="937" ht="12.75" x14ac:dyDescent="0.2"/>
    <row r="938" ht="12.75" x14ac:dyDescent="0.2"/>
    <row r="939" ht="12.75" x14ac:dyDescent="0.2"/>
    <row r="940" ht="12.75" x14ac:dyDescent="0.2"/>
    <row r="941" ht="12.75" x14ac:dyDescent="0.2"/>
    <row r="942" ht="12.75" x14ac:dyDescent="0.2"/>
    <row r="943" ht="12.75" x14ac:dyDescent="0.2"/>
    <row r="944" ht="12.75" x14ac:dyDescent="0.2"/>
    <row r="945" ht="12.75" x14ac:dyDescent="0.2"/>
    <row r="946" ht="12.75" x14ac:dyDescent="0.2"/>
    <row r="947" ht="12.75" x14ac:dyDescent="0.2"/>
    <row r="948" ht="12.75" x14ac:dyDescent="0.2"/>
    <row r="949" ht="12.75" x14ac:dyDescent="0.2"/>
    <row r="950" ht="12.75" x14ac:dyDescent="0.2"/>
    <row r="951" ht="12.75" x14ac:dyDescent="0.2"/>
    <row r="952" ht="12.75" x14ac:dyDescent="0.2"/>
    <row r="953" ht="12.75" x14ac:dyDescent="0.2"/>
    <row r="954" ht="12.75" x14ac:dyDescent="0.2"/>
    <row r="955" ht="12.75" x14ac:dyDescent="0.2"/>
    <row r="956" ht="12.75" x14ac:dyDescent="0.2"/>
    <row r="957" ht="12.75" x14ac:dyDescent="0.2"/>
    <row r="958" ht="12.75" x14ac:dyDescent="0.2"/>
    <row r="959" ht="12.75" x14ac:dyDescent="0.2"/>
    <row r="960" ht="12.75" x14ac:dyDescent="0.2"/>
    <row r="961" ht="12.75" x14ac:dyDescent="0.2"/>
    <row r="962" ht="12.75" x14ac:dyDescent="0.2"/>
    <row r="963" ht="12.75" x14ac:dyDescent="0.2"/>
    <row r="964" ht="12.75" x14ac:dyDescent="0.2"/>
    <row r="965" ht="12.75" x14ac:dyDescent="0.2"/>
    <row r="966" ht="12.75" x14ac:dyDescent="0.2"/>
    <row r="967" ht="12.75" x14ac:dyDescent="0.2"/>
    <row r="968" ht="12.75" x14ac:dyDescent="0.2"/>
    <row r="969" ht="12.75" x14ac:dyDescent="0.2"/>
    <row r="970" ht="12.75" x14ac:dyDescent="0.2"/>
    <row r="971" ht="12.75" x14ac:dyDescent="0.2"/>
    <row r="972" ht="12.75" x14ac:dyDescent="0.2"/>
    <row r="973" ht="12.75" x14ac:dyDescent="0.2"/>
    <row r="974" ht="12.75" x14ac:dyDescent="0.2"/>
    <row r="975" ht="12.75" x14ac:dyDescent="0.2"/>
    <row r="976" ht="12.75" x14ac:dyDescent="0.2"/>
    <row r="977" ht="12.75" x14ac:dyDescent="0.2"/>
    <row r="978" ht="12.75" x14ac:dyDescent="0.2"/>
    <row r="979" ht="12.75" x14ac:dyDescent="0.2"/>
    <row r="980" ht="12.75" x14ac:dyDescent="0.2"/>
    <row r="981" ht="12.75" x14ac:dyDescent="0.2"/>
  </sheetData>
  <mergeCells count="9">
    <mergeCell ref="AX5:BB10"/>
    <mergeCell ref="AX221:BB226"/>
    <mergeCell ref="F318:K318"/>
    <mergeCell ref="H321:J321"/>
    <mergeCell ref="F102:K102"/>
    <mergeCell ref="H105:J105"/>
    <mergeCell ref="AX113:BB118"/>
    <mergeCell ref="F210:K210"/>
    <mergeCell ref="H213:J213"/>
  </mergeCells>
  <pageMargins left="0.19685039370078741" right="0.19685039370078741" top="0.39370078740157483" bottom="0.39370078740157483" header="0" footer="0"/>
  <pageSetup paperSize="9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  <pageSetUpPr fitToPage="1"/>
  </sheetPr>
  <dimension ref="A1:BE884"/>
  <sheetViews>
    <sheetView topLeftCell="AM122" zoomScale="70" zoomScaleNormal="70" workbookViewId="0">
      <selection activeCell="K76" sqref="K76"/>
    </sheetView>
  </sheetViews>
  <sheetFormatPr defaultColWidth="14.42578125" defaultRowHeight="15" customHeight="1" x14ac:dyDescent="0.2"/>
  <cols>
    <col min="1" max="1" width="5" customWidth="1"/>
    <col min="2" max="2" width="66.140625" customWidth="1"/>
    <col min="3" max="3" width="12" customWidth="1"/>
    <col min="4" max="4" width="18.42578125" customWidth="1"/>
    <col min="5" max="5" width="11.42578125" customWidth="1"/>
    <col min="6" max="6" width="15.5703125" customWidth="1"/>
    <col min="7" max="8" width="15.42578125" customWidth="1"/>
    <col min="9" max="9" width="17.140625" customWidth="1"/>
    <col min="10" max="10" width="13.140625" customWidth="1"/>
    <col min="11" max="11" width="16.5703125" customWidth="1"/>
    <col min="12" max="12" width="12" customWidth="1"/>
    <col min="13" max="13" width="13.140625" customWidth="1"/>
    <col min="14" max="14" width="14.42578125" customWidth="1"/>
    <col min="15" max="16" width="13" customWidth="1"/>
    <col min="17" max="17" width="14.5703125" customWidth="1"/>
    <col min="18" max="18" width="17.140625" customWidth="1"/>
    <col min="19" max="19" width="11.140625" customWidth="1"/>
    <col min="20" max="20" width="14.42578125" customWidth="1"/>
    <col min="21" max="21" width="12" customWidth="1"/>
    <col min="22" max="22" width="15.42578125" customWidth="1"/>
    <col min="23" max="23" width="16" customWidth="1"/>
    <col min="24" max="24" width="18" customWidth="1"/>
    <col min="25" max="25" width="11.140625" customWidth="1"/>
    <col min="26" max="26" width="14.42578125" customWidth="1"/>
    <col min="27" max="27" width="10.85546875" customWidth="1"/>
    <col min="28" max="28" width="9.140625" customWidth="1"/>
    <col min="29" max="29" width="17.85546875" customWidth="1"/>
    <col min="30" max="30" width="14.85546875" customWidth="1"/>
    <col min="31" max="31" width="15.5703125" customWidth="1"/>
    <col min="32" max="32" width="15" customWidth="1"/>
    <col min="33" max="33" width="15.42578125" customWidth="1"/>
    <col min="34" max="34" width="10.42578125" customWidth="1"/>
    <col min="35" max="35" width="15" customWidth="1"/>
    <col min="36" max="36" width="15.140625" customWidth="1"/>
    <col min="37" max="37" width="11.140625" customWidth="1"/>
    <col min="38" max="38" width="17" customWidth="1"/>
    <col min="39" max="45" width="14.7109375" customWidth="1"/>
    <col min="46" max="46" width="9.140625" customWidth="1"/>
    <col min="47" max="47" width="53.7109375" customWidth="1"/>
    <col min="48" max="48" width="9.140625" customWidth="1"/>
    <col min="49" max="49" width="15" customWidth="1"/>
    <col min="50" max="50" width="9.140625" customWidth="1"/>
    <col min="51" max="51" width="12.42578125" customWidth="1"/>
    <col min="52" max="52" width="12" customWidth="1"/>
    <col min="53" max="53" width="13" customWidth="1"/>
    <col min="54" max="54" width="9.140625" customWidth="1"/>
    <col min="55" max="55" width="10.140625" customWidth="1"/>
    <col min="56" max="56" width="9.140625" customWidth="1"/>
    <col min="57" max="57" width="125.42578125" customWidth="1"/>
  </cols>
  <sheetData>
    <row r="1" spans="1:57" x14ac:dyDescent="0.25">
      <c r="A1" s="111"/>
      <c r="B1" s="127" t="s">
        <v>104</v>
      </c>
      <c r="C1" s="69"/>
      <c r="D1" s="69"/>
      <c r="E1" s="109"/>
      <c r="F1" s="128"/>
      <c r="G1" s="84"/>
      <c r="H1" s="69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 s="84"/>
    </row>
    <row r="2" spans="1:57" ht="15.75" thickBot="1" x14ac:dyDescent="0.3">
      <c r="A2" s="111"/>
      <c r="B2" s="69"/>
      <c r="C2" s="69"/>
      <c r="D2" s="69"/>
      <c r="E2" s="109"/>
      <c r="F2" s="128"/>
      <c r="G2" s="84"/>
      <c r="H2" s="69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</row>
    <row r="3" spans="1:57" x14ac:dyDescent="0.25">
      <c r="A3" s="111"/>
      <c r="B3" s="460" t="s">
        <v>236</v>
      </c>
      <c r="C3" s="920">
        <v>2016</v>
      </c>
      <c r="D3" s="921"/>
      <c r="E3" s="921"/>
      <c r="F3" s="921"/>
      <c r="G3" s="921"/>
      <c r="H3" s="922"/>
      <c r="I3" s="923">
        <v>2017</v>
      </c>
      <c r="J3" s="921"/>
      <c r="K3" s="921"/>
      <c r="L3" s="921"/>
      <c r="M3" s="921"/>
      <c r="N3" s="922"/>
      <c r="O3" s="924">
        <v>2018</v>
      </c>
      <c r="P3" s="921"/>
      <c r="Q3" s="921"/>
      <c r="R3" s="921"/>
      <c r="S3" s="921"/>
      <c r="T3" s="925"/>
      <c r="U3" s="926">
        <v>2019</v>
      </c>
      <c r="V3" s="921"/>
      <c r="W3" s="921"/>
      <c r="X3" s="921"/>
      <c r="Y3" s="921"/>
      <c r="Z3" s="921"/>
      <c r="AA3" s="927">
        <v>2020</v>
      </c>
      <c r="AB3" s="921"/>
      <c r="AC3" s="921"/>
      <c r="AD3" s="921"/>
      <c r="AE3" s="921"/>
      <c r="AF3" s="921"/>
      <c r="AG3" s="931" t="s">
        <v>105</v>
      </c>
      <c r="AH3" s="921"/>
      <c r="AI3" s="921"/>
      <c r="AJ3" s="921"/>
      <c r="AK3" s="921"/>
      <c r="AL3" s="932"/>
      <c r="AM3" s="928" t="s">
        <v>457</v>
      </c>
      <c r="AN3" s="929"/>
      <c r="AO3" s="929"/>
      <c r="AP3" s="929"/>
      <c r="AQ3" s="929"/>
      <c r="AR3" s="930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</row>
    <row r="4" spans="1:57" ht="71.25" customHeight="1" thickBot="1" x14ac:dyDescent="0.3">
      <c r="A4" s="111"/>
      <c r="B4" s="461" t="s">
        <v>106</v>
      </c>
      <c r="C4" s="462" t="s">
        <v>107</v>
      </c>
      <c r="D4" s="463" t="s">
        <v>108</v>
      </c>
      <c r="E4" s="463" t="s">
        <v>109</v>
      </c>
      <c r="F4" s="464" t="s">
        <v>110</v>
      </c>
      <c r="G4" s="463" t="s">
        <v>111</v>
      </c>
      <c r="H4" s="465" t="s">
        <v>112</v>
      </c>
      <c r="I4" s="466" t="s">
        <v>107</v>
      </c>
      <c r="J4" s="467" t="s">
        <v>108</v>
      </c>
      <c r="K4" s="468" t="s">
        <v>110</v>
      </c>
      <c r="L4" s="467" t="s">
        <v>111</v>
      </c>
      <c r="M4" s="467" t="s">
        <v>113</v>
      </c>
      <c r="N4" s="469" t="s">
        <v>114</v>
      </c>
      <c r="O4" s="470" t="s">
        <v>107</v>
      </c>
      <c r="P4" s="471" t="s">
        <v>108</v>
      </c>
      <c r="Q4" s="472" t="s">
        <v>110</v>
      </c>
      <c r="R4" s="473" t="s">
        <v>111</v>
      </c>
      <c r="S4" s="473" t="s">
        <v>113</v>
      </c>
      <c r="T4" s="474" t="s">
        <v>237</v>
      </c>
      <c r="U4" s="475" t="s">
        <v>107</v>
      </c>
      <c r="V4" s="476" t="s">
        <v>115</v>
      </c>
      <c r="W4" s="477" t="s">
        <v>110</v>
      </c>
      <c r="X4" s="476" t="s">
        <v>111</v>
      </c>
      <c r="Y4" s="476" t="s">
        <v>109</v>
      </c>
      <c r="Z4" s="478" t="s">
        <v>237</v>
      </c>
      <c r="AA4" s="479" t="s">
        <v>107</v>
      </c>
      <c r="AB4" s="480" t="s">
        <v>115</v>
      </c>
      <c r="AC4" s="481" t="s">
        <v>110</v>
      </c>
      <c r="AD4" s="480" t="s">
        <v>111</v>
      </c>
      <c r="AE4" s="480" t="s">
        <v>109</v>
      </c>
      <c r="AF4" s="482" t="s">
        <v>237</v>
      </c>
      <c r="AG4" s="483" t="s">
        <v>107</v>
      </c>
      <c r="AH4" s="484" t="s">
        <v>115</v>
      </c>
      <c r="AI4" s="485" t="s">
        <v>110</v>
      </c>
      <c r="AJ4" s="484" t="s">
        <v>111</v>
      </c>
      <c r="AK4" s="484" t="s">
        <v>109</v>
      </c>
      <c r="AL4" s="486" t="s">
        <v>237</v>
      </c>
      <c r="AM4" s="719" t="s">
        <v>107</v>
      </c>
      <c r="AN4" s="718" t="s">
        <v>115</v>
      </c>
      <c r="AO4" s="717" t="s">
        <v>110</v>
      </c>
      <c r="AP4" s="718" t="s">
        <v>111</v>
      </c>
      <c r="AQ4" s="718" t="s">
        <v>109</v>
      </c>
      <c r="AR4" s="716" t="s">
        <v>237</v>
      </c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</row>
    <row r="5" spans="1:57" x14ac:dyDescent="0.25">
      <c r="A5" s="134">
        <v>1</v>
      </c>
      <c r="B5" s="135" t="s">
        <v>116</v>
      </c>
      <c r="C5" s="136">
        <v>96</v>
      </c>
      <c r="D5" s="137">
        <v>44779</v>
      </c>
      <c r="E5" s="138">
        <v>96.8</v>
      </c>
      <c r="F5" s="92">
        <v>34001</v>
      </c>
      <c r="G5" s="92">
        <v>35136</v>
      </c>
      <c r="H5" s="139">
        <v>5036</v>
      </c>
      <c r="I5" s="140">
        <v>133</v>
      </c>
      <c r="J5" s="141">
        <v>7.1</v>
      </c>
      <c r="K5" s="142">
        <v>37278</v>
      </c>
      <c r="L5" s="143">
        <v>39713</v>
      </c>
      <c r="M5" s="141">
        <v>93.9</v>
      </c>
      <c r="N5" s="144">
        <v>5220.5</v>
      </c>
      <c r="O5" s="145">
        <v>133</v>
      </c>
      <c r="P5" s="146">
        <v>7</v>
      </c>
      <c r="Q5" s="147">
        <v>39083</v>
      </c>
      <c r="R5" s="148">
        <v>45990</v>
      </c>
      <c r="S5" s="149">
        <v>85</v>
      </c>
      <c r="T5" s="150">
        <v>5605.5</v>
      </c>
      <c r="U5" s="151">
        <v>133</v>
      </c>
      <c r="V5" s="152">
        <v>7</v>
      </c>
      <c r="W5" s="153">
        <v>39711</v>
      </c>
      <c r="X5" s="154">
        <v>45990</v>
      </c>
      <c r="Y5" s="155">
        <v>86.3</v>
      </c>
      <c r="Z5" s="156">
        <v>5664.5</v>
      </c>
      <c r="AA5" s="157">
        <v>292</v>
      </c>
      <c r="AB5" s="158">
        <v>6.6</v>
      </c>
      <c r="AC5" s="159">
        <v>38312</v>
      </c>
      <c r="AD5" s="159">
        <v>53404</v>
      </c>
      <c r="AE5" s="158">
        <v>71.7</v>
      </c>
      <c r="AF5" s="160">
        <v>5826.5</v>
      </c>
      <c r="AG5" s="161">
        <v>229</v>
      </c>
      <c r="AH5" s="162">
        <v>7.2</v>
      </c>
      <c r="AI5" s="163">
        <v>50641</v>
      </c>
      <c r="AJ5" s="164">
        <v>68977</v>
      </c>
      <c r="AK5" s="162">
        <v>73.400000000000006</v>
      </c>
      <c r="AL5" s="165">
        <v>7080.5</v>
      </c>
      <c r="AM5" s="715">
        <v>151</v>
      </c>
      <c r="AN5" s="725">
        <v>11.32058975978258</v>
      </c>
      <c r="AO5" s="715">
        <v>37535</v>
      </c>
      <c r="AP5" s="715">
        <v>58116</v>
      </c>
      <c r="AQ5" s="726">
        <v>130.9328623552008</v>
      </c>
      <c r="AR5" s="715">
        <v>6606</v>
      </c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</row>
    <row r="6" spans="1:57" x14ac:dyDescent="0.25">
      <c r="A6" s="134">
        <v>2</v>
      </c>
      <c r="B6" s="190" t="s">
        <v>119</v>
      </c>
      <c r="C6" s="167">
        <v>36</v>
      </c>
      <c r="D6" s="168">
        <v>7.7</v>
      </c>
      <c r="E6" s="168">
        <v>86.5</v>
      </c>
      <c r="F6" s="100">
        <v>11403</v>
      </c>
      <c r="G6" s="100">
        <v>13176</v>
      </c>
      <c r="H6" s="169">
        <v>1488.5</v>
      </c>
      <c r="I6" s="170">
        <v>36</v>
      </c>
      <c r="J6" s="171">
        <v>7</v>
      </c>
      <c r="K6" s="172">
        <v>11199</v>
      </c>
      <c r="L6" s="173">
        <v>13140</v>
      </c>
      <c r="M6" s="171">
        <v>85.2</v>
      </c>
      <c r="N6" s="174">
        <v>1596</v>
      </c>
      <c r="O6" s="175">
        <v>36</v>
      </c>
      <c r="P6" s="176">
        <v>6.8</v>
      </c>
      <c r="Q6" s="177">
        <v>11953</v>
      </c>
      <c r="R6" s="178">
        <v>13140</v>
      </c>
      <c r="S6" s="179">
        <v>91</v>
      </c>
      <c r="T6" s="180">
        <v>1767</v>
      </c>
      <c r="U6" s="151">
        <v>36</v>
      </c>
      <c r="V6" s="152">
        <v>6.6</v>
      </c>
      <c r="W6" s="153">
        <v>11814</v>
      </c>
      <c r="X6" s="154">
        <v>13140</v>
      </c>
      <c r="Y6" s="155">
        <v>89.9</v>
      </c>
      <c r="Z6" s="156">
        <v>1801.5</v>
      </c>
      <c r="AA6" s="181">
        <v>33</v>
      </c>
      <c r="AB6" s="182">
        <v>5.8</v>
      </c>
      <c r="AC6" s="183">
        <v>10224</v>
      </c>
      <c r="AD6" s="183">
        <v>12954</v>
      </c>
      <c r="AE6" s="182">
        <v>78.900000000000006</v>
      </c>
      <c r="AF6" s="184">
        <v>1749.5</v>
      </c>
      <c r="AG6" s="185">
        <v>36</v>
      </c>
      <c r="AH6" s="186">
        <v>5.6</v>
      </c>
      <c r="AI6" s="187">
        <v>9070</v>
      </c>
      <c r="AJ6" s="188">
        <v>12741</v>
      </c>
      <c r="AK6" s="186">
        <v>71.2</v>
      </c>
      <c r="AL6" s="189">
        <v>1608.5</v>
      </c>
      <c r="AM6" s="720">
        <v>36</v>
      </c>
      <c r="AN6" s="725">
        <v>5.6816490123103396</v>
      </c>
      <c r="AO6" s="715">
        <v>9923</v>
      </c>
      <c r="AP6" s="720">
        <v>13140</v>
      </c>
      <c r="AQ6" s="726">
        <v>75.517503805174997</v>
      </c>
      <c r="AR6" s="720">
        <v>1746.5</v>
      </c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</row>
    <row r="7" spans="1:57" x14ac:dyDescent="0.25">
      <c r="A7" s="134">
        <v>3</v>
      </c>
      <c r="B7" s="190" t="s">
        <v>121</v>
      </c>
      <c r="C7" s="167">
        <v>62</v>
      </c>
      <c r="D7" s="168">
        <v>15.1</v>
      </c>
      <c r="E7" s="168">
        <v>77.099999999999994</v>
      </c>
      <c r="F7" s="100">
        <v>17126</v>
      </c>
      <c r="G7" s="100">
        <v>22224</v>
      </c>
      <c r="H7" s="169">
        <v>1131.5</v>
      </c>
      <c r="I7" s="170">
        <v>62</v>
      </c>
      <c r="J7" s="171">
        <v>15.8</v>
      </c>
      <c r="K7" s="172">
        <v>18591</v>
      </c>
      <c r="L7" s="173">
        <v>22324</v>
      </c>
      <c r="M7" s="171">
        <v>83.3</v>
      </c>
      <c r="N7" s="174">
        <v>1176</v>
      </c>
      <c r="O7" s="175">
        <v>62</v>
      </c>
      <c r="P7" s="176">
        <v>15.7</v>
      </c>
      <c r="Q7" s="177">
        <v>18777</v>
      </c>
      <c r="R7" s="178">
        <v>22486</v>
      </c>
      <c r="S7" s="179">
        <v>83.5</v>
      </c>
      <c r="T7" s="180">
        <v>1198</v>
      </c>
      <c r="U7" s="151">
        <v>62</v>
      </c>
      <c r="V7" s="152">
        <v>15</v>
      </c>
      <c r="W7" s="153">
        <v>17882</v>
      </c>
      <c r="X7" s="154">
        <v>22630</v>
      </c>
      <c r="Y7" s="155">
        <v>79</v>
      </c>
      <c r="Z7" s="156">
        <v>1192.5</v>
      </c>
      <c r="AA7" s="181">
        <v>38</v>
      </c>
      <c r="AB7" s="182">
        <v>15.3</v>
      </c>
      <c r="AC7" s="183">
        <v>14430</v>
      </c>
      <c r="AD7" s="183">
        <v>21294</v>
      </c>
      <c r="AE7" s="182">
        <v>67.8</v>
      </c>
      <c r="AF7" s="184">
        <v>942.5</v>
      </c>
      <c r="AG7" s="185">
        <v>62</v>
      </c>
      <c r="AH7" s="186">
        <v>13.2</v>
      </c>
      <c r="AI7" s="187">
        <v>11892</v>
      </c>
      <c r="AJ7" s="188">
        <v>15262</v>
      </c>
      <c r="AK7" s="186">
        <v>77.900000000000006</v>
      </c>
      <c r="AL7" s="189">
        <v>899.5</v>
      </c>
      <c r="AM7" s="720">
        <v>62</v>
      </c>
      <c r="AN7" s="725">
        <v>13.4288607594937</v>
      </c>
      <c r="AO7" s="715">
        <v>13261</v>
      </c>
      <c r="AP7" s="720">
        <v>17242</v>
      </c>
      <c r="AQ7" s="726">
        <v>76.9110312028767</v>
      </c>
      <c r="AR7" s="720">
        <v>987.5</v>
      </c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</row>
    <row r="8" spans="1:57" x14ac:dyDescent="0.25">
      <c r="A8" s="134">
        <v>4</v>
      </c>
      <c r="B8" s="190" t="s">
        <v>124</v>
      </c>
      <c r="C8" s="167">
        <v>32</v>
      </c>
      <c r="D8" s="191" t="s">
        <v>125</v>
      </c>
      <c r="E8" s="168">
        <v>103</v>
      </c>
      <c r="F8" s="100">
        <v>12066</v>
      </c>
      <c r="G8" s="100">
        <v>11712</v>
      </c>
      <c r="H8" s="169">
        <v>230.5</v>
      </c>
      <c r="I8" s="170">
        <v>32</v>
      </c>
      <c r="J8" s="171">
        <v>52</v>
      </c>
      <c r="K8" s="172">
        <v>12008</v>
      </c>
      <c r="L8" s="173">
        <v>11680</v>
      </c>
      <c r="M8" s="171">
        <v>102.8</v>
      </c>
      <c r="N8" s="174">
        <v>231</v>
      </c>
      <c r="O8" s="175">
        <v>32</v>
      </c>
      <c r="P8" s="176">
        <v>53.3</v>
      </c>
      <c r="Q8" s="177">
        <v>12076</v>
      </c>
      <c r="R8" s="178">
        <v>11680</v>
      </c>
      <c r="S8" s="179">
        <v>103.4</v>
      </c>
      <c r="T8" s="180">
        <v>226.5</v>
      </c>
      <c r="U8" s="151">
        <v>32</v>
      </c>
      <c r="V8" s="152">
        <v>55</v>
      </c>
      <c r="W8" s="153">
        <v>11932</v>
      </c>
      <c r="X8" s="154">
        <v>11680</v>
      </c>
      <c r="Y8" s="155">
        <v>102.2</v>
      </c>
      <c r="Z8" s="156">
        <v>217</v>
      </c>
      <c r="AA8" s="181">
        <v>29</v>
      </c>
      <c r="AB8" s="182">
        <v>52.5</v>
      </c>
      <c r="AC8" s="183">
        <v>8666</v>
      </c>
      <c r="AD8" s="183">
        <v>11490</v>
      </c>
      <c r="AE8" s="182">
        <v>75.400000000000006</v>
      </c>
      <c r="AF8" s="184">
        <v>165</v>
      </c>
      <c r="AG8" s="185">
        <v>32</v>
      </c>
      <c r="AH8" s="186">
        <v>52.4</v>
      </c>
      <c r="AI8" s="187">
        <v>9485</v>
      </c>
      <c r="AJ8" s="188">
        <v>11281</v>
      </c>
      <c r="AK8" s="186">
        <v>84.1</v>
      </c>
      <c r="AL8" s="189">
        <v>181</v>
      </c>
      <c r="AM8" s="720">
        <v>32</v>
      </c>
      <c r="AN8" s="725">
        <v>46.347826086956502</v>
      </c>
      <c r="AO8" s="715">
        <v>10127</v>
      </c>
      <c r="AP8" s="720">
        <v>11680</v>
      </c>
      <c r="AQ8" s="726">
        <v>86.703767123287705</v>
      </c>
      <c r="AR8" s="720">
        <v>218.5</v>
      </c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</row>
    <row r="9" spans="1:57" x14ac:dyDescent="0.25">
      <c r="A9" s="134">
        <v>5</v>
      </c>
      <c r="B9" s="190" t="s">
        <v>128</v>
      </c>
      <c r="C9" s="167">
        <v>35</v>
      </c>
      <c r="D9" s="193">
        <v>44776</v>
      </c>
      <c r="E9" s="191" t="s">
        <v>129</v>
      </c>
      <c r="F9" s="100">
        <v>10276</v>
      </c>
      <c r="G9" s="100">
        <v>12810</v>
      </c>
      <c r="H9" s="169">
        <v>2679.5</v>
      </c>
      <c r="I9" s="170">
        <v>35</v>
      </c>
      <c r="J9" s="171">
        <v>3.4</v>
      </c>
      <c r="K9" s="172">
        <v>10567</v>
      </c>
      <c r="L9" s="173">
        <v>12775</v>
      </c>
      <c r="M9" s="171">
        <v>82.7</v>
      </c>
      <c r="N9" s="174">
        <v>3080</v>
      </c>
      <c r="O9" s="175">
        <v>35</v>
      </c>
      <c r="P9" s="176">
        <v>3.2</v>
      </c>
      <c r="Q9" s="177">
        <v>10426</v>
      </c>
      <c r="R9" s="178">
        <v>12775</v>
      </c>
      <c r="S9" s="179">
        <v>81.599999999999994</v>
      </c>
      <c r="T9" s="180">
        <v>3297.5</v>
      </c>
      <c r="U9" s="151">
        <v>35</v>
      </c>
      <c r="V9" s="152">
        <v>3.1</v>
      </c>
      <c r="W9" s="153">
        <v>9709</v>
      </c>
      <c r="X9" s="154">
        <v>12775</v>
      </c>
      <c r="Y9" s="155">
        <v>76</v>
      </c>
      <c r="Z9" s="156">
        <v>3127.5</v>
      </c>
      <c r="AA9" s="181">
        <v>32</v>
      </c>
      <c r="AB9" s="182">
        <v>3.1</v>
      </c>
      <c r="AC9" s="183">
        <v>6095</v>
      </c>
      <c r="AD9" s="183">
        <v>12588</v>
      </c>
      <c r="AE9" s="182">
        <v>48.4</v>
      </c>
      <c r="AF9" s="184">
        <v>1980</v>
      </c>
      <c r="AG9" s="185">
        <v>35</v>
      </c>
      <c r="AH9" s="186">
        <v>2.9</v>
      </c>
      <c r="AI9" s="187">
        <v>6237</v>
      </c>
      <c r="AJ9" s="188">
        <v>12376</v>
      </c>
      <c r="AK9" s="186">
        <v>50.4</v>
      </c>
      <c r="AL9" s="189">
        <v>2156.5</v>
      </c>
      <c r="AM9" s="720">
        <v>35</v>
      </c>
      <c r="AN9" s="725">
        <v>2.6977748256393199</v>
      </c>
      <c r="AO9" s="715">
        <v>8123</v>
      </c>
      <c r="AP9" s="720">
        <v>12775</v>
      </c>
      <c r="AQ9" s="726">
        <v>63.585127201565605</v>
      </c>
      <c r="AR9" s="720">
        <v>3011</v>
      </c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</row>
    <row r="10" spans="1:57" x14ac:dyDescent="0.25">
      <c r="A10" s="134">
        <v>6</v>
      </c>
      <c r="B10" s="166" t="s">
        <v>232</v>
      </c>
      <c r="C10" s="167">
        <v>32</v>
      </c>
      <c r="D10" s="168">
        <v>4.2</v>
      </c>
      <c r="E10" s="168">
        <v>77.5</v>
      </c>
      <c r="F10" s="100">
        <v>6522</v>
      </c>
      <c r="G10" s="100">
        <v>8418</v>
      </c>
      <c r="H10" s="169">
        <v>1543</v>
      </c>
      <c r="I10" s="170">
        <v>28</v>
      </c>
      <c r="J10" s="171">
        <v>4.0999999999999996</v>
      </c>
      <c r="K10" s="172">
        <v>6557</v>
      </c>
      <c r="L10" s="173">
        <v>8426</v>
      </c>
      <c r="M10" s="171">
        <v>77.8</v>
      </c>
      <c r="N10" s="174">
        <v>1603.5</v>
      </c>
      <c r="O10" s="175">
        <v>24</v>
      </c>
      <c r="P10" s="176">
        <v>4</v>
      </c>
      <c r="Q10" s="177">
        <v>5905</v>
      </c>
      <c r="R10" s="178">
        <v>8760</v>
      </c>
      <c r="S10" s="179">
        <v>67.400000000000006</v>
      </c>
      <c r="T10" s="180">
        <v>1458.5</v>
      </c>
      <c r="U10" s="151">
        <v>24</v>
      </c>
      <c r="V10" s="152">
        <v>3.9</v>
      </c>
      <c r="W10" s="153">
        <v>6416</v>
      </c>
      <c r="X10" s="154">
        <v>8760</v>
      </c>
      <c r="Y10" s="155">
        <v>73.2</v>
      </c>
      <c r="Z10" s="156">
        <v>1634</v>
      </c>
      <c r="AA10" s="181">
        <v>22</v>
      </c>
      <c r="AB10" s="182">
        <v>3.7</v>
      </c>
      <c r="AC10" s="183">
        <v>6564</v>
      </c>
      <c r="AD10" s="183">
        <v>8636</v>
      </c>
      <c r="AE10" s="182">
        <v>76</v>
      </c>
      <c r="AF10" s="184">
        <v>1788.5</v>
      </c>
      <c r="AG10" s="185">
        <v>24</v>
      </c>
      <c r="AH10" s="186">
        <v>3.6</v>
      </c>
      <c r="AI10" s="187">
        <v>6366</v>
      </c>
      <c r="AJ10" s="188">
        <v>8494</v>
      </c>
      <c r="AK10" s="186">
        <v>74.900000000000006</v>
      </c>
      <c r="AL10" s="189">
        <v>1774</v>
      </c>
      <c r="AM10" s="720">
        <v>24</v>
      </c>
      <c r="AN10" s="725">
        <v>3.5753424657534199</v>
      </c>
      <c r="AO10" s="715">
        <v>5742</v>
      </c>
      <c r="AP10" s="720">
        <v>8760</v>
      </c>
      <c r="AQ10" s="726">
        <v>65.547945205479493</v>
      </c>
      <c r="AR10" s="720">
        <v>1606</v>
      </c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</row>
    <row r="11" spans="1:57" x14ac:dyDescent="0.25">
      <c r="A11" s="134">
        <v>7</v>
      </c>
      <c r="B11" s="166" t="s">
        <v>233</v>
      </c>
      <c r="C11" s="167">
        <v>5</v>
      </c>
      <c r="D11" s="168">
        <v>13.5</v>
      </c>
      <c r="E11" s="168">
        <v>96.4</v>
      </c>
      <c r="F11" s="100">
        <v>1764</v>
      </c>
      <c r="G11" s="100">
        <v>1830</v>
      </c>
      <c r="H11" s="169">
        <v>131</v>
      </c>
      <c r="I11" s="170">
        <v>5</v>
      </c>
      <c r="J11" s="171">
        <v>17.100000000000001</v>
      </c>
      <c r="K11" s="172">
        <v>2451</v>
      </c>
      <c r="L11" s="173">
        <v>1825</v>
      </c>
      <c r="M11" s="171">
        <v>134.30000000000001</v>
      </c>
      <c r="N11" s="174">
        <v>143</v>
      </c>
      <c r="O11" s="175">
        <v>9</v>
      </c>
      <c r="P11" s="176">
        <v>18</v>
      </c>
      <c r="Q11" s="177">
        <v>2445</v>
      </c>
      <c r="R11" s="178">
        <v>3285</v>
      </c>
      <c r="S11" s="179">
        <v>74.400000000000006</v>
      </c>
      <c r="T11" s="180">
        <v>135.5</v>
      </c>
      <c r="U11" s="151">
        <v>9</v>
      </c>
      <c r="V11" s="152">
        <v>18.5</v>
      </c>
      <c r="W11" s="153">
        <v>3110</v>
      </c>
      <c r="X11" s="154">
        <v>3285</v>
      </c>
      <c r="Y11" s="155">
        <v>94.7</v>
      </c>
      <c r="Z11" s="156">
        <v>168.5</v>
      </c>
      <c r="AA11" s="181">
        <v>9</v>
      </c>
      <c r="AB11" s="182">
        <v>16.3</v>
      </c>
      <c r="AC11" s="183">
        <v>2076</v>
      </c>
      <c r="AD11" s="183">
        <v>3294</v>
      </c>
      <c r="AE11" s="182">
        <v>63</v>
      </c>
      <c r="AF11" s="184">
        <v>127</v>
      </c>
      <c r="AG11" s="185">
        <v>9</v>
      </c>
      <c r="AH11" s="186">
        <v>17.7</v>
      </c>
      <c r="AI11" s="187">
        <v>2540</v>
      </c>
      <c r="AJ11" s="188">
        <v>3285</v>
      </c>
      <c r="AK11" s="186">
        <v>77.3</v>
      </c>
      <c r="AL11" s="189">
        <v>143.5</v>
      </c>
      <c r="AM11" s="720">
        <v>9</v>
      </c>
      <c r="AN11" s="725">
        <v>18.5208333333333</v>
      </c>
      <c r="AO11" s="715">
        <v>2667</v>
      </c>
      <c r="AP11" s="720">
        <v>3285</v>
      </c>
      <c r="AQ11" s="726">
        <v>81.187214611872108</v>
      </c>
      <c r="AR11" s="720">
        <v>144</v>
      </c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</row>
    <row r="12" spans="1:57" x14ac:dyDescent="0.25">
      <c r="A12" s="134">
        <v>8</v>
      </c>
      <c r="B12" s="190" t="s">
        <v>132</v>
      </c>
      <c r="C12" s="167">
        <v>60</v>
      </c>
      <c r="D12" s="168">
        <v>5.2</v>
      </c>
      <c r="E12" s="168">
        <v>76.900000000000006</v>
      </c>
      <c r="F12" s="100">
        <v>16470</v>
      </c>
      <c r="G12" s="100">
        <v>21425</v>
      </c>
      <c r="H12" s="169">
        <v>3158.5</v>
      </c>
      <c r="I12" s="170">
        <v>60</v>
      </c>
      <c r="J12" s="171">
        <v>4.8</v>
      </c>
      <c r="K12" s="172">
        <v>14666</v>
      </c>
      <c r="L12" s="173">
        <v>18241</v>
      </c>
      <c r="M12" s="171">
        <v>80.400000000000006</v>
      </c>
      <c r="N12" s="174">
        <v>3085</v>
      </c>
      <c r="O12" s="175">
        <v>60</v>
      </c>
      <c r="P12" s="176">
        <v>5.2</v>
      </c>
      <c r="Q12" s="177">
        <v>15425</v>
      </c>
      <c r="R12" s="178">
        <v>21430</v>
      </c>
      <c r="S12" s="179">
        <v>72</v>
      </c>
      <c r="T12" s="180">
        <v>2988</v>
      </c>
      <c r="U12" s="151">
        <v>60</v>
      </c>
      <c r="V12" s="152">
        <v>4.9000000000000004</v>
      </c>
      <c r="W12" s="153">
        <v>15744</v>
      </c>
      <c r="X12" s="154">
        <v>21629</v>
      </c>
      <c r="Y12" s="155">
        <v>72.8</v>
      </c>
      <c r="Z12" s="156">
        <v>3211.5</v>
      </c>
      <c r="AA12" s="181">
        <v>55</v>
      </c>
      <c r="AB12" s="182">
        <v>3.6</v>
      </c>
      <c r="AC12" s="183">
        <v>14470</v>
      </c>
      <c r="AD12" s="183">
        <v>21590</v>
      </c>
      <c r="AE12" s="182">
        <v>67</v>
      </c>
      <c r="AF12" s="184">
        <v>4047.5</v>
      </c>
      <c r="AG12" s="185">
        <v>60</v>
      </c>
      <c r="AH12" s="186">
        <v>2.9</v>
      </c>
      <c r="AI12" s="187">
        <v>13504</v>
      </c>
      <c r="AJ12" s="188">
        <v>21235</v>
      </c>
      <c r="AK12" s="186">
        <v>63.6</v>
      </c>
      <c r="AL12" s="189">
        <v>4634</v>
      </c>
      <c r="AM12" s="720">
        <v>60</v>
      </c>
      <c r="AN12" s="725">
        <v>2.4148222190489799</v>
      </c>
      <c r="AO12" s="715">
        <v>16911</v>
      </c>
      <c r="AP12" s="720">
        <v>21280</v>
      </c>
      <c r="AQ12" s="726">
        <v>79.468984962405997</v>
      </c>
      <c r="AR12" s="720">
        <v>7003</v>
      </c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</row>
    <row r="13" spans="1:57" x14ac:dyDescent="0.25">
      <c r="A13" s="134">
        <v>9</v>
      </c>
      <c r="B13" s="190" t="s">
        <v>235</v>
      </c>
      <c r="C13" s="167">
        <v>19</v>
      </c>
      <c r="D13" s="168">
        <v>5.6</v>
      </c>
      <c r="E13" s="168">
        <v>35.799999999999997</v>
      </c>
      <c r="F13" s="100">
        <v>2469</v>
      </c>
      <c r="G13" s="100">
        <v>6900</v>
      </c>
      <c r="H13" s="169">
        <v>441</v>
      </c>
      <c r="I13" s="170">
        <v>19</v>
      </c>
      <c r="J13" s="171">
        <v>5.5</v>
      </c>
      <c r="K13" s="172">
        <v>2397</v>
      </c>
      <c r="L13" s="173">
        <v>6884</v>
      </c>
      <c r="M13" s="171">
        <v>34.799999999999997</v>
      </c>
      <c r="N13" s="174">
        <v>438.5</v>
      </c>
      <c r="O13" s="175">
        <v>19</v>
      </c>
      <c r="P13" s="176">
        <v>6</v>
      </c>
      <c r="Q13" s="177">
        <v>2288</v>
      </c>
      <c r="R13" s="178">
        <v>6845</v>
      </c>
      <c r="S13" s="179">
        <v>33.4</v>
      </c>
      <c r="T13" s="180">
        <v>384.5</v>
      </c>
      <c r="U13" s="151">
        <v>0</v>
      </c>
      <c r="V13" s="152">
        <v>0</v>
      </c>
      <c r="W13" s="153">
        <v>0</v>
      </c>
      <c r="X13" s="154">
        <v>0</v>
      </c>
      <c r="Y13" s="155">
        <v>0</v>
      </c>
      <c r="Z13" s="156">
        <v>0</v>
      </c>
      <c r="AA13" s="181">
        <v>0</v>
      </c>
      <c r="AB13" s="182">
        <v>0</v>
      </c>
      <c r="AC13" s="183">
        <v>0</v>
      </c>
      <c r="AD13" s="183">
        <v>0</v>
      </c>
      <c r="AE13" s="182">
        <v>0</v>
      </c>
      <c r="AF13" s="184">
        <v>0</v>
      </c>
      <c r="AG13" s="185">
        <v>0</v>
      </c>
      <c r="AH13" s="186">
        <v>0</v>
      </c>
      <c r="AI13" s="187">
        <v>0</v>
      </c>
      <c r="AJ13" s="188">
        <v>0</v>
      </c>
      <c r="AK13" s="186">
        <v>0</v>
      </c>
      <c r="AL13" s="189">
        <v>0</v>
      </c>
      <c r="AM13" s="720"/>
      <c r="AN13" s="725"/>
      <c r="AO13" s="715"/>
      <c r="AP13" s="720"/>
      <c r="AQ13" s="726"/>
      <c r="AR13" s="720">
        <v>0</v>
      </c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</row>
    <row r="14" spans="1:57" ht="15.75" customHeight="1" x14ac:dyDescent="0.25">
      <c r="A14" s="134">
        <v>10</v>
      </c>
      <c r="B14" s="190" t="s">
        <v>234</v>
      </c>
      <c r="C14" s="167">
        <v>14</v>
      </c>
      <c r="D14" s="168">
        <v>9</v>
      </c>
      <c r="E14" s="168">
        <v>64.3</v>
      </c>
      <c r="F14" s="100">
        <v>3132</v>
      </c>
      <c r="G14" s="100">
        <v>4872</v>
      </c>
      <c r="H14" s="169">
        <v>896</v>
      </c>
      <c r="I14" s="170">
        <v>14</v>
      </c>
      <c r="J14" s="171">
        <v>3.5</v>
      </c>
      <c r="K14" s="172">
        <v>3097</v>
      </c>
      <c r="L14" s="173">
        <v>4872</v>
      </c>
      <c r="M14" s="171">
        <v>63.6</v>
      </c>
      <c r="N14" s="174">
        <v>896</v>
      </c>
      <c r="O14" s="175">
        <v>14</v>
      </c>
      <c r="P14" s="176">
        <v>3.6</v>
      </c>
      <c r="Q14" s="177">
        <v>2620</v>
      </c>
      <c r="R14" s="178">
        <v>4648</v>
      </c>
      <c r="S14" s="179">
        <v>56.4</v>
      </c>
      <c r="T14" s="180">
        <v>728</v>
      </c>
      <c r="U14" s="151">
        <v>17</v>
      </c>
      <c r="V14" s="152">
        <v>3.6</v>
      </c>
      <c r="W14" s="153">
        <v>3302</v>
      </c>
      <c r="X14" s="154">
        <v>5814</v>
      </c>
      <c r="Y14" s="155">
        <v>56.8</v>
      </c>
      <c r="Z14" s="156">
        <v>906</v>
      </c>
      <c r="AA14" s="181">
        <v>15</v>
      </c>
      <c r="AB14" s="182">
        <v>3.9</v>
      </c>
      <c r="AC14" s="183">
        <v>2723</v>
      </c>
      <c r="AD14" s="183">
        <v>5617</v>
      </c>
      <c r="AE14" s="182">
        <v>48.5</v>
      </c>
      <c r="AF14" s="184">
        <v>699</v>
      </c>
      <c r="AG14" s="185">
        <v>17</v>
      </c>
      <c r="AH14" s="186">
        <v>4.0999999999999996</v>
      </c>
      <c r="AI14" s="186">
        <v>2358</v>
      </c>
      <c r="AJ14" s="187">
        <v>5388</v>
      </c>
      <c r="AK14" s="186">
        <v>43.8</v>
      </c>
      <c r="AL14" s="189">
        <v>574</v>
      </c>
      <c r="AM14" s="720">
        <v>17</v>
      </c>
      <c r="AN14" s="725">
        <v>3.9413533834586501</v>
      </c>
      <c r="AO14" s="715">
        <v>2621</v>
      </c>
      <c r="AP14" s="720">
        <v>5984</v>
      </c>
      <c r="AQ14" s="726">
        <v>43.800133689839598</v>
      </c>
      <c r="AR14" s="720">
        <v>665</v>
      </c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</row>
    <row r="15" spans="1:57" ht="15.75" customHeight="1" x14ac:dyDescent="0.25">
      <c r="A15" s="134">
        <v>11</v>
      </c>
      <c r="B15" s="190" t="s">
        <v>135</v>
      </c>
      <c r="C15" s="167">
        <v>21</v>
      </c>
      <c r="D15" s="168">
        <v>5.2</v>
      </c>
      <c r="E15" s="168">
        <v>75.3</v>
      </c>
      <c r="F15" s="100">
        <v>5786</v>
      </c>
      <c r="G15" s="100">
        <v>7686</v>
      </c>
      <c r="H15" s="169">
        <v>1119</v>
      </c>
      <c r="I15" s="170">
        <v>21</v>
      </c>
      <c r="J15" s="171">
        <v>5.4</v>
      </c>
      <c r="K15" s="172">
        <v>6269</v>
      </c>
      <c r="L15" s="173">
        <v>7665</v>
      </c>
      <c r="M15" s="171">
        <v>81.8</v>
      </c>
      <c r="N15" s="174">
        <v>1157</v>
      </c>
      <c r="O15" s="175">
        <v>21</v>
      </c>
      <c r="P15" s="176">
        <v>5.7</v>
      </c>
      <c r="Q15" s="177">
        <v>6099</v>
      </c>
      <c r="R15" s="178">
        <v>7665</v>
      </c>
      <c r="S15" s="179">
        <v>79.599999999999994</v>
      </c>
      <c r="T15" s="180">
        <v>1075.5</v>
      </c>
      <c r="U15" s="151">
        <v>21</v>
      </c>
      <c r="V15" s="152">
        <v>4.9000000000000004</v>
      </c>
      <c r="W15" s="153">
        <v>5880</v>
      </c>
      <c r="X15" s="154">
        <v>7665</v>
      </c>
      <c r="Y15" s="155">
        <v>76.7</v>
      </c>
      <c r="Z15" s="156">
        <v>1197.5</v>
      </c>
      <c r="AA15" s="181">
        <v>19</v>
      </c>
      <c r="AB15" s="182">
        <v>2.2999999999999998</v>
      </c>
      <c r="AC15" s="183">
        <v>4173</v>
      </c>
      <c r="AD15" s="183">
        <v>7538</v>
      </c>
      <c r="AE15" s="182">
        <v>55.4</v>
      </c>
      <c r="AF15" s="184">
        <v>1778</v>
      </c>
      <c r="AG15" s="185">
        <v>21</v>
      </c>
      <c r="AH15" s="186">
        <v>2.5</v>
      </c>
      <c r="AI15" s="187">
        <v>2643</v>
      </c>
      <c r="AJ15" s="188">
        <v>7399</v>
      </c>
      <c r="AK15" s="186">
        <v>35.700000000000003</v>
      </c>
      <c r="AL15" s="189">
        <v>1048</v>
      </c>
      <c r="AM15" s="720">
        <v>21</v>
      </c>
      <c r="AN15" s="725">
        <v>2.5193564605329302</v>
      </c>
      <c r="AO15" s="715">
        <v>5011</v>
      </c>
      <c r="AP15" s="720">
        <v>7665</v>
      </c>
      <c r="AQ15" s="726">
        <v>65.3750815394651</v>
      </c>
      <c r="AR15" s="720">
        <v>1989</v>
      </c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</row>
    <row r="16" spans="1:57" ht="15.75" customHeight="1" x14ac:dyDescent="0.25">
      <c r="A16" s="134">
        <v>12</v>
      </c>
      <c r="B16" s="190" t="s">
        <v>136</v>
      </c>
      <c r="C16" s="167">
        <v>42</v>
      </c>
      <c r="D16" s="168">
        <v>6.8</v>
      </c>
      <c r="E16" s="168">
        <v>72.7</v>
      </c>
      <c r="F16" s="100">
        <v>10632</v>
      </c>
      <c r="G16" s="100">
        <v>14631</v>
      </c>
      <c r="H16" s="169">
        <v>1558.5</v>
      </c>
      <c r="I16" s="170">
        <v>42</v>
      </c>
      <c r="J16" s="171">
        <v>6.7</v>
      </c>
      <c r="K16" s="172">
        <v>10455</v>
      </c>
      <c r="L16" s="173">
        <v>14399</v>
      </c>
      <c r="M16" s="171">
        <v>72.599999999999994</v>
      </c>
      <c r="N16" s="174">
        <v>1556.5</v>
      </c>
      <c r="O16" s="175">
        <v>42</v>
      </c>
      <c r="P16" s="176">
        <v>6.5</v>
      </c>
      <c r="Q16" s="177">
        <v>11104</v>
      </c>
      <c r="R16" s="178">
        <v>14673</v>
      </c>
      <c r="S16" s="179">
        <v>75.7</v>
      </c>
      <c r="T16" s="180">
        <v>1704</v>
      </c>
      <c r="U16" s="151">
        <v>42</v>
      </c>
      <c r="V16" s="152">
        <v>6.2</v>
      </c>
      <c r="W16" s="153">
        <v>11256</v>
      </c>
      <c r="X16" s="154">
        <v>14636</v>
      </c>
      <c r="Y16" s="155">
        <v>76.900000000000006</v>
      </c>
      <c r="Z16" s="156">
        <v>1828</v>
      </c>
      <c r="AA16" s="181">
        <v>38</v>
      </c>
      <c r="AB16" s="182">
        <v>4</v>
      </c>
      <c r="AC16" s="183">
        <v>8816</v>
      </c>
      <c r="AD16" s="183">
        <v>14943</v>
      </c>
      <c r="AE16" s="182">
        <v>59</v>
      </c>
      <c r="AF16" s="184">
        <v>2214.5</v>
      </c>
      <c r="AG16" s="185">
        <v>42</v>
      </c>
      <c r="AH16" s="186">
        <v>3.8</v>
      </c>
      <c r="AI16" s="187">
        <v>6342</v>
      </c>
      <c r="AJ16" s="188">
        <v>12480</v>
      </c>
      <c r="AK16" s="186">
        <v>50.8</v>
      </c>
      <c r="AL16" s="189">
        <v>1683.5</v>
      </c>
      <c r="AM16" s="720">
        <v>42</v>
      </c>
      <c r="AN16" s="725">
        <v>4.1239135279696901</v>
      </c>
      <c r="AO16" s="715">
        <v>9252</v>
      </c>
      <c r="AP16" s="720">
        <v>12613</v>
      </c>
      <c r="AQ16" s="726">
        <v>73.352889875525292</v>
      </c>
      <c r="AR16" s="720">
        <v>2243.5</v>
      </c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</row>
    <row r="17" spans="1:57" ht="15.75" customHeight="1" x14ac:dyDescent="0.25">
      <c r="A17" s="134">
        <v>13</v>
      </c>
      <c r="B17" s="190" t="s">
        <v>137</v>
      </c>
      <c r="C17" s="167">
        <v>41</v>
      </c>
      <c r="D17" s="168">
        <v>6.6</v>
      </c>
      <c r="E17" s="168">
        <v>76.3</v>
      </c>
      <c r="F17" s="100">
        <v>11445</v>
      </c>
      <c r="G17" s="100">
        <v>15006</v>
      </c>
      <c r="H17" s="169">
        <v>1738.5</v>
      </c>
      <c r="I17" s="170">
        <v>41</v>
      </c>
      <c r="J17" s="171">
        <v>6.5</v>
      </c>
      <c r="K17" s="172">
        <v>11644</v>
      </c>
      <c r="L17" s="173">
        <v>14965</v>
      </c>
      <c r="M17" s="171">
        <v>77.8</v>
      </c>
      <c r="N17" s="174">
        <v>1796.5</v>
      </c>
      <c r="O17" s="175">
        <v>41</v>
      </c>
      <c r="P17" s="176">
        <v>6.7</v>
      </c>
      <c r="Q17" s="177">
        <v>11336</v>
      </c>
      <c r="R17" s="178">
        <v>14965</v>
      </c>
      <c r="S17" s="179">
        <v>75.8</v>
      </c>
      <c r="T17" s="180">
        <v>1704</v>
      </c>
      <c r="U17" s="151">
        <v>46</v>
      </c>
      <c r="V17" s="152">
        <v>6.2</v>
      </c>
      <c r="W17" s="153">
        <v>11303</v>
      </c>
      <c r="X17" s="154">
        <v>16790</v>
      </c>
      <c r="Y17" s="155">
        <v>67.3</v>
      </c>
      <c r="Z17" s="156">
        <v>1822.5</v>
      </c>
      <c r="AA17" s="181">
        <v>42</v>
      </c>
      <c r="AB17" s="182">
        <v>5.2</v>
      </c>
      <c r="AC17" s="183">
        <v>10543</v>
      </c>
      <c r="AD17" s="183">
        <v>16540</v>
      </c>
      <c r="AE17" s="182">
        <v>63.7</v>
      </c>
      <c r="AF17" s="184">
        <v>2034.5</v>
      </c>
      <c r="AG17" s="185">
        <v>46</v>
      </c>
      <c r="AH17" s="186">
        <v>4.8</v>
      </c>
      <c r="AI17" s="187">
        <v>9900</v>
      </c>
      <c r="AJ17" s="188">
        <v>16258</v>
      </c>
      <c r="AK17" s="186">
        <v>60.9</v>
      </c>
      <c r="AL17" s="189">
        <v>2044.5</v>
      </c>
      <c r="AM17" s="720">
        <v>46</v>
      </c>
      <c r="AN17" s="725">
        <v>4.9551094067223103</v>
      </c>
      <c r="AO17" s="715">
        <v>10983</v>
      </c>
      <c r="AP17" s="720">
        <v>16790</v>
      </c>
      <c r="AQ17" s="726">
        <v>65.413936867182798</v>
      </c>
      <c r="AR17" s="720">
        <v>2216.5</v>
      </c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</row>
    <row r="18" spans="1:57" ht="15.75" customHeight="1" x14ac:dyDescent="0.25">
      <c r="A18" s="134">
        <v>14</v>
      </c>
      <c r="B18" s="194" t="s">
        <v>138</v>
      </c>
      <c r="C18" s="167">
        <v>9</v>
      </c>
      <c r="D18" s="168">
        <v>1</v>
      </c>
      <c r="E18" s="168">
        <v>8.6999999999999993</v>
      </c>
      <c r="F18" s="100">
        <v>202</v>
      </c>
      <c r="G18" s="100">
        <v>2318</v>
      </c>
      <c r="H18" s="169">
        <v>193</v>
      </c>
      <c r="I18" s="170">
        <v>9</v>
      </c>
      <c r="J18" s="171">
        <v>1.1000000000000001</v>
      </c>
      <c r="K18" s="172">
        <v>179</v>
      </c>
      <c r="L18" s="173">
        <v>365</v>
      </c>
      <c r="M18" s="171">
        <v>49</v>
      </c>
      <c r="N18" s="174">
        <v>170</v>
      </c>
      <c r="O18" s="175">
        <v>9</v>
      </c>
      <c r="P18" s="176">
        <v>1.1000000000000001</v>
      </c>
      <c r="Q18" s="177">
        <v>168</v>
      </c>
      <c r="R18" s="178">
        <v>365</v>
      </c>
      <c r="S18" s="179">
        <v>46</v>
      </c>
      <c r="T18" s="180">
        <v>160</v>
      </c>
      <c r="U18" s="151">
        <v>9</v>
      </c>
      <c r="V18" s="152">
        <v>1.6</v>
      </c>
      <c r="W18" s="153">
        <v>255</v>
      </c>
      <c r="X18" s="154">
        <v>365</v>
      </c>
      <c r="Y18" s="155">
        <v>69.900000000000006</v>
      </c>
      <c r="Z18" s="156">
        <v>164</v>
      </c>
      <c r="AA18" s="181">
        <v>7</v>
      </c>
      <c r="AB18" s="182">
        <v>1.8</v>
      </c>
      <c r="AC18" s="183">
        <v>151</v>
      </c>
      <c r="AD18" s="183">
        <v>366</v>
      </c>
      <c r="AE18" s="182">
        <v>41.3</v>
      </c>
      <c r="AF18" s="184">
        <v>84</v>
      </c>
      <c r="AG18" s="185">
        <v>9</v>
      </c>
      <c r="AH18" s="186">
        <v>3</v>
      </c>
      <c r="AI18" s="187">
        <v>222</v>
      </c>
      <c r="AJ18" s="188">
        <v>395</v>
      </c>
      <c r="AK18" s="186">
        <v>56.2</v>
      </c>
      <c r="AL18" s="189">
        <v>74</v>
      </c>
      <c r="AM18" s="720">
        <v>9</v>
      </c>
      <c r="AN18" s="725">
        <v>3.4909090909090899</v>
      </c>
      <c r="AO18" s="715">
        <v>384</v>
      </c>
      <c r="AP18" s="720">
        <v>607</v>
      </c>
      <c r="AQ18" s="726">
        <v>63.261943986820398</v>
      </c>
      <c r="AR18" s="720">
        <v>110</v>
      </c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</row>
    <row r="19" spans="1:57" ht="15.75" customHeight="1" x14ac:dyDescent="0.25">
      <c r="A19" s="134">
        <v>15</v>
      </c>
      <c r="B19" s="194" t="s">
        <v>230</v>
      </c>
      <c r="C19" s="167">
        <v>14</v>
      </c>
      <c r="D19" s="168">
        <v>7.4</v>
      </c>
      <c r="E19" s="168">
        <v>100.4</v>
      </c>
      <c r="F19" s="100">
        <v>5146</v>
      </c>
      <c r="G19" s="100">
        <v>5124</v>
      </c>
      <c r="H19" s="169">
        <v>694</v>
      </c>
      <c r="I19" s="170">
        <v>14</v>
      </c>
      <c r="J19" s="171">
        <v>5.5</v>
      </c>
      <c r="K19" s="172">
        <v>5609</v>
      </c>
      <c r="L19" s="173">
        <v>5110</v>
      </c>
      <c r="M19" s="171">
        <v>109.8</v>
      </c>
      <c r="N19" s="174">
        <v>1024.5</v>
      </c>
      <c r="O19" s="175">
        <v>14</v>
      </c>
      <c r="P19" s="176">
        <v>5.9</v>
      </c>
      <c r="Q19" s="177">
        <v>6153</v>
      </c>
      <c r="R19" s="178">
        <v>5110</v>
      </c>
      <c r="S19" s="179">
        <v>120.5</v>
      </c>
      <c r="T19" s="180">
        <v>1050.5</v>
      </c>
      <c r="U19" s="151">
        <v>25</v>
      </c>
      <c r="V19" s="152">
        <v>5.8</v>
      </c>
      <c r="W19" s="153">
        <v>7580</v>
      </c>
      <c r="X19" s="154">
        <v>9125</v>
      </c>
      <c r="Y19" s="155">
        <v>83.1</v>
      </c>
      <c r="Z19" s="156">
        <v>1301.5</v>
      </c>
      <c r="AA19" s="181">
        <v>23</v>
      </c>
      <c r="AB19" s="182">
        <v>4.4000000000000004</v>
      </c>
      <c r="AC19" s="183">
        <v>5905</v>
      </c>
      <c r="AD19" s="183">
        <v>9002</v>
      </c>
      <c r="AE19" s="182">
        <v>65.599999999999994</v>
      </c>
      <c r="AF19" s="184">
        <v>1355.5</v>
      </c>
      <c r="AG19" s="185">
        <v>25</v>
      </c>
      <c r="AH19" s="186">
        <v>4</v>
      </c>
      <c r="AI19" s="187">
        <v>4321</v>
      </c>
      <c r="AJ19" s="188">
        <v>8859</v>
      </c>
      <c r="AK19" s="186">
        <v>48.8</v>
      </c>
      <c r="AL19" s="189">
        <v>1071</v>
      </c>
      <c r="AM19" s="720">
        <v>25</v>
      </c>
      <c r="AN19" s="725">
        <v>4.1632347435417403</v>
      </c>
      <c r="AO19" s="715">
        <v>5560</v>
      </c>
      <c r="AP19" s="720">
        <v>9125</v>
      </c>
      <c r="AQ19" s="726">
        <v>60.931506849315099</v>
      </c>
      <c r="AR19" s="720">
        <v>1335.5</v>
      </c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</row>
    <row r="20" spans="1:57" ht="15.75" customHeight="1" x14ac:dyDescent="0.25">
      <c r="A20" s="134">
        <v>16</v>
      </c>
      <c r="B20" s="190" t="s">
        <v>140</v>
      </c>
      <c r="C20" s="167">
        <v>10</v>
      </c>
      <c r="D20" s="168">
        <v>4</v>
      </c>
      <c r="E20" s="168">
        <v>53.7</v>
      </c>
      <c r="F20" s="100">
        <v>1927</v>
      </c>
      <c r="G20" s="100">
        <v>3588</v>
      </c>
      <c r="H20" s="169">
        <v>478.5</v>
      </c>
      <c r="I20" s="170">
        <v>10</v>
      </c>
      <c r="J20" s="171">
        <v>3.7</v>
      </c>
      <c r="K20" s="172">
        <v>1871</v>
      </c>
      <c r="L20" s="173">
        <v>3552</v>
      </c>
      <c r="M20" s="171">
        <v>52.7</v>
      </c>
      <c r="N20" s="174">
        <v>502.5</v>
      </c>
      <c r="O20" s="175">
        <v>10</v>
      </c>
      <c r="P20" s="176">
        <v>3.7</v>
      </c>
      <c r="Q20" s="177">
        <v>1833</v>
      </c>
      <c r="R20" s="178">
        <v>3478</v>
      </c>
      <c r="S20" s="179">
        <v>52.7</v>
      </c>
      <c r="T20" s="180">
        <v>502</v>
      </c>
      <c r="U20" s="151">
        <v>10</v>
      </c>
      <c r="V20" s="152">
        <v>3.8</v>
      </c>
      <c r="W20" s="153">
        <v>1807</v>
      </c>
      <c r="X20" s="154">
        <v>3036</v>
      </c>
      <c r="Y20" s="155">
        <v>59.5</v>
      </c>
      <c r="Z20" s="156">
        <v>471</v>
      </c>
      <c r="AA20" s="181">
        <v>9</v>
      </c>
      <c r="AB20" s="182">
        <v>3.8</v>
      </c>
      <c r="AC20" s="183">
        <v>1233</v>
      </c>
      <c r="AD20" s="183">
        <v>3475</v>
      </c>
      <c r="AE20" s="182">
        <v>35.5</v>
      </c>
      <c r="AF20" s="184">
        <v>326.5</v>
      </c>
      <c r="AG20" s="185">
        <v>10</v>
      </c>
      <c r="AH20" s="186">
        <v>3.4</v>
      </c>
      <c r="AI20" s="187">
        <v>1180</v>
      </c>
      <c r="AJ20" s="188">
        <v>3496</v>
      </c>
      <c r="AK20" s="186">
        <v>33.799999999999997</v>
      </c>
      <c r="AL20" s="189">
        <v>344.5</v>
      </c>
      <c r="AM20" s="720">
        <v>10</v>
      </c>
      <c r="AN20" s="725">
        <v>3.3540106951871702</v>
      </c>
      <c r="AO20" s="715">
        <v>1568</v>
      </c>
      <c r="AP20" s="720">
        <v>3294</v>
      </c>
      <c r="AQ20" s="726">
        <v>47.601700060716503</v>
      </c>
      <c r="AR20" s="720">
        <v>467.5</v>
      </c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</row>
    <row r="21" spans="1:57" ht="15.75" customHeight="1" x14ac:dyDescent="0.25">
      <c r="A21" s="134">
        <v>17</v>
      </c>
      <c r="B21" s="192" t="s">
        <v>141</v>
      </c>
      <c r="C21" s="167">
        <v>70</v>
      </c>
      <c r="D21" s="168">
        <v>4.7</v>
      </c>
      <c r="E21" s="168">
        <v>58.5</v>
      </c>
      <c r="F21" s="100">
        <v>14938</v>
      </c>
      <c r="G21" s="100">
        <v>25518</v>
      </c>
      <c r="H21" s="169">
        <v>3193.5</v>
      </c>
      <c r="I21" s="170">
        <v>60</v>
      </c>
      <c r="J21" s="171">
        <v>4.5</v>
      </c>
      <c r="K21" s="172">
        <v>15022</v>
      </c>
      <c r="L21" s="173">
        <v>22800</v>
      </c>
      <c r="M21" s="171">
        <v>45.9</v>
      </c>
      <c r="N21" s="174">
        <v>3365.5</v>
      </c>
      <c r="O21" s="175">
        <v>60</v>
      </c>
      <c r="P21" s="176">
        <v>4.3</v>
      </c>
      <c r="Q21" s="177">
        <v>13734</v>
      </c>
      <c r="R21" s="178">
        <v>21900</v>
      </c>
      <c r="S21" s="179">
        <v>62.7</v>
      </c>
      <c r="T21" s="180">
        <v>3191</v>
      </c>
      <c r="U21" s="151">
        <v>60</v>
      </c>
      <c r="V21" s="152">
        <v>3.8</v>
      </c>
      <c r="W21" s="153">
        <v>14307</v>
      </c>
      <c r="X21" s="154">
        <v>21900</v>
      </c>
      <c r="Y21" s="155">
        <v>65.3</v>
      </c>
      <c r="Z21" s="156">
        <v>3728.5</v>
      </c>
      <c r="AA21" s="181">
        <v>55</v>
      </c>
      <c r="AB21" s="182">
        <v>2.9</v>
      </c>
      <c r="AC21" s="183">
        <v>12448</v>
      </c>
      <c r="AD21" s="183">
        <v>21590</v>
      </c>
      <c r="AE21" s="182">
        <v>57.7</v>
      </c>
      <c r="AF21" s="184">
        <v>4342</v>
      </c>
      <c r="AG21" s="185">
        <v>60</v>
      </c>
      <c r="AH21" s="186">
        <v>2.8</v>
      </c>
      <c r="AI21" s="187">
        <v>12537</v>
      </c>
      <c r="AJ21" s="188">
        <v>21235</v>
      </c>
      <c r="AK21" s="186">
        <v>59</v>
      </c>
      <c r="AL21" s="189">
        <v>4407.5</v>
      </c>
      <c r="AM21" s="720">
        <v>60</v>
      </c>
      <c r="AN21" s="725">
        <v>2.7901658090337298</v>
      </c>
      <c r="AO21" s="715">
        <v>12200</v>
      </c>
      <c r="AP21" s="720">
        <v>21640</v>
      </c>
      <c r="AQ21" s="726">
        <v>56.377079482439896</v>
      </c>
      <c r="AR21" s="720">
        <v>4372.5</v>
      </c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</row>
    <row r="22" spans="1:57" ht="15.75" customHeight="1" x14ac:dyDescent="0.25">
      <c r="A22" s="134">
        <v>18</v>
      </c>
      <c r="B22" s="192" t="s">
        <v>142</v>
      </c>
      <c r="C22" s="167">
        <v>6</v>
      </c>
      <c r="D22" s="168">
        <v>7.1</v>
      </c>
      <c r="E22" s="168">
        <v>85</v>
      </c>
      <c r="F22" s="100">
        <v>1866</v>
      </c>
      <c r="G22" s="100">
        <v>2196</v>
      </c>
      <c r="H22" s="169">
        <v>262.5</v>
      </c>
      <c r="I22" s="170">
        <v>6</v>
      </c>
      <c r="J22" s="171">
        <v>6.2</v>
      </c>
      <c r="K22" s="172">
        <v>1900</v>
      </c>
      <c r="L22" s="173">
        <v>2190</v>
      </c>
      <c r="M22" s="171">
        <v>86.8</v>
      </c>
      <c r="N22" s="174">
        <v>307</v>
      </c>
      <c r="O22" s="175">
        <v>8</v>
      </c>
      <c r="P22" s="176">
        <v>7.3</v>
      </c>
      <c r="Q22" s="177">
        <v>1982</v>
      </c>
      <c r="R22" s="178">
        <v>2740</v>
      </c>
      <c r="S22" s="179">
        <v>72.3</v>
      </c>
      <c r="T22" s="180">
        <v>273</v>
      </c>
      <c r="U22" s="151">
        <v>8</v>
      </c>
      <c r="V22" s="152">
        <v>6</v>
      </c>
      <c r="W22" s="153">
        <v>1849</v>
      </c>
      <c r="X22" s="154">
        <v>2920</v>
      </c>
      <c r="Y22" s="155">
        <v>63.3</v>
      </c>
      <c r="Z22" s="156">
        <v>306.5</v>
      </c>
      <c r="AA22" s="181">
        <v>8</v>
      </c>
      <c r="AB22" s="182">
        <v>5.7</v>
      </c>
      <c r="AC22" s="183">
        <v>1630</v>
      </c>
      <c r="AD22" s="183">
        <v>2928</v>
      </c>
      <c r="AE22" s="182">
        <v>55.7</v>
      </c>
      <c r="AF22" s="184">
        <v>283.5</v>
      </c>
      <c r="AG22" s="185">
        <v>8</v>
      </c>
      <c r="AH22" s="186">
        <v>6.3</v>
      </c>
      <c r="AI22" s="187">
        <v>1496</v>
      </c>
      <c r="AJ22" s="188">
        <v>2920</v>
      </c>
      <c r="AK22" s="186">
        <v>51.2</v>
      </c>
      <c r="AL22" s="189">
        <v>238.5</v>
      </c>
      <c r="AM22" s="720">
        <v>8</v>
      </c>
      <c r="AN22" s="725">
        <v>5.9121756487025996</v>
      </c>
      <c r="AO22" s="715">
        <v>1481</v>
      </c>
      <c r="AP22" s="720">
        <v>2920</v>
      </c>
      <c r="AQ22" s="726">
        <v>50.719178082191796</v>
      </c>
      <c r="AR22" s="720">
        <v>250.5</v>
      </c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</row>
    <row r="23" spans="1:57" ht="15.75" customHeight="1" x14ac:dyDescent="0.25">
      <c r="A23" s="134">
        <v>19</v>
      </c>
      <c r="B23" s="190" t="s">
        <v>143</v>
      </c>
      <c r="C23" s="167">
        <v>40</v>
      </c>
      <c r="D23" s="168">
        <v>16.100000000000001</v>
      </c>
      <c r="E23" s="168">
        <v>123.3</v>
      </c>
      <c r="F23" s="100">
        <v>18053</v>
      </c>
      <c r="G23" s="100">
        <v>14640</v>
      </c>
      <c r="H23" s="169">
        <v>1124.5</v>
      </c>
      <c r="I23" s="170">
        <v>46</v>
      </c>
      <c r="J23" s="171">
        <v>14.7</v>
      </c>
      <c r="K23" s="172">
        <v>16313</v>
      </c>
      <c r="L23" s="173">
        <v>16070</v>
      </c>
      <c r="M23" s="171">
        <v>101.5</v>
      </c>
      <c r="N23" s="172">
        <v>1112</v>
      </c>
      <c r="O23" s="195">
        <v>46</v>
      </c>
      <c r="P23" s="196">
        <v>14.5</v>
      </c>
      <c r="Q23" s="177">
        <v>15334</v>
      </c>
      <c r="R23" s="178">
        <v>16790</v>
      </c>
      <c r="S23" s="179">
        <v>91.3</v>
      </c>
      <c r="T23" s="178">
        <v>1058</v>
      </c>
      <c r="U23" s="151">
        <v>46</v>
      </c>
      <c r="V23" s="152">
        <v>15.6</v>
      </c>
      <c r="W23" s="153">
        <v>19711</v>
      </c>
      <c r="X23" s="154">
        <v>16790</v>
      </c>
      <c r="Y23" s="155">
        <v>117.4</v>
      </c>
      <c r="Z23" s="156">
        <v>1264</v>
      </c>
      <c r="AA23" s="183">
        <v>46</v>
      </c>
      <c r="AB23" s="182">
        <v>9.8000000000000007</v>
      </c>
      <c r="AC23" s="183">
        <v>12578</v>
      </c>
      <c r="AD23" s="183">
        <v>16836</v>
      </c>
      <c r="AE23" s="182">
        <v>74.7</v>
      </c>
      <c r="AF23" s="183">
        <v>1282</v>
      </c>
      <c r="AG23" s="187">
        <v>60</v>
      </c>
      <c r="AH23" s="186">
        <v>9.6</v>
      </c>
      <c r="AI23" s="187">
        <v>15036</v>
      </c>
      <c r="AJ23" s="188">
        <v>19366</v>
      </c>
      <c r="AK23" s="186">
        <v>77.599999999999994</v>
      </c>
      <c r="AL23" s="189">
        <v>1568</v>
      </c>
      <c r="AM23" s="720">
        <v>60</v>
      </c>
      <c r="AN23" s="725">
        <v>10.3163956639566</v>
      </c>
      <c r="AO23" s="715">
        <v>15227</v>
      </c>
      <c r="AP23" s="715">
        <v>19870</v>
      </c>
      <c r="AQ23" s="726">
        <v>76.6331152491193</v>
      </c>
      <c r="AR23" s="720">
        <v>1476</v>
      </c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</row>
    <row r="24" spans="1:57" ht="15.75" customHeight="1" x14ac:dyDescent="0.25">
      <c r="A24" s="134">
        <v>20</v>
      </c>
      <c r="B24" s="190" t="s">
        <v>144</v>
      </c>
      <c r="C24" s="167">
        <v>80</v>
      </c>
      <c r="D24" s="193">
        <v>44792</v>
      </c>
      <c r="E24" s="191" t="s">
        <v>145</v>
      </c>
      <c r="F24" s="100">
        <v>26011</v>
      </c>
      <c r="G24" s="100">
        <v>28760</v>
      </c>
      <c r="H24" s="169">
        <v>1316.5</v>
      </c>
      <c r="I24" s="170">
        <v>90</v>
      </c>
      <c r="J24" s="171">
        <v>19.600000000000001</v>
      </c>
      <c r="K24" s="172">
        <v>27180</v>
      </c>
      <c r="L24" s="173">
        <v>30406</v>
      </c>
      <c r="M24" s="171">
        <v>89.4</v>
      </c>
      <c r="N24" s="174">
        <v>1388</v>
      </c>
      <c r="O24" s="175">
        <v>90</v>
      </c>
      <c r="P24" s="176">
        <v>19.8</v>
      </c>
      <c r="Q24" s="177">
        <v>26562</v>
      </c>
      <c r="R24" s="178">
        <v>32850</v>
      </c>
      <c r="S24" s="179">
        <v>80.900000000000006</v>
      </c>
      <c r="T24" s="180">
        <v>1342</v>
      </c>
      <c r="U24" s="151">
        <v>56</v>
      </c>
      <c r="V24" s="152">
        <v>17.8</v>
      </c>
      <c r="W24" s="153">
        <v>19489</v>
      </c>
      <c r="X24" s="154">
        <v>23050</v>
      </c>
      <c r="Y24" s="155">
        <v>84.6</v>
      </c>
      <c r="Z24" s="156">
        <v>1093.5</v>
      </c>
      <c r="AA24" s="181">
        <v>0</v>
      </c>
      <c r="AB24" s="182">
        <v>17</v>
      </c>
      <c r="AC24" s="183">
        <v>14141</v>
      </c>
      <c r="AD24" s="183">
        <v>17402</v>
      </c>
      <c r="AE24" s="182">
        <v>81.3</v>
      </c>
      <c r="AF24" s="184">
        <v>829.5</v>
      </c>
      <c r="AG24" s="185">
        <v>0</v>
      </c>
      <c r="AH24" s="186">
        <v>15.5</v>
      </c>
      <c r="AI24" s="187">
        <v>11157</v>
      </c>
      <c r="AJ24" s="188">
        <v>14506</v>
      </c>
      <c r="AK24" s="186">
        <v>76.900000000000006</v>
      </c>
      <c r="AL24" s="189">
        <v>722</v>
      </c>
      <c r="AM24" s="720">
        <v>56</v>
      </c>
      <c r="AN24" s="725">
        <v>15.9041825095057</v>
      </c>
      <c r="AO24" s="715">
        <v>10457</v>
      </c>
      <c r="AP24" s="720">
        <v>14018</v>
      </c>
      <c r="AQ24" s="726">
        <v>74.596946782708002</v>
      </c>
      <c r="AR24" s="720">
        <v>657.5</v>
      </c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</row>
    <row r="25" spans="1:57" ht="15.75" customHeight="1" thickBot="1" x14ac:dyDescent="0.3">
      <c r="A25" s="134">
        <v>21</v>
      </c>
      <c r="B25" s="427" t="s">
        <v>231</v>
      </c>
      <c r="C25" s="428">
        <v>14</v>
      </c>
      <c r="D25" s="429">
        <v>7.7</v>
      </c>
      <c r="E25" s="429">
        <v>87.3</v>
      </c>
      <c r="F25" s="430">
        <v>2456</v>
      </c>
      <c r="G25" s="430">
        <v>2814</v>
      </c>
      <c r="H25" s="431">
        <v>318</v>
      </c>
      <c r="I25" s="432">
        <v>14</v>
      </c>
      <c r="J25" s="433">
        <v>7.9</v>
      </c>
      <c r="K25" s="434">
        <v>4946</v>
      </c>
      <c r="L25" s="435">
        <v>5110</v>
      </c>
      <c r="M25" s="433">
        <v>96.8</v>
      </c>
      <c r="N25" s="436">
        <v>628</v>
      </c>
      <c r="O25" s="197">
        <v>14</v>
      </c>
      <c r="P25" s="437">
        <v>7.5</v>
      </c>
      <c r="Q25" s="438">
        <v>4966</v>
      </c>
      <c r="R25" s="439">
        <v>5110</v>
      </c>
      <c r="S25" s="440">
        <v>97.2</v>
      </c>
      <c r="T25" s="441">
        <v>663</v>
      </c>
      <c r="U25" s="442">
        <v>14</v>
      </c>
      <c r="V25" s="443">
        <v>7.7</v>
      </c>
      <c r="W25" s="444">
        <v>4583</v>
      </c>
      <c r="X25" s="445">
        <v>5110</v>
      </c>
      <c r="Y25" s="446">
        <v>89.7</v>
      </c>
      <c r="Z25" s="447">
        <v>598.5</v>
      </c>
      <c r="AA25" s="448">
        <v>0</v>
      </c>
      <c r="AB25" s="449">
        <v>7</v>
      </c>
      <c r="AC25" s="228">
        <v>1566</v>
      </c>
      <c r="AD25" s="228">
        <v>3192</v>
      </c>
      <c r="AE25" s="449">
        <v>49.1</v>
      </c>
      <c r="AF25" s="450">
        <v>223</v>
      </c>
      <c r="AG25" s="451">
        <v>0</v>
      </c>
      <c r="AH25" s="452">
        <v>0</v>
      </c>
      <c r="AI25" s="453">
        <v>0</v>
      </c>
      <c r="AJ25" s="454">
        <v>0</v>
      </c>
      <c r="AK25" s="452">
        <v>0</v>
      </c>
      <c r="AL25" s="455">
        <v>0</v>
      </c>
      <c r="AM25" s="720"/>
      <c r="AN25" s="725"/>
      <c r="AO25" s="727"/>
      <c r="AP25" s="720"/>
      <c r="AQ25" s="726"/>
      <c r="AR25" s="720">
        <v>0</v>
      </c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</row>
    <row r="26" spans="1:57" ht="15.75" customHeight="1" thickBot="1" x14ac:dyDescent="0.3">
      <c r="A26" s="134">
        <v>22</v>
      </c>
      <c r="B26" s="510" t="s">
        <v>238</v>
      </c>
      <c r="C26" s="511">
        <v>0</v>
      </c>
      <c r="D26" s="512">
        <v>0</v>
      </c>
      <c r="E26" s="512">
        <v>0</v>
      </c>
      <c r="F26" s="513">
        <v>0</v>
      </c>
      <c r="G26" s="513">
        <v>0</v>
      </c>
      <c r="H26" s="513">
        <v>0</v>
      </c>
      <c r="I26" s="514">
        <v>0</v>
      </c>
      <c r="J26" s="515">
        <v>0</v>
      </c>
      <c r="K26" s="516">
        <v>0</v>
      </c>
      <c r="L26" s="517">
        <v>0</v>
      </c>
      <c r="M26" s="515">
        <v>0</v>
      </c>
      <c r="N26" s="516">
        <v>0</v>
      </c>
      <c r="O26" s="518">
        <v>0</v>
      </c>
      <c r="P26" s="519">
        <v>0</v>
      </c>
      <c r="Q26" s="520">
        <v>0</v>
      </c>
      <c r="R26" s="521">
        <v>0</v>
      </c>
      <c r="S26" s="522">
        <v>0</v>
      </c>
      <c r="T26" s="521">
        <v>0</v>
      </c>
      <c r="U26" s="523">
        <v>27</v>
      </c>
      <c r="V26" s="524">
        <v>22.7</v>
      </c>
      <c r="W26" s="525">
        <v>5377</v>
      </c>
      <c r="X26" s="526">
        <v>7425</v>
      </c>
      <c r="Y26" s="527">
        <v>72.400000000000006</v>
      </c>
      <c r="Z26" s="525">
        <v>236.5</v>
      </c>
      <c r="AA26" s="528">
        <v>0</v>
      </c>
      <c r="AB26" s="529">
        <v>30.1</v>
      </c>
      <c r="AC26" s="528">
        <v>2093</v>
      </c>
      <c r="AD26" s="528">
        <v>4104</v>
      </c>
      <c r="AE26" s="529">
        <v>51</v>
      </c>
      <c r="AF26" s="528">
        <v>69.5</v>
      </c>
      <c r="AG26" s="530">
        <v>0</v>
      </c>
      <c r="AH26" s="531">
        <v>0</v>
      </c>
      <c r="AI26" s="530">
        <v>0</v>
      </c>
      <c r="AJ26" s="532">
        <v>0</v>
      </c>
      <c r="AK26" s="531">
        <v>0</v>
      </c>
      <c r="AL26" s="530">
        <v>0</v>
      </c>
      <c r="AM26" s="720">
        <v>22</v>
      </c>
      <c r="AN26" s="725">
        <v>12.5853658536585</v>
      </c>
      <c r="AO26" s="715">
        <v>258</v>
      </c>
      <c r="AP26" s="720">
        <v>682</v>
      </c>
      <c r="AQ26" s="726">
        <v>37.829912023460402</v>
      </c>
      <c r="AR26" s="720">
        <v>20.5</v>
      </c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</row>
    <row r="27" spans="1:57" ht="17.25" customHeight="1" thickBot="1" x14ac:dyDescent="0.25">
      <c r="A27" s="487"/>
      <c r="B27" s="488" t="s">
        <v>146</v>
      </c>
      <c r="C27" s="489">
        <f>SUM(C5:C26)</f>
        <v>738</v>
      </c>
      <c r="D27" s="490"/>
      <c r="E27" s="490"/>
      <c r="F27" s="491">
        <f>SUM(F5:F26)</f>
        <v>213691</v>
      </c>
      <c r="G27" s="491">
        <f>SUM(G5:G26)</f>
        <v>260784</v>
      </c>
      <c r="H27" s="492">
        <f>SUM(H5:H26)</f>
        <v>28732</v>
      </c>
      <c r="I27" s="493">
        <f>SUM(I5:I26)</f>
        <v>777</v>
      </c>
      <c r="J27" s="493"/>
      <c r="K27" s="493">
        <f>SUM(K5:K26)</f>
        <v>220199</v>
      </c>
      <c r="L27" s="493">
        <f>SUM(L5:L26)</f>
        <v>262512</v>
      </c>
      <c r="M27" s="493"/>
      <c r="N27" s="493">
        <f>SUM(N5:N26)</f>
        <v>30477</v>
      </c>
      <c r="O27" s="494">
        <f>SUM(O5:O26)</f>
        <v>779</v>
      </c>
      <c r="P27" s="495"/>
      <c r="Q27" s="494">
        <f>SUM(Q5:Q26)</f>
        <v>220269</v>
      </c>
      <c r="R27" s="494">
        <f>SUM(R5:R26)</f>
        <v>276685</v>
      </c>
      <c r="S27" s="496"/>
      <c r="T27" s="497">
        <f>SUM(T5:T26)</f>
        <v>30512</v>
      </c>
      <c r="U27" s="498">
        <f>SUM(U5:U26)</f>
        <v>772</v>
      </c>
      <c r="V27" s="499"/>
      <c r="W27" s="500">
        <f>SUM(W5:W26)</f>
        <v>223017</v>
      </c>
      <c r="X27" s="500">
        <f>SUM(X5:X26)</f>
        <v>274515</v>
      </c>
      <c r="Y27" s="501"/>
      <c r="Z27" s="502">
        <f>SUM(Z5:Z26)</f>
        <v>31935</v>
      </c>
      <c r="AA27" s="503">
        <f>SUM(AA5:AA26)</f>
        <v>772</v>
      </c>
      <c r="AB27" s="504"/>
      <c r="AC27" s="505">
        <f>SUM(AC5:AC26)</f>
        <v>178837</v>
      </c>
      <c r="AD27" s="505">
        <f>SUM(AD5:AD26)</f>
        <v>268783</v>
      </c>
      <c r="AE27" s="504"/>
      <c r="AF27" s="505">
        <f>SUM(AF5:AF26)</f>
        <v>32148</v>
      </c>
      <c r="AG27" s="506">
        <f>SUM(AG5:AG26)</f>
        <v>785</v>
      </c>
      <c r="AH27" s="507"/>
      <c r="AI27" s="508">
        <f>SUM(AI5:AI26)</f>
        <v>176927</v>
      </c>
      <c r="AJ27" s="508">
        <f>SUM(AJ5:AJ26)</f>
        <v>265953</v>
      </c>
      <c r="AK27" s="507"/>
      <c r="AL27" s="509">
        <f>SUM(AL5:AL26)</f>
        <v>32253</v>
      </c>
      <c r="AM27" s="721">
        <f>SUM(AM5:AM26)</f>
        <v>785</v>
      </c>
      <c r="AN27" s="722"/>
      <c r="AO27" s="723">
        <f>SUM(AO5:AO26)</f>
        <v>179291</v>
      </c>
      <c r="AP27" s="723">
        <f>SUM(AP5:AP26)</f>
        <v>261486</v>
      </c>
      <c r="AQ27" s="722"/>
      <c r="AR27" s="724">
        <f>SUM(AR5:AR26)</f>
        <v>37126.5</v>
      </c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</row>
    <row r="28" spans="1:57" ht="15.75" customHeight="1" x14ac:dyDescent="0.25">
      <c r="A28" s="202"/>
      <c r="B28" s="84"/>
      <c r="C28" s="84"/>
      <c r="D28" s="109"/>
      <c r="E28" s="109"/>
      <c r="F28" s="113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</row>
    <row r="29" spans="1:57" ht="15.75" customHeight="1" x14ac:dyDescent="0.25">
      <c r="A29" s="202"/>
      <c r="B29" s="84"/>
      <c r="C29" s="84"/>
      <c r="D29" s="109"/>
      <c r="E29" s="109"/>
      <c r="F29" s="113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</row>
    <row r="30" spans="1:57" ht="15.75" customHeight="1" x14ac:dyDescent="0.25">
      <c r="A30" s="202"/>
      <c r="B30" s="84"/>
      <c r="C30" s="84"/>
      <c r="D30" s="109"/>
      <c r="E30" s="109"/>
      <c r="F30" s="113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</row>
    <row r="31" spans="1:57" ht="39.950000000000003" customHeight="1" x14ac:dyDescent="0.35">
      <c r="A31" s="202"/>
      <c r="B31" s="70" t="s">
        <v>52</v>
      </c>
      <c r="C31" s="71" t="s">
        <v>53</v>
      </c>
      <c r="D31" s="109"/>
      <c r="E31" s="109"/>
      <c r="F31" s="113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</row>
    <row r="32" spans="1:57" ht="15.75" customHeight="1" thickBot="1" x14ac:dyDescent="0.3">
      <c r="A32" s="202"/>
      <c r="B32" s="84"/>
      <c r="C32" s="84"/>
      <c r="D32" s="109"/>
      <c r="E32" s="109"/>
      <c r="F32" s="113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</row>
    <row r="33" spans="1:57" ht="15.75" customHeight="1" x14ac:dyDescent="0.25">
      <c r="A33" s="202"/>
      <c r="B33" s="69"/>
      <c r="C33" s="84"/>
      <c r="D33" s="69">
        <v>2016</v>
      </c>
      <c r="E33" s="69">
        <v>2017</v>
      </c>
      <c r="F33" s="69">
        <v>2018</v>
      </c>
      <c r="G33" s="69">
        <v>2019</v>
      </c>
      <c r="H33" s="69">
        <v>2020</v>
      </c>
      <c r="I33" s="69">
        <v>2021</v>
      </c>
      <c r="J33" s="69">
        <v>2022</v>
      </c>
      <c r="K33" s="69">
        <v>2023</v>
      </c>
      <c r="L33" s="69">
        <v>2024</v>
      </c>
      <c r="M33" s="69">
        <v>2025</v>
      </c>
      <c r="N33" s="69">
        <v>2026</v>
      </c>
      <c r="O33" s="69">
        <v>2027</v>
      </c>
      <c r="P33" s="69">
        <v>2028</v>
      </c>
      <c r="Q33" s="69">
        <v>2029</v>
      </c>
      <c r="R33" s="69">
        <v>2030</v>
      </c>
      <c r="S33" s="69">
        <v>2031</v>
      </c>
      <c r="T33" s="69">
        <v>2032</v>
      </c>
      <c r="U33" s="69">
        <v>2033</v>
      </c>
      <c r="V33" s="69">
        <v>2034</v>
      </c>
      <c r="W33" s="69">
        <v>2035</v>
      </c>
      <c r="X33" s="69">
        <v>2036</v>
      </c>
      <c r="Y33" s="69">
        <v>2037</v>
      </c>
      <c r="Z33" s="69">
        <v>2038</v>
      </c>
      <c r="AA33" s="69">
        <v>2039</v>
      </c>
      <c r="AB33" s="69">
        <v>2040</v>
      </c>
      <c r="AC33" s="69">
        <v>2041</v>
      </c>
      <c r="AD33" s="69">
        <v>2042</v>
      </c>
      <c r="AE33" s="69">
        <v>2043</v>
      </c>
      <c r="AF33" s="69">
        <v>2044</v>
      </c>
      <c r="AG33" s="69">
        <v>2045</v>
      </c>
      <c r="AH33" s="69">
        <v>2046</v>
      </c>
      <c r="AI33" s="69">
        <v>2047</v>
      </c>
      <c r="AJ33" s="69">
        <v>2048</v>
      </c>
      <c r="AK33" s="69">
        <v>2049</v>
      </c>
      <c r="AL33" s="69">
        <v>2050</v>
      </c>
      <c r="AM33" s="69">
        <v>2051</v>
      </c>
      <c r="AN33" s="69">
        <v>2052</v>
      </c>
      <c r="AO33" s="69">
        <v>2053</v>
      </c>
      <c r="AP33" s="69">
        <v>2054</v>
      </c>
      <c r="AQ33" s="69">
        <v>2055</v>
      </c>
      <c r="AR33" s="69">
        <v>2056</v>
      </c>
      <c r="AS33" s="69">
        <v>2057</v>
      </c>
      <c r="AT33" s="84"/>
      <c r="AU33" s="84"/>
      <c r="AV33" s="899" t="s">
        <v>147</v>
      </c>
      <c r="AW33" s="900"/>
      <c r="AX33" s="900"/>
      <c r="AY33" s="900"/>
      <c r="AZ33" s="901"/>
      <c r="BA33" s="84"/>
      <c r="BB33" s="84"/>
      <c r="BC33" s="84"/>
      <c r="BD33" s="84"/>
      <c r="BE33" s="84"/>
    </row>
    <row r="34" spans="1:57" ht="15.75" customHeight="1" x14ac:dyDescent="0.25">
      <c r="A34" s="202"/>
      <c r="B34" s="73" t="s">
        <v>56</v>
      </c>
      <c r="C34" s="84"/>
      <c r="D34" s="69">
        <v>2.4039322673287547E-3</v>
      </c>
      <c r="E34" s="75">
        <v>2.3981672357284781E-3</v>
      </c>
      <c r="F34" s="75">
        <v>2.39242978899473E-3</v>
      </c>
      <c r="G34" s="75">
        <v>2.3867197296154755E-3</v>
      </c>
      <c r="H34" s="75">
        <v>2.3810368619600936E-3</v>
      </c>
      <c r="I34" s="75">
        <v>2.3753809922564722E-3</v>
      </c>
      <c r="J34" s="75">
        <v>2.3697519285689863E-3</v>
      </c>
      <c r="K34" s="75">
        <v>2.3641494807773488E-3</v>
      </c>
      <c r="L34" s="75">
        <v>2.3585734605552021E-3</v>
      </c>
      <c r="M34" s="75">
        <v>2.3530236813488715E-3</v>
      </c>
      <c r="N34" s="75">
        <v>-5.2807686079391265E-4</v>
      </c>
      <c r="O34" s="75">
        <v>-5.2835587330486949E-4</v>
      </c>
      <c r="P34" s="75">
        <v>-5.2863518080734605E-4</v>
      </c>
      <c r="Q34" s="75">
        <v>-5.2891478376983453E-4</v>
      </c>
      <c r="R34" s="75">
        <v>-5.2919468266098631E-4</v>
      </c>
      <c r="S34" s="75">
        <v>-5.2947487795086169E-4</v>
      </c>
      <c r="T34" s="75">
        <v>-5.297553701109339E-4</v>
      </c>
      <c r="U34" s="75">
        <v>-5.3003615961284172E-4</v>
      </c>
      <c r="V34" s="75">
        <v>-5.3031724692978086E-4</v>
      </c>
      <c r="W34" s="75">
        <v>-5.3059863253581189E-4</v>
      </c>
      <c r="X34" s="75">
        <v>-5.3088031690586316E-4</v>
      </c>
      <c r="Y34" s="75">
        <v>-5.3116230051642908E-4</v>
      </c>
      <c r="Z34" s="75">
        <v>-5.3144458384418074E-4</v>
      </c>
      <c r="AA34" s="75">
        <v>-5.3172716736722139E-4</v>
      </c>
      <c r="AB34" s="75">
        <v>-5.3201005156509049E-4</v>
      </c>
      <c r="AC34" s="75">
        <v>-5.3229323691751076E-4</v>
      </c>
      <c r="AD34" s="75">
        <v>-5.3257672390578546E-4</v>
      </c>
      <c r="AE34" s="75">
        <v>-5.3286051301210417E-4</v>
      </c>
      <c r="AF34" s="75">
        <v>-5.3314460471954499E-4</v>
      </c>
      <c r="AG34" s="75">
        <v>-5.33428999512776E-4</v>
      </c>
      <c r="AH34" s="75">
        <v>-5.3371369787582061E-4</v>
      </c>
      <c r="AI34" s="75">
        <v>-3.4847654264865352E-3</v>
      </c>
      <c r="AJ34" s="75">
        <v>-3.4969514821094911E-3</v>
      </c>
      <c r="AK34" s="75">
        <v>-3.5092230649070898E-3</v>
      </c>
      <c r="AL34" s="75">
        <v>-3.5215810784528191E-3</v>
      </c>
      <c r="AM34" s="75">
        <v>-3.5340264390914754E-3</v>
      </c>
      <c r="AN34" s="75">
        <v>-3.5465600761681961E-3</v>
      </c>
      <c r="AO34" s="75">
        <v>-3.5591829322598129E-3</v>
      </c>
      <c r="AP34" s="75">
        <v>-3.5718959634085845E-3</v>
      </c>
      <c r="AQ34" s="75">
        <v>-3.5847001393664178E-3</v>
      </c>
      <c r="AR34" s="75">
        <v>-3.5975964438400353E-3</v>
      </c>
      <c r="AS34" s="75">
        <v>-3.6105858747429E-3</v>
      </c>
      <c r="AT34" s="84"/>
      <c r="AU34" s="84"/>
      <c r="AV34" s="902"/>
      <c r="AW34" s="903"/>
      <c r="AX34" s="903"/>
      <c r="AY34" s="903"/>
      <c r="AZ34" s="904"/>
      <c r="BA34" s="84"/>
      <c r="BB34" s="84"/>
      <c r="BC34" s="84"/>
      <c r="BD34" s="84"/>
      <c r="BE34" s="84"/>
    </row>
    <row r="35" spans="1:57" ht="15.75" customHeight="1" x14ac:dyDescent="0.25">
      <c r="A35" s="202"/>
      <c r="B35" s="73" t="s">
        <v>57</v>
      </c>
      <c r="C35" s="84"/>
      <c r="D35" s="69"/>
      <c r="E35" s="75">
        <f>E67</f>
        <v>6.0733676736739524E-2</v>
      </c>
      <c r="F35" s="75">
        <f t="shared" ref="F35:J35" si="0">F67</f>
        <v>1.1484069954391836E-3</v>
      </c>
      <c r="G35" s="75">
        <f t="shared" si="0"/>
        <v>4.6637388568432095E-2</v>
      </c>
      <c r="H35" s="75">
        <f t="shared" si="0"/>
        <v>6.6697980272428367E-3</v>
      </c>
      <c r="I35" s="75">
        <f>I67</f>
        <v>3.2661440836132885E-3</v>
      </c>
      <c r="J35" s="75">
        <f t="shared" si="0"/>
        <v>0.15110222304901869</v>
      </c>
      <c r="K35" s="776">
        <f>F68/2</f>
        <v>1.1845541441146693E-2</v>
      </c>
      <c r="L35" s="75">
        <f>K35*0.9</f>
        <v>1.0660987297032024E-2</v>
      </c>
      <c r="M35" s="75">
        <f t="shared" ref="M35:AS35" si="1">L35*0.9</f>
        <v>9.5948885673288221E-3</v>
      </c>
      <c r="N35" s="75">
        <f t="shared" si="1"/>
        <v>8.6353997105959399E-3</v>
      </c>
      <c r="O35" s="75">
        <f t="shared" si="1"/>
        <v>7.7718597395363461E-3</v>
      </c>
      <c r="P35" s="75">
        <f t="shared" si="1"/>
        <v>6.9946737655827117E-3</v>
      </c>
      <c r="Q35" s="75">
        <f t="shared" si="1"/>
        <v>6.2952063890244405E-3</v>
      </c>
      <c r="R35" s="75">
        <f t="shared" si="1"/>
        <v>5.6656857501219968E-3</v>
      </c>
      <c r="S35" s="75">
        <f t="shared" si="1"/>
        <v>5.0991171751097976E-3</v>
      </c>
      <c r="T35" s="75">
        <f t="shared" si="1"/>
        <v>4.5892054575988181E-3</v>
      </c>
      <c r="U35" s="75">
        <f t="shared" si="1"/>
        <v>4.1302849118389365E-3</v>
      </c>
      <c r="V35" s="75">
        <f t="shared" si="1"/>
        <v>3.7172564206550429E-3</v>
      </c>
      <c r="W35" s="75">
        <f t="shared" si="1"/>
        <v>3.3455307785895385E-3</v>
      </c>
      <c r="X35" s="75">
        <f t="shared" si="1"/>
        <v>3.0109777007305849E-3</v>
      </c>
      <c r="Y35" s="75">
        <f t="shared" si="1"/>
        <v>2.7098799306575264E-3</v>
      </c>
      <c r="Z35" s="75">
        <f t="shared" si="1"/>
        <v>2.4388919375917736E-3</v>
      </c>
      <c r="AA35" s="75">
        <f t="shared" si="1"/>
        <v>2.1950027438325964E-3</v>
      </c>
      <c r="AB35" s="75">
        <f t="shared" si="1"/>
        <v>1.9755024694493367E-3</v>
      </c>
      <c r="AC35" s="75">
        <f t="shared" si="1"/>
        <v>1.7779522225044031E-3</v>
      </c>
      <c r="AD35" s="75">
        <f t="shared" si="1"/>
        <v>1.6001570002539629E-3</v>
      </c>
      <c r="AE35" s="75">
        <f t="shared" si="1"/>
        <v>1.4401413002285667E-3</v>
      </c>
      <c r="AF35" s="75">
        <f t="shared" si="1"/>
        <v>1.29612717020571E-3</v>
      </c>
      <c r="AG35" s="75">
        <f t="shared" si="1"/>
        <v>1.1665144531851389E-3</v>
      </c>
      <c r="AH35" s="75">
        <f t="shared" si="1"/>
        <v>1.0498630078666252E-3</v>
      </c>
      <c r="AI35" s="75">
        <f t="shared" si="1"/>
        <v>9.4487670707996271E-4</v>
      </c>
      <c r="AJ35" s="75">
        <f t="shared" si="1"/>
        <v>8.5038903637196643E-4</v>
      </c>
      <c r="AK35" s="75">
        <f t="shared" si="1"/>
        <v>7.6535013273476983E-4</v>
      </c>
      <c r="AL35" s="75">
        <f t="shared" si="1"/>
        <v>6.8881511946129281E-4</v>
      </c>
      <c r="AM35" s="75">
        <f t="shared" si="1"/>
        <v>6.1993360751516353E-4</v>
      </c>
      <c r="AN35" s="75">
        <f t="shared" si="1"/>
        <v>5.5794024676364721E-4</v>
      </c>
      <c r="AO35" s="75">
        <f t="shared" si="1"/>
        <v>5.0214622208728246E-4</v>
      </c>
      <c r="AP35" s="75">
        <f t="shared" si="1"/>
        <v>4.519315998785542E-4</v>
      </c>
      <c r="AQ35" s="75">
        <f t="shared" si="1"/>
        <v>4.0673843989069881E-4</v>
      </c>
      <c r="AR35" s="75">
        <f t="shared" si="1"/>
        <v>3.6606459590162891E-4</v>
      </c>
      <c r="AS35" s="75">
        <f t="shared" si="1"/>
        <v>3.2945813631146605E-4</v>
      </c>
      <c r="AT35" s="84"/>
      <c r="AU35" s="84"/>
      <c r="AV35" s="902"/>
      <c r="AW35" s="903"/>
      <c r="AX35" s="903"/>
      <c r="AY35" s="903"/>
      <c r="AZ35" s="904"/>
      <c r="BA35" s="84"/>
      <c r="BB35" s="84"/>
      <c r="BC35" s="84"/>
      <c r="BD35" s="84"/>
      <c r="BE35" s="84"/>
    </row>
    <row r="36" spans="1:57" ht="15.75" customHeight="1" x14ac:dyDescent="0.25">
      <c r="A36" s="202"/>
      <c r="B36" s="73" t="s">
        <v>58</v>
      </c>
      <c r="C36" s="84"/>
      <c r="D36" s="69"/>
      <c r="E36" s="75">
        <f t="shared" ref="E36:AS36" si="2">E34+E35</f>
        <v>6.3131843972468002E-2</v>
      </c>
      <c r="F36" s="75">
        <f t="shared" si="2"/>
        <v>3.5408367844339136E-3</v>
      </c>
      <c r="G36" s="75">
        <f t="shared" si="2"/>
        <v>4.902410829804757E-2</v>
      </c>
      <c r="H36" s="75">
        <f t="shared" si="2"/>
        <v>9.0508348892029307E-3</v>
      </c>
      <c r="I36" s="75">
        <f t="shared" si="2"/>
        <v>5.6415250758697607E-3</v>
      </c>
      <c r="J36" s="75">
        <f t="shared" si="2"/>
        <v>0.15347197497758766</v>
      </c>
      <c r="K36" s="75">
        <f t="shared" si="2"/>
        <v>1.4209690921924041E-2</v>
      </c>
      <c r="L36" s="75">
        <f t="shared" si="2"/>
        <v>1.3019560757587227E-2</v>
      </c>
      <c r="M36" s="75">
        <f t="shared" si="2"/>
        <v>1.1947912248677695E-2</v>
      </c>
      <c r="N36" s="75">
        <f t="shared" si="2"/>
        <v>8.1073228498020275E-3</v>
      </c>
      <c r="O36" s="75">
        <f t="shared" si="2"/>
        <v>7.2435038662314764E-3</v>
      </c>
      <c r="P36" s="75">
        <f t="shared" si="2"/>
        <v>6.4660385847753656E-3</v>
      </c>
      <c r="Q36" s="75">
        <f t="shared" si="2"/>
        <v>5.7662916052546058E-3</v>
      </c>
      <c r="R36" s="75">
        <f t="shared" si="2"/>
        <v>5.1364910674610107E-3</v>
      </c>
      <c r="S36" s="75">
        <f t="shared" si="2"/>
        <v>4.569642297158936E-3</v>
      </c>
      <c r="T36" s="75">
        <f t="shared" si="2"/>
        <v>4.0594500874878842E-3</v>
      </c>
      <c r="U36" s="75">
        <f t="shared" si="2"/>
        <v>3.6002487522260947E-3</v>
      </c>
      <c r="V36" s="75">
        <f t="shared" si="2"/>
        <v>3.1869391737252622E-3</v>
      </c>
      <c r="W36" s="75">
        <f t="shared" si="2"/>
        <v>2.8149321460537264E-3</v>
      </c>
      <c r="X36" s="75">
        <f t="shared" si="2"/>
        <v>2.4800973838247217E-3</v>
      </c>
      <c r="Y36" s="75">
        <f t="shared" si="2"/>
        <v>2.1787176301410974E-3</v>
      </c>
      <c r="Z36" s="75">
        <f t="shared" si="2"/>
        <v>1.9074473537475929E-3</v>
      </c>
      <c r="AA36" s="75">
        <f t="shared" si="2"/>
        <v>1.6632755764653751E-3</v>
      </c>
      <c r="AB36" s="75">
        <f t="shared" si="2"/>
        <v>1.4434924178842461E-3</v>
      </c>
      <c r="AC36" s="75">
        <f t="shared" si="2"/>
        <v>1.2456589855868922E-3</v>
      </c>
      <c r="AD36" s="75">
        <f t="shared" si="2"/>
        <v>1.0675802763481775E-3</v>
      </c>
      <c r="AE36" s="75">
        <f t="shared" si="2"/>
        <v>9.0728078721646248E-4</v>
      </c>
      <c r="AF36" s="75">
        <f t="shared" si="2"/>
        <v>7.62982565486165E-4</v>
      </c>
      <c r="AG36" s="75">
        <f t="shared" si="2"/>
        <v>6.3308545367236294E-4</v>
      </c>
      <c r="AH36" s="75">
        <f t="shared" si="2"/>
        <v>5.1614930999080454E-4</v>
      </c>
      <c r="AI36" s="75">
        <f t="shared" si="2"/>
        <v>-2.5398887194065726E-3</v>
      </c>
      <c r="AJ36" s="75">
        <f t="shared" si="2"/>
        <v>-2.6465624457375249E-3</v>
      </c>
      <c r="AK36" s="75">
        <f t="shared" si="2"/>
        <v>-2.7438729321723199E-3</v>
      </c>
      <c r="AL36" s="75">
        <f t="shared" si="2"/>
        <v>-2.8327659589915261E-3</v>
      </c>
      <c r="AM36" s="75">
        <f t="shared" si="2"/>
        <v>-2.9140928315763118E-3</v>
      </c>
      <c r="AN36" s="75">
        <f t="shared" si="2"/>
        <v>-2.988619829404549E-3</v>
      </c>
      <c r="AO36" s="75">
        <f t="shared" si="2"/>
        <v>-3.0570367101725305E-3</v>
      </c>
      <c r="AP36" s="75">
        <f t="shared" si="2"/>
        <v>-3.1199643635300301E-3</v>
      </c>
      <c r="AQ36" s="75">
        <f t="shared" si="2"/>
        <v>-3.1779616994757191E-3</v>
      </c>
      <c r="AR36" s="75">
        <f t="shared" si="2"/>
        <v>-3.2315318479384063E-3</v>
      </c>
      <c r="AS36" s="75">
        <f t="shared" si="2"/>
        <v>-3.2811277384314341E-3</v>
      </c>
      <c r="AT36" s="84"/>
      <c r="AU36" s="84"/>
      <c r="AV36" s="902"/>
      <c r="AW36" s="903"/>
      <c r="AX36" s="903"/>
      <c r="AY36" s="903"/>
      <c r="AZ36" s="904"/>
      <c r="BA36" s="84"/>
      <c r="BB36" s="84"/>
      <c r="BC36" s="84"/>
      <c r="BD36" s="84"/>
      <c r="BE36" s="84"/>
    </row>
    <row r="37" spans="1:57" ht="15.75" customHeight="1" x14ac:dyDescent="0.25">
      <c r="A37" s="202"/>
      <c r="B37" s="78"/>
      <c r="C37" s="69"/>
      <c r="D37" s="69"/>
      <c r="E37" s="69"/>
      <c r="F37" s="69"/>
      <c r="G37" s="69"/>
      <c r="H37" s="69"/>
      <c r="I37" s="69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902"/>
      <c r="AW37" s="903"/>
      <c r="AX37" s="903"/>
      <c r="AY37" s="903"/>
      <c r="AZ37" s="904"/>
      <c r="BA37" s="84"/>
      <c r="BB37" s="84"/>
      <c r="BC37" s="84"/>
      <c r="BD37" s="84"/>
      <c r="BE37" s="84"/>
    </row>
    <row r="38" spans="1:57" ht="15.75" customHeight="1" thickBot="1" x14ac:dyDescent="0.3">
      <c r="A38" s="202"/>
      <c r="B38" s="84"/>
      <c r="C38" s="84"/>
      <c r="D38" s="745"/>
      <c r="E38" s="745"/>
      <c r="F38" s="746"/>
      <c r="G38" s="747"/>
      <c r="H38" s="747"/>
      <c r="I38" s="747"/>
      <c r="J38" s="747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905"/>
      <c r="AW38" s="906"/>
      <c r="AX38" s="906"/>
      <c r="AY38" s="906"/>
      <c r="AZ38" s="907"/>
      <c r="BA38" s="84"/>
      <c r="BB38" s="84"/>
      <c r="BC38" s="84"/>
      <c r="BD38" s="84"/>
      <c r="BE38" s="84"/>
    </row>
    <row r="39" spans="1:57" ht="15.75" customHeight="1" x14ac:dyDescent="0.25">
      <c r="A39" s="111"/>
      <c r="B39" s="460" t="s">
        <v>236</v>
      </c>
      <c r="C39" s="361"/>
      <c r="D39" s="748">
        <v>2016</v>
      </c>
      <c r="E39" s="749">
        <v>2017</v>
      </c>
      <c r="F39" s="750">
        <v>2018</v>
      </c>
      <c r="G39" s="749">
        <v>2019</v>
      </c>
      <c r="H39" s="751">
        <v>2020</v>
      </c>
      <c r="I39" s="752">
        <v>2021</v>
      </c>
      <c r="J39" s="753">
        <v>2022</v>
      </c>
      <c r="K39" s="742">
        <v>2023</v>
      </c>
      <c r="L39" s="732">
        <v>2024</v>
      </c>
      <c r="M39" s="733">
        <v>2025</v>
      </c>
      <c r="N39" s="734">
        <v>2026</v>
      </c>
      <c r="O39" s="735">
        <v>2027</v>
      </c>
      <c r="P39" s="732">
        <v>2028</v>
      </c>
      <c r="Q39" s="736">
        <v>2029</v>
      </c>
      <c r="R39" s="733">
        <v>2030</v>
      </c>
      <c r="S39" s="734">
        <v>2031</v>
      </c>
      <c r="T39" s="735">
        <v>2032</v>
      </c>
      <c r="U39" s="732">
        <v>2033</v>
      </c>
      <c r="V39" s="733">
        <v>2034</v>
      </c>
      <c r="W39" s="734">
        <v>2035</v>
      </c>
      <c r="X39" s="735">
        <v>2036</v>
      </c>
      <c r="Y39" s="732">
        <v>2037</v>
      </c>
      <c r="Z39" s="736">
        <v>2038</v>
      </c>
      <c r="AA39" s="733">
        <v>2039</v>
      </c>
      <c r="AB39" s="734">
        <v>2040</v>
      </c>
      <c r="AC39" s="735">
        <v>2041</v>
      </c>
      <c r="AD39" s="732">
        <v>2042</v>
      </c>
      <c r="AE39" s="733">
        <v>2043</v>
      </c>
      <c r="AF39" s="734">
        <v>2044</v>
      </c>
      <c r="AG39" s="735">
        <v>2045</v>
      </c>
      <c r="AH39" s="732">
        <v>2046</v>
      </c>
      <c r="AI39" s="736">
        <v>2047</v>
      </c>
      <c r="AJ39" s="733">
        <v>2048</v>
      </c>
      <c r="AK39" s="734">
        <v>2049</v>
      </c>
      <c r="AL39" s="735">
        <v>2050</v>
      </c>
      <c r="AM39" s="732">
        <v>2051</v>
      </c>
      <c r="AN39" s="733">
        <v>2052</v>
      </c>
      <c r="AO39" s="734">
        <v>2053</v>
      </c>
      <c r="AP39" s="735">
        <v>2054</v>
      </c>
      <c r="AQ39" s="732">
        <v>2055</v>
      </c>
      <c r="AR39" s="736">
        <v>2056</v>
      </c>
      <c r="AS39" s="737">
        <v>2057</v>
      </c>
      <c r="AT39" s="84"/>
      <c r="AU39" s="804" t="s">
        <v>239</v>
      </c>
      <c r="AV39" s="805"/>
      <c r="AW39" s="806"/>
      <c r="AX39" s="806"/>
      <c r="AY39" s="806"/>
      <c r="AZ39" s="806"/>
      <c r="BA39" s="807"/>
      <c r="BB39" s="84"/>
      <c r="BC39" s="84"/>
      <c r="BD39" s="84"/>
      <c r="BE39" s="84"/>
    </row>
    <row r="40" spans="1:57" ht="45.95" customHeight="1" thickBot="1" x14ac:dyDescent="0.3">
      <c r="A40" s="111"/>
      <c r="B40" s="211" t="s">
        <v>106</v>
      </c>
      <c r="C40" s="213" t="s">
        <v>107</v>
      </c>
      <c r="D40" s="754" t="s">
        <v>112</v>
      </c>
      <c r="E40" s="130" t="s">
        <v>114</v>
      </c>
      <c r="F40" s="212" t="s">
        <v>114</v>
      </c>
      <c r="G40" s="131" t="s">
        <v>114</v>
      </c>
      <c r="H40" s="213" t="s">
        <v>114</v>
      </c>
      <c r="I40" s="755" t="s">
        <v>114</v>
      </c>
      <c r="J40" s="756" t="s">
        <v>114</v>
      </c>
      <c r="K40" s="743" t="s">
        <v>114</v>
      </c>
      <c r="L40" s="738" t="s">
        <v>114</v>
      </c>
      <c r="M40" s="738" t="s">
        <v>114</v>
      </c>
      <c r="N40" s="738" t="s">
        <v>114</v>
      </c>
      <c r="O40" s="738" t="s">
        <v>114</v>
      </c>
      <c r="P40" s="738" t="s">
        <v>114</v>
      </c>
      <c r="Q40" s="738" t="s">
        <v>114</v>
      </c>
      <c r="R40" s="738" t="s">
        <v>114</v>
      </c>
      <c r="S40" s="738" t="s">
        <v>114</v>
      </c>
      <c r="T40" s="738" t="s">
        <v>114</v>
      </c>
      <c r="U40" s="738" t="s">
        <v>114</v>
      </c>
      <c r="V40" s="738" t="s">
        <v>114</v>
      </c>
      <c r="W40" s="738" t="s">
        <v>114</v>
      </c>
      <c r="X40" s="738" t="s">
        <v>114</v>
      </c>
      <c r="Y40" s="738" t="s">
        <v>114</v>
      </c>
      <c r="Z40" s="738" t="s">
        <v>114</v>
      </c>
      <c r="AA40" s="738" t="s">
        <v>114</v>
      </c>
      <c r="AB40" s="738" t="s">
        <v>114</v>
      </c>
      <c r="AC40" s="738" t="s">
        <v>114</v>
      </c>
      <c r="AD40" s="738" t="s">
        <v>114</v>
      </c>
      <c r="AE40" s="738" t="s">
        <v>114</v>
      </c>
      <c r="AF40" s="738" t="s">
        <v>114</v>
      </c>
      <c r="AG40" s="738" t="s">
        <v>114</v>
      </c>
      <c r="AH40" s="738" t="s">
        <v>114</v>
      </c>
      <c r="AI40" s="738" t="s">
        <v>114</v>
      </c>
      <c r="AJ40" s="738" t="s">
        <v>114</v>
      </c>
      <c r="AK40" s="738" t="s">
        <v>114</v>
      </c>
      <c r="AL40" s="738" t="s">
        <v>114</v>
      </c>
      <c r="AM40" s="738" t="s">
        <v>114</v>
      </c>
      <c r="AN40" s="738" t="s">
        <v>114</v>
      </c>
      <c r="AO40" s="738" t="s">
        <v>114</v>
      </c>
      <c r="AP40" s="738" t="s">
        <v>114</v>
      </c>
      <c r="AQ40" s="738" t="s">
        <v>114</v>
      </c>
      <c r="AR40" s="738" t="s">
        <v>114</v>
      </c>
      <c r="AS40" s="739" t="s">
        <v>114</v>
      </c>
      <c r="AT40" s="84"/>
      <c r="AU40" s="813" t="s">
        <v>106</v>
      </c>
      <c r="AV40" s="814" t="s">
        <v>148</v>
      </c>
      <c r="AW40" s="815" t="s">
        <v>149</v>
      </c>
      <c r="AX40" s="816" t="s">
        <v>108</v>
      </c>
      <c r="AY40" s="817" t="s">
        <v>150</v>
      </c>
      <c r="AZ40" s="818" t="s">
        <v>151</v>
      </c>
      <c r="BA40" s="818" t="s">
        <v>152</v>
      </c>
      <c r="BB40" s="84"/>
      <c r="BC40" s="84"/>
      <c r="BD40" s="84"/>
      <c r="BE40" s="84"/>
    </row>
    <row r="41" spans="1:57" ht="15.75" customHeight="1" thickTop="1" x14ac:dyDescent="0.25">
      <c r="A41" s="134">
        <v>1</v>
      </c>
      <c r="B41" s="135" t="s">
        <v>116</v>
      </c>
      <c r="C41" s="740"/>
      <c r="D41" s="757">
        <f>H5</f>
        <v>5036</v>
      </c>
      <c r="E41" s="758">
        <f>N5</f>
        <v>5220.5</v>
      </c>
      <c r="F41" s="730">
        <f>T5</f>
        <v>5605.5</v>
      </c>
      <c r="G41" s="759">
        <f>Z5</f>
        <v>5664.5</v>
      </c>
      <c r="H41" s="760">
        <f>AF5</f>
        <v>5826.5</v>
      </c>
      <c r="I41" s="731">
        <f>AL5</f>
        <v>7080.5</v>
      </c>
      <c r="J41" s="761">
        <f>AR5</f>
        <v>6606</v>
      </c>
      <c r="K41" s="744">
        <f t="shared" ref="K41:AS42" si="3">J41*(1+K$36)</f>
        <v>6699.8692182302302</v>
      </c>
      <c r="L41" s="96">
        <f t="shared" ref="L41" si="4">K41*(1+L$36)</f>
        <v>6787.0985725848668</v>
      </c>
      <c r="M41" s="96">
        <f t="shared" ref="M41" si="5">L41*(1+M$36)</f>
        <v>6868.1902307532364</v>
      </c>
      <c r="N41" s="216">
        <f t="shared" ref="N41" si="6">M41*(1+N$36)</f>
        <v>6923.8728663478096</v>
      </c>
      <c r="O41" s="217">
        <f t="shared" ref="O41:AS41" si="7">N41*(1+O$36)</f>
        <v>6974.0259662244953</v>
      </c>
      <c r="P41" s="218">
        <f t="shared" si="7"/>
        <v>7019.120287213329</v>
      </c>
      <c r="Q41" s="96">
        <f t="shared" si="7"/>
        <v>7059.5945816017593</v>
      </c>
      <c r="R41" s="96">
        <f t="shared" si="7"/>
        <v>7095.8561261100522</v>
      </c>
      <c r="S41" s="96">
        <f t="shared" si="7"/>
        <v>7128.2816503984786</v>
      </c>
      <c r="T41" s="96">
        <f t="shared" si="7"/>
        <v>7157.2185539678276</v>
      </c>
      <c r="U41" s="96">
        <f t="shared" si="7"/>
        <v>7182.9863211361608</v>
      </c>
      <c r="V41" s="96">
        <f t="shared" si="7"/>
        <v>7205.8780616273234</v>
      </c>
      <c r="W41" s="96">
        <f t="shared" si="7"/>
        <v>7226.1621194235422</v>
      </c>
      <c r="X41" s="96">
        <f t="shared" si="7"/>
        <v>7244.0837051910185</v>
      </c>
      <c r="Y41" s="96">
        <f t="shared" si="7"/>
        <v>7259.8665180737362</v>
      </c>
      <c r="Z41" s="96">
        <f t="shared" si="7"/>
        <v>7273.7143312521957</v>
      </c>
      <c r="AA41" s="96">
        <f t="shared" si="7"/>
        <v>7285.812522649554</v>
      </c>
      <c r="AB41" s="96">
        <f t="shared" si="7"/>
        <v>7296.329537784125</v>
      </c>
      <c r="AC41" s="96">
        <f t="shared" si="7"/>
        <v>7305.4182762346691</v>
      </c>
      <c r="AD41" s="96">
        <f t="shared" si="7"/>
        <v>7313.2173966968512</v>
      </c>
      <c r="AE41" s="96">
        <f t="shared" si="7"/>
        <v>7319.8525383336109</v>
      </c>
      <c r="AF41" s="96">
        <f t="shared" si="7"/>
        <v>7325.4374582022892</v>
      </c>
      <c r="AG41" s="96">
        <f t="shared" si="7"/>
        <v>7330.0750860988646</v>
      </c>
      <c r="AH41" s="96">
        <f t="shared" si="7"/>
        <v>7333.8584992967353</v>
      </c>
      <c r="AI41" s="96">
        <f t="shared" si="7"/>
        <v>7315.2313148246476</v>
      </c>
      <c r="AJ41" s="96">
        <f t="shared" si="7"/>
        <v>7295.8710983449491</v>
      </c>
      <c r="AK41" s="96">
        <f t="shared" si="7"/>
        <v>7275.8521551215827</v>
      </c>
      <c r="AL41" s="96">
        <f t="shared" si="7"/>
        <v>7255.2413688138995</v>
      </c>
      <c r="AM41" s="96">
        <f t="shared" si="7"/>
        <v>7234.0989219496832</v>
      </c>
      <c r="AN41" s="96">
        <f t="shared" si="7"/>
        <v>7212.4789504636701</v>
      </c>
      <c r="AO41" s="96">
        <f t="shared" si="7"/>
        <v>7190.4301375407558</v>
      </c>
      <c r="AP41" s="96">
        <f t="shared" si="7"/>
        <v>7167.9962517531767</v>
      </c>
      <c r="AQ41" s="96">
        <f t="shared" si="7"/>
        <v>7145.2166342031196</v>
      </c>
      <c r="AR41" s="96">
        <f t="shared" si="7"/>
        <v>7122.1266390892724</v>
      </c>
      <c r="AS41" s="96">
        <f t="shared" si="7"/>
        <v>7098.7580318171349</v>
      </c>
      <c r="AT41" s="84"/>
      <c r="AU41" s="788" t="s">
        <v>116</v>
      </c>
      <c r="AV41" s="808">
        <v>365</v>
      </c>
      <c r="AW41" s="809">
        <v>0.8</v>
      </c>
      <c r="AX41" s="810">
        <v>8.91</v>
      </c>
      <c r="AY41" s="811">
        <f>Y41*AX41/AV41/AW41</f>
        <v>221.52537902752391</v>
      </c>
      <c r="AZ41" s="810">
        <f t="shared" ref="AZ41:AZ62" si="8">ROUNDUP(AY41,0)</f>
        <v>222</v>
      </c>
      <c r="BA41" s="812">
        <v>87</v>
      </c>
      <c r="BB41" s="84"/>
      <c r="BC41" s="84"/>
      <c r="BD41" s="84"/>
      <c r="BE41" s="220" t="s">
        <v>116</v>
      </c>
    </row>
    <row r="42" spans="1:57" ht="15.75" customHeight="1" x14ac:dyDescent="0.25">
      <c r="A42" s="134">
        <v>2</v>
      </c>
      <c r="B42" s="190" t="s">
        <v>119</v>
      </c>
      <c r="C42" s="741"/>
      <c r="D42" s="757">
        <f t="shared" ref="D42:D62" si="9">H6</f>
        <v>1488.5</v>
      </c>
      <c r="E42" s="758">
        <f t="shared" ref="E42:E62" si="10">N6</f>
        <v>1596</v>
      </c>
      <c r="F42" s="730">
        <f t="shared" ref="F42:F62" si="11">T6</f>
        <v>1767</v>
      </c>
      <c r="G42" s="759">
        <f t="shared" ref="G42:G62" si="12">Z6</f>
        <v>1801.5</v>
      </c>
      <c r="H42" s="760">
        <f t="shared" ref="H42:H62" si="13">AF6</f>
        <v>1749.5</v>
      </c>
      <c r="I42" s="731">
        <f t="shared" ref="I42:I63" si="14">AL6</f>
        <v>1608.5</v>
      </c>
      <c r="J42" s="761">
        <f t="shared" ref="J42:J62" si="15">AR6</f>
        <v>1746.5</v>
      </c>
      <c r="K42" s="744">
        <f t="shared" si="3"/>
        <v>1771.3172251951403</v>
      </c>
      <c r="L42" s="96">
        <f t="shared" si="3"/>
        <v>1794.3789974295291</v>
      </c>
      <c r="M42" s="96">
        <f t="shared" si="3"/>
        <v>1815.8180802316874</v>
      </c>
      <c r="N42" s="216">
        <f t="shared" si="3"/>
        <v>1830.5395036446334</v>
      </c>
      <c r="O42" s="217">
        <f t="shared" si="3"/>
        <v>1843.7990236165729</v>
      </c>
      <c r="P42" s="218">
        <f t="shared" si="3"/>
        <v>1855.721099245849</v>
      </c>
      <c r="Q42" s="96">
        <f t="shared" si="3"/>
        <v>1866.4217282421241</v>
      </c>
      <c r="R42" s="96">
        <f t="shared" si="3"/>
        <v>1876.0085867773548</v>
      </c>
      <c r="S42" s="96">
        <f t="shared" si="3"/>
        <v>1884.5812749653257</v>
      </c>
      <c r="T42" s="96">
        <f t="shared" si="3"/>
        <v>1892.2316385868619</v>
      </c>
      <c r="U42" s="96">
        <f t="shared" si="3"/>
        <v>1899.0441431826073</v>
      </c>
      <c r="V42" s="96">
        <f t="shared" si="3"/>
        <v>1905.0962813551496</v>
      </c>
      <c r="W42" s="96">
        <f t="shared" si="3"/>
        <v>1910.4589981188637</v>
      </c>
      <c r="X42" s="96">
        <f t="shared" si="3"/>
        <v>1915.1971224820029</v>
      </c>
      <c r="Y42" s="96">
        <f t="shared" si="3"/>
        <v>1919.3697962179499</v>
      </c>
      <c r="Z42" s="96">
        <f t="shared" si="3"/>
        <v>1923.0308930566086</v>
      </c>
      <c r="AA42" s="96">
        <f t="shared" si="3"/>
        <v>1926.2294233738182</v>
      </c>
      <c r="AB42" s="96">
        <f t="shared" si="3"/>
        <v>1929.0099209415641</v>
      </c>
      <c r="AC42" s="96">
        <f t="shared" si="3"/>
        <v>1931.4128094828714</v>
      </c>
      <c r="AD42" s="96">
        <f t="shared" si="3"/>
        <v>1933.4747477037615</v>
      </c>
      <c r="AE42" s="96">
        <f t="shared" si="3"/>
        <v>1935.2289521949212</v>
      </c>
      <c r="AF42" s="96">
        <f t="shared" si="3"/>
        <v>1936.7054981456702</v>
      </c>
      <c r="AG42" s="96">
        <f t="shared" si="3"/>
        <v>1937.9315982245937</v>
      </c>
      <c r="AH42" s="96">
        <f t="shared" si="3"/>
        <v>1938.9318602818266</v>
      </c>
      <c r="AI42" s="96">
        <f t="shared" si="3"/>
        <v>1934.0071891221987</v>
      </c>
      <c r="AJ42" s="96">
        <f t="shared" si="3"/>
        <v>1928.8887183256813</v>
      </c>
      <c r="AK42" s="96">
        <f t="shared" si="3"/>
        <v>1923.596092782295</v>
      </c>
      <c r="AL42" s="96">
        <f t="shared" si="3"/>
        <v>1918.1469952518123</v>
      </c>
      <c r="AM42" s="96">
        <f t="shared" si="3"/>
        <v>1912.5573368430394</v>
      </c>
      <c r="AN42" s="96">
        <f t="shared" si="3"/>
        <v>1906.8414300612772</v>
      </c>
      <c r="AO42" s="96">
        <f t="shared" si="3"/>
        <v>1901.0121458091019</v>
      </c>
      <c r="AP42" s="96">
        <f t="shared" si="3"/>
        <v>1895.0810556595397</v>
      </c>
      <c r="AQ42" s="96">
        <f t="shared" si="3"/>
        <v>1889.0585606472516</v>
      </c>
      <c r="AR42" s="96">
        <f t="shared" si="3"/>
        <v>1882.9540077458992</v>
      </c>
      <c r="AS42" s="96">
        <f t="shared" si="3"/>
        <v>1876.7757951208935</v>
      </c>
      <c r="AT42" s="84"/>
      <c r="AU42" s="789" t="s">
        <v>119</v>
      </c>
      <c r="AV42" s="635">
        <v>365</v>
      </c>
      <c r="AW42" s="580">
        <v>0.8</v>
      </c>
      <c r="AX42" s="579">
        <f t="shared" ref="AX42:AX62" si="16">AX41</f>
        <v>8.91</v>
      </c>
      <c r="AY42" s="581">
        <f t="shared" ref="AY42:AY62" si="17">Y42*AX42/AV42/AW42</f>
        <v>58.567071521581958</v>
      </c>
      <c r="AZ42" s="581">
        <f t="shared" si="8"/>
        <v>59</v>
      </c>
      <c r="BA42" s="798">
        <v>6</v>
      </c>
      <c r="BB42" s="84"/>
      <c r="BC42" s="84"/>
      <c r="BD42" s="84"/>
      <c r="BE42" s="221" t="s">
        <v>117</v>
      </c>
    </row>
    <row r="43" spans="1:57" ht="15.75" customHeight="1" x14ac:dyDescent="0.25">
      <c r="A43" s="134">
        <v>3</v>
      </c>
      <c r="B43" s="190" t="s">
        <v>121</v>
      </c>
      <c r="C43" s="741"/>
      <c r="D43" s="757">
        <f t="shared" si="9"/>
        <v>1131.5</v>
      </c>
      <c r="E43" s="758">
        <f t="shared" si="10"/>
        <v>1176</v>
      </c>
      <c r="F43" s="730">
        <f t="shared" si="11"/>
        <v>1198</v>
      </c>
      <c r="G43" s="759">
        <f t="shared" si="12"/>
        <v>1192.5</v>
      </c>
      <c r="H43" s="760">
        <f t="shared" si="13"/>
        <v>942.5</v>
      </c>
      <c r="I43" s="731">
        <f t="shared" si="14"/>
        <v>899.5</v>
      </c>
      <c r="J43" s="761">
        <f t="shared" si="15"/>
        <v>987.5</v>
      </c>
      <c r="K43" s="744">
        <f t="shared" ref="K43:AS43" si="18">J43*(1+K$36)</f>
        <v>1001.5320697854</v>
      </c>
      <c r="L43" s="96">
        <f t="shared" si="18"/>
        <v>1014.5715774186431</v>
      </c>
      <c r="M43" s="96">
        <f t="shared" si="18"/>
        <v>1026.6935895956435</v>
      </c>
      <c r="N43" s="216">
        <f t="shared" si="18"/>
        <v>1035.0173259943176</v>
      </c>
      <c r="O43" s="217">
        <f t="shared" si="18"/>
        <v>1042.5144779967741</v>
      </c>
      <c r="P43" s="218">
        <f t="shared" si="18"/>
        <v>1049.2554168366883</v>
      </c>
      <c r="Q43" s="96">
        <f t="shared" si="18"/>
        <v>1055.3057295385615</v>
      </c>
      <c r="R43" s="96">
        <f t="shared" si="18"/>
        <v>1060.7262979917766</v>
      </c>
      <c r="S43" s="96">
        <f t="shared" si="18"/>
        <v>1065.5734377487886</v>
      </c>
      <c r="T43" s="96">
        <f t="shared" si="18"/>
        <v>1069.8990799338828</v>
      </c>
      <c r="U43" s="96">
        <f t="shared" si="18"/>
        <v>1073.7509827614228</v>
      </c>
      <c r="V43" s="96">
        <f t="shared" si="18"/>
        <v>1077.1729618312113</v>
      </c>
      <c r="W43" s="96">
        <f t="shared" si="18"/>
        <v>1080.2051306283299</v>
      </c>
      <c r="X43" s="96">
        <f t="shared" si="18"/>
        <v>1082.8841445467954</v>
      </c>
      <c r="Y43" s="96">
        <f t="shared" si="18"/>
        <v>1085.2434433239198</v>
      </c>
      <c r="Z43" s="96">
        <f t="shared" si="18"/>
        <v>1087.3134880580599</v>
      </c>
      <c r="AA43" s="96">
        <f t="shared" si="18"/>
        <v>1089.1219900267083</v>
      </c>
      <c r="AB43" s="96">
        <f t="shared" si="18"/>
        <v>1090.694129361463</v>
      </c>
      <c r="AC43" s="96">
        <f t="shared" si="18"/>
        <v>1092.052762304229</v>
      </c>
      <c r="AD43" s="96">
        <f t="shared" si="18"/>
        <v>1093.2186162939965</v>
      </c>
      <c r="AE43" s="96">
        <f t="shared" si="18"/>
        <v>1094.2104725407874</v>
      </c>
      <c r="AF43" s="96">
        <f t="shared" si="18"/>
        <v>1095.0453360543083</v>
      </c>
      <c r="AG43" s="96">
        <f t="shared" si="18"/>
        <v>1095.7385933276762</v>
      </c>
      <c r="AH43" s="96">
        <f t="shared" si="18"/>
        <v>1096.3041580465526</v>
      </c>
      <c r="AI43" s="96">
        <f t="shared" si="18"/>
        <v>1093.5196674824917</v>
      </c>
      <c r="AJ43" s="96">
        <f t="shared" si="18"/>
        <v>1090.6255993968571</v>
      </c>
      <c r="AK43" s="96">
        <f t="shared" si="18"/>
        <v>1087.6330613355378</v>
      </c>
      <c r="AL43" s="96">
        <f t="shared" si="18"/>
        <v>1084.5520514235127</v>
      </c>
      <c r="AM43" s="96">
        <f t="shared" si="18"/>
        <v>1081.3915660649882</v>
      </c>
      <c r="AN43" s="96">
        <f t="shared" si="18"/>
        <v>1078.1596977872955</v>
      </c>
      <c r="AO43" s="96">
        <f t="shared" si="18"/>
        <v>1074.8637240117312</v>
      </c>
      <c r="AP43" s="96">
        <f t="shared" si="18"/>
        <v>1071.5101874971633</v>
      </c>
      <c r="AQ43" s="96">
        <f t="shared" si="18"/>
        <v>1068.1049691606993</v>
      </c>
      <c r="AR43" s="96">
        <f t="shared" si="18"/>
        <v>1064.6533539359152</v>
      </c>
      <c r="AS43" s="96">
        <f t="shared" si="18"/>
        <v>1061.1600902845021</v>
      </c>
      <c r="AT43" s="84"/>
      <c r="AU43" s="789" t="s">
        <v>121</v>
      </c>
      <c r="AV43" s="635">
        <v>365</v>
      </c>
      <c r="AW43" s="580">
        <v>0.8</v>
      </c>
      <c r="AX43" s="579">
        <f t="shared" si="16"/>
        <v>8.91</v>
      </c>
      <c r="AY43" s="581">
        <f t="shared" si="17"/>
        <v>33.114791369918237</v>
      </c>
      <c r="AZ43" s="579">
        <f t="shared" si="8"/>
        <v>34</v>
      </c>
      <c r="BA43" s="798">
        <v>40</v>
      </c>
      <c r="BB43" s="84"/>
      <c r="BC43" s="84"/>
      <c r="BD43" s="84"/>
      <c r="BE43" s="224" t="s">
        <v>118</v>
      </c>
    </row>
    <row r="44" spans="1:57" ht="15.75" customHeight="1" x14ac:dyDescent="0.25">
      <c r="A44" s="134">
        <v>4</v>
      </c>
      <c r="B44" s="190" t="s">
        <v>124</v>
      </c>
      <c r="C44" s="741"/>
      <c r="D44" s="757">
        <f t="shared" si="9"/>
        <v>230.5</v>
      </c>
      <c r="E44" s="758">
        <f t="shared" si="10"/>
        <v>231</v>
      </c>
      <c r="F44" s="730">
        <f t="shared" si="11"/>
        <v>226.5</v>
      </c>
      <c r="G44" s="759">
        <f t="shared" si="12"/>
        <v>217</v>
      </c>
      <c r="H44" s="760">
        <f t="shared" si="13"/>
        <v>165</v>
      </c>
      <c r="I44" s="731">
        <f t="shared" si="14"/>
        <v>181</v>
      </c>
      <c r="J44" s="761">
        <f t="shared" si="15"/>
        <v>218.5</v>
      </c>
      <c r="K44" s="744">
        <f t="shared" ref="K44:AS44" si="19">J44*(1+K$36)</f>
        <v>221.60481746644041</v>
      </c>
      <c r="L44" s="96">
        <f t="shared" si="19"/>
        <v>224.49001485161875</v>
      </c>
      <c r="M44" s="96">
        <f t="shared" si="19"/>
        <v>227.17220184977023</v>
      </c>
      <c r="N44" s="216">
        <f t="shared" si="19"/>
        <v>229.01396023266673</v>
      </c>
      <c r="O44" s="217">
        <f t="shared" si="19"/>
        <v>230.67282373903305</v>
      </c>
      <c r="P44" s="218">
        <f t="shared" si="19"/>
        <v>232.16436311778875</v>
      </c>
      <c r="Q44" s="96">
        <f t="shared" si="19"/>
        <v>233.50309053587412</v>
      </c>
      <c r="R44" s="96">
        <f t="shared" si="19"/>
        <v>234.70247707463616</v>
      </c>
      <c r="S44" s="96">
        <f t="shared" si="19"/>
        <v>235.77498344112436</v>
      </c>
      <c r="T44" s="96">
        <f t="shared" si="19"/>
        <v>236.73210021828191</v>
      </c>
      <c r="U44" s="96">
        <f t="shared" si="19"/>
        <v>237.58439466670467</v>
      </c>
      <c r="V44" s="96">
        <f t="shared" si="19"/>
        <v>238.34156168113381</v>
      </c>
      <c r="W44" s="96">
        <f t="shared" si="19"/>
        <v>239.01247700485069</v>
      </c>
      <c r="X44" s="96">
        <f t="shared" si="19"/>
        <v>239.60525122377192</v>
      </c>
      <c r="Y44" s="96">
        <f t="shared" si="19"/>
        <v>240.12728340888754</v>
      </c>
      <c r="Z44" s="96">
        <f t="shared" si="19"/>
        <v>240.58531356018838</v>
      </c>
      <c r="AA44" s="96">
        <f t="shared" si="19"/>
        <v>240.98547323628932</v>
      </c>
      <c r="AB44" s="96">
        <f t="shared" si="19"/>
        <v>241.33333393972617</v>
      </c>
      <c r="AC44" s="96">
        <f t="shared" si="19"/>
        <v>241.63395297566984</v>
      </c>
      <c r="AD44" s="96">
        <f t="shared" si="19"/>
        <v>241.89191661796272</v>
      </c>
      <c r="AE44" s="96">
        <f t="shared" si="19"/>
        <v>242.11138050649313</v>
      </c>
      <c r="AF44" s="96">
        <f t="shared" si="19"/>
        <v>242.29610726872539</v>
      </c>
      <c r="AG44" s="96">
        <f t="shared" si="19"/>
        <v>242.44950140971869</v>
      </c>
      <c r="AH44" s="96">
        <f t="shared" si="19"/>
        <v>242.57464155257892</v>
      </c>
      <c r="AI44" s="96">
        <f t="shared" si="19"/>
        <v>241.95852895688543</v>
      </c>
      <c r="AJ44" s="96">
        <f t="shared" si="19"/>
        <v>241.31817060072223</v>
      </c>
      <c r="AK44" s="96">
        <f t="shared" si="19"/>
        <v>240.65602420436957</v>
      </c>
      <c r="AL44" s="96">
        <f t="shared" si="19"/>
        <v>239.9743020111772</v>
      </c>
      <c r="AM44" s="96">
        <f t="shared" si="19"/>
        <v>239.27499461792391</v>
      </c>
      <c r="AN44" s="96">
        <f t="shared" si="19"/>
        <v>238.55989262432811</v>
      </c>
      <c r="AO44" s="96">
        <f t="shared" si="19"/>
        <v>237.83060627500072</v>
      </c>
      <c r="AP44" s="96">
        <f t="shared" si="19"/>
        <v>237.08858325886598</v>
      </c>
      <c r="AQ44" s="96">
        <f t="shared" si="19"/>
        <v>236.33512482188635</v>
      </c>
      <c r="AR44" s="96">
        <f t="shared" si="19"/>
        <v>235.57140033923793</v>
      </c>
      <c r="AS44" s="96">
        <f t="shared" si="19"/>
        <v>234.79846048320371</v>
      </c>
      <c r="AT44" s="84"/>
      <c r="AU44" s="789" t="s">
        <v>124</v>
      </c>
      <c r="AV44" s="635">
        <v>365</v>
      </c>
      <c r="AW44" s="580">
        <v>0.8</v>
      </c>
      <c r="AX44" s="579">
        <f t="shared" si="16"/>
        <v>8.91</v>
      </c>
      <c r="AY44" s="581">
        <f t="shared" si="17"/>
        <v>7.3271715588122861</v>
      </c>
      <c r="AZ44" s="579">
        <f t="shared" si="8"/>
        <v>8</v>
      </c>
      <c r="BA44" s="798">
        <v>45</v>
      </c>
      <c r="BB44" s="84"/>
      <c r="BC44" s="84"/>
      <c r="BD44" s="84"/>
      <c r="BE44" s="224" t="s">
        <v>119</v>
      </c>
    </row>
    <row r="45" spans="1:57" ht="15.75" customHeight="1" x14ac:dyDescent="0.25">
      <c r="A45" s="134">
        <v>5</v>
      </c>
      <c r="B45" s="190" t="s">
        <v>128</v>
      </c>
      <c r="C45" s="741"/>
      <c r="D45" s="757">
        <f t="shared" si="9"/>
        <v>2679.5</v>
      </c>
      <c r="E45" s="758">
        <f t="shared" si="10"/>
        <v>3080</v>
      </c>
      <c r="F45" s="730">
        <f t="shared" si="11"/>
        <v>3297.5</v>
      </c>
      <c r="G45" s="759">
        <f t="shared" si="12"/>
        <v>3127.5</v>
      </c>
      <c r="H45" s="760">
        <f t="shared" si="13"/>
        <v>1980</v>
      </c>
      <c r="I45" s="731">
        <f t="shared" si="14"/>
        <v>2156.5</v>
      </c>
      <c r="J45" s="761">
        <f t="shared" si="15"/>
        <v>3011</v>
      </c>
      <c r="K45" s="744">
        <f t="shared" ref="K45:AS45" si="20">J45*(1+K$36)</f>
        <v>3053.7853793659133</v>
      </c>
      <c r="L45" s="96">
        <f t="shared" si="20"/>
        <v>3093.5443236531992</v>
      </c>
      <c r="M45" s="96">
        <f t="shared" si="20"/>
        <v>3130.5057197696024</v>
      </c>
      <c r="N45" s="216">
        <f t="shared" si="20"/>
        <v>3155.8857403229267</v>
      </c>
      <c r="O45" s="217">
        <f t="shared" si="20"/>
        <v>3178.7454108843408</v>
      </c>
      <c r="P45" s="218">
        <f t="shared" si="20"/>
        <v>3199.2993013622968</v>
      </c>
      <c r="Q45" s="96">
        <f t="shared" si="20"/>
        <v>3217.747394066439</v>
      </c>
      <c r="R45" s="96">
        <f t="shared" si="20"/>
        <v>3234.2753248134072</v>
      </c>
      <c r="S45" s="96">
        <f t="shared" si="20"/>
        <v>3249.0548061383315</v>
      </c>
      <c r="T45" s="96">
        <f t="shared" si="20"/>
        <v>3262.2441819553628</v>
      </c>
      <c r="U45" s="96">
        <f t="shared" si="20"/>
        <v>3273.989072500905</v>
      </c>
      <c r="V45" s="96">
        <f t="shared" si="20"/>
        <v>3284.4230765304069</v>
      </c>
      <c r="W45" s="96">
        <f t="shared" si="20"/>
        <v>3293.668504629773</v>
      </c>
      <c r="X45" s="96">
        <f t="shared" si="20"/>
        <v>3301.8371232712916</v>
      </c>
      <c r="Y45" s="96">
        <f t="shared" si="20"/>
        <v>3309.0308940236173</v>
      </c>
      <c r="Z45" s="96">
        <f t="shared" si="20"/>
        <v>3315.3426962458911</v>
      </c>
      <c r="AA45" s="96">
        <f t="shared" si="20"/>
        <v>3320.8570247801699</v>
      </c>
      <c r="AB45" s="96">
        <f t="shared" si="20"/>
        <v>3325.6506567163178</v>
      </c>
      <c r="AC45" s="96">
        <f t="shared" si="20"/>
        <v>3329.7932833397795</v>
      </c>
      <c r="AD45" s="96">
        <f t="shared" si="20"/>
        <v>3333.34810497339</v>
      </c>
      <c r="AE45" s="96">
        <f t="shared" si="20"/>
        <v>3336.3723876661365</v>
      </c>
      <c r="AF45" s="96">
        <f t="shared" si="20"/>
        <v>3338.9179816298956</v>
      </c>
      <c r="AG45" s="96">
        <f t="shared" si="20"/>
        <v>3341.031802035071</v>
      </c>
      <c r="AH45" s="96">
        <f t="shared" si="20"/>
        <v>3342.7562732943488</v>
      </c>
      <c r="AI45" s="96">
        <f t="shared" si="20"/>
        <v>3334.2660443440827</v>
      </c>
      <c r="AJ45" s="96">
        <f t="shared" si="20"/>
        <v>3325.4417010470238</v>
      </c>
      <c r="AK45" s="96">
        <f t="shared" si="20"/>
        <v>3316.3171115760038</v>
      </c>
      <c r="AL45" s="96">
        <f t="shared" si="20"/>
        <v>3306.9227613531102</v>
      </c>
      <c r="AM45" s="96">
        <f t="shared" si="20"/>
        <v>3297.2860814396745</v>
      </c>
      <c r="AN45" s="96">
        <f t="shared" si="20"/>
        <v>3287.4317468734644</v>
      </c>
      <c r="AO45" s="96">
        <f t="shared" si="20"/>
        <v>3277.3819473410854</v>
      </c>
      <c r="AP45" s="96">
        <f t="shared" si="20"/>
        <v>3267.1566324597047</v>
      </c>
      <c r="AQ45" s="96">
        <f t="shared" si="20"/>
        <v>3256.7737338155598</v>
      </c>
      <c r="AR45" s="96">
        <f t="shared" si="20"/>
        <v>3246.2493657732052</v>
      </c>
      <c r="AS45" s="96">
        <f t="shared" si="20"/>
        <v>3235.5980069333013</v>
      </c>
      <c r="AT45" s="84"/>
      <c r="AU45" s="789" t="s">
        <v>128</v>
      </c>
      <c r="AV45" s="635">
        <v>365</v>
      </c>
      <c r="AW45" s="580">
        <v>0.8</v>
      </c>
      <c r="AX45" s="579">
        <f t="shared" si="16"/>
        <v>8.91</v>
      </c>
      <c r="AY45" s="581">
        <f t="shared" si="17"/>
        <v>100.97077145804941</v>
      </c>
      <c r="AZ45" s="579">
        <f t="shared" si="8"/>
        <v>101</v>
      </c>
      <c r="BA45" s="798">
        <v>6</v>
      </c>
      <c r="BB45" s="84"/>
      <c r="BC45" s="84"/>
      <c r="BD45" s="84"/>
      <c r="BE45" s="221" t="s">
        <v>120</v>
      </c>
    </row>
    <row r="46" spans="1:57" ht="15.75" customHeight="1" x14ac:dyDescent="0.25">
      <c r="A46" s="134">
        <v>6</v>
      </c>
      <c r="B46" s="166" t="s">
        <v>232</v>
      </c>
      <c r="C46" s="741"/>
      <c r="D46" s="757">
        <f t="shared" si="9"/>
        <v>1543</v>
      </c>
      <c r="E46" s="758">
        <f t="shared" si="10"/>
        <v>1603.5</v>
      </c>
      <c r="F46" s="730">
        <f t="shared" si="11"/>
        <v>1458.5</v>
      </c>
      <c r="G46" s="759">
        <f t="shared" si="12"/>
        <v>1634</v>
      </c>
      <c r="H46" s="760">
        <f t="shared" si="13"/>
        <v>1788.5</v>
      </c>
      <c r="I46" s="731">
        <f t="shared" si="14"/>
        <v>1774</v>
      </c>
      <c r="J46" s="761">
        <f t="shared" si="15"/>
        <v>1606</v>
      </c>
      <c r="K46" s="744">
        <f t="shared" ref="K46:AS46" si="21">J46*(1+K$36)</f>
        <v>1628.82076362061</v>
      </c>
      <c r="L46" s="96">
        <f t="shared" si="21"/>
        <v>1650.0272945157881</v>
      </c>
      <c r="M46" s="96">
        <f t="shared" si="21"/>
        <v>1669.7416758385857</v>
      </c>
      <c r="N46" s="216">
        <f t="shared" si="21"/>
        <v>1683.2788106803787</v>
      </c>
      <c r="O46" s="217">
        <f t="shared" si="21"/>
        <v>1695.4716472534876</v>
      </c>
      <c r="P46" s="218">
        <f t="shared" si="21"/>
        <v>1706.4346323440216</v>
      </c>
      <c r="Q46" s="96">
        <f t="shared" si="21"/>
        <v>1716.2744320394224</v>
      </c>
      <c r="R46" s="96">
        <f t="shared" si="21"/>
        <v>1725.0900603289044</v>
      </c>
      <c r="S46" s="96">
        <f t="shared" si="21"/>
        <v>1732.9731048349918</v>
      </c>
      <c r="T46" s="96">
        <f t="shared" si="21"/>
        <v>1740.0080226570285</v>
      </c>
      <c r="U46" s="96">
        <f t="shared" si="21"/>
        <v>1746.272484369463</v>
      </c>
      <c r="V46" s="96">
        <f t="shared" si="21"/>
        <v>1751.8377485578987</v>
      </c>
      <c r="W46" s="96">
        <f t="shared" si="21"/>
        <v>1756.7690529509848</v>
      </c>
      <c r="X46" s="96">
        <f t="shared" si="21"/>
        <v>1761.1260112831931</v>
      </c>
      <c r="Y46" s="96">
        <f t="shared" si="21"/>
        <v>1764.9630075728758</v>
      </c>
      <c r="Z46" s="96">
        <f t="shared" si="21"/>
        <v>1768.3295815911329</v>
      </c>
      <c r="AA46" s="96">
        <f t="shared" si="21"/>
        <v>1771.2708009953346</v>
      </c>
      <c r="AB46" s="96">
        <f t="shared" si="21"/>
        <v>1773.8276169665912</v>
      </c>
      <c r="AC46" s="96">
        <f t="shared" si="21"/>
        <v>1776.0372012765479</v>
      </c>
      <c r="AD46" s="96">
        <f t="shared" si="21"/>
        <v>1777.9332635626915</v>
      </c>
      <c r="AE46" s="96">
        <f t="shared" si="21"/>
        <v>1779.5463482536748</v>
      </c>
      <c r="AF46" s="96">
        <f t="shared" si="21"/>
        <v>1780.904111091867</v>
      </c>
      <c r="AG46" s="96">
        <f t="shared" si="21"/>
        <v>1782.0315755789848</v>
      </c>
      <c r="AH46" s="96">
        <f t="shared" si="21"/>
        <v>1782.9513699471017</v>
      </c>
      <c r="AI46" s="96">
        <f t="shared" si="21"/>
        <v>1778.4228718753227</v>
      </c>
      <c r="AJ46" s="96">
        <f t="shared" si="21"/>
        <v>1773.7161646899767</v>
      </c>
      <c r="AK46" s="96">
        <f t="shared" si="21"/>
        <v>1768.8493129163276</v>
      </c>
      <c r="AL46" s="96">
        <f t="shared" si="21"/>
        <v>1763.8385767961126</v>
      </c>
      <c r="AM46" s="96">
        <f t="shared" si="21"/>
        <v>1758.6985874434133</v>
      </c>
      <c r="AN46" s="96">
        <f t="shared" si="21"/>
        <v>1753.4425059710341</v>
      </c>
      <c r="AO46" s="96">
        <f t="shared" si="21"/>
        <v>1748.0821678611037</v>
      </c>
      <c r="AP46" s="96">
        <f t="shared" si="21"/>
        <v>1742.6282137928547</v>
      </c>
      <c r="AQ46" s="96">
        <f t="shared" si="21"/>
        <v>1737.0902080729952</v>
      </c>
      <c r="AR46" s="96">
        <f t="shared" si="21"/>
        <v>1731.4767457428652</v>
      </c>
      <c r="AS46" s="96">
        <f t="shared" si="21"/>
        <v>1725.7955493639593</v>
      </c>
      <c r="AT46" s="84"/>
      <c r="AU46" s="790" t="s">
        <v>232</v>
      </c>
      <c r="AV46" s="635">
        <v>365</v>
      </c>
      <c r="AW46" s="580">
        <v>0.8</v>
      </c>
      <c r="AX46" s="579">
        <f t="shared" si="16"/>
        <v>8.91</v>
      </c>
      <c r="AY46" s="581">
        <f t="shared" si="17"/>
        <v>53.855549306418915</v>
      </c>
      <c r="AZ46" s="579">
        <f t="shared" si="8"/>
        <v>54</v>
      </c>
      <c r="BA46" s="798">
        <v>70</v>
      </c>
      <c r="BB46" s="84"/>
      <c r="BC46" s="84"/>
      <c r="BD46" s="84"/>
      <c r="BE46" s="224" t="s">
        <v>121</v>
      </c>
    </row>
    <row r="47" spans="1:57" ht="15.75" customHeight="1" x14ac:dyDescent="0.25">
      <c r="A47" s="134">
        <v>7</v>
      </c>
      <c r="B47" s="166" t="s">
        <v>233</v>
      </c>
      <c r="C47" s="741"/>
      <c r="D47" s="757">
        <f t="shared" si="9"/>
        <v>131</v>
      </c>
      <c r="E47" s="758">
        <f t="shared" si="10"/>
        <v>143</v>
      </c>
      <c r="F47" s="730">
        <f t="shared" si="11"/>
        <v>135.5</v>
      </c>
      <c r="G47" s="759">
        <f t="shared" si="12"/>
        <v>168.5</v>
      </c>
      <c r="H47" s="760">
        <f t="shared" si="13"/>
        <v>127</v>
      </c>
      <c r="I47" s="731">
        <f t="shared" si="14"/>
        <v>143.5</v>
      </c>
      <c r="J47" s="761">
        <f t="shared" si="15"/>
        <v>144</v>
      </c>
      <c r="K47" s="744">
        <f t="shared" ref="K47:AS47" si="22">J47*(1+K$36)</f>
        <v>146.04619549275705</v>
      </c>
      <c r="L47" s="96">
        <f t="shared" si="22"/>
        <v>147.94765280838945</v>
      </c>
      <c r="M47" s="96">
        <f t="shared" si="22"/>
        <v>149.71531838154192</v>
      </c>
      <c r="N47" s="216">
        <f t="shared" si="22"/>
        <v>150.92910880322199</v>
      </c>
      <c r="O47" s="217">
        <f t="shared" si="22"/>
        <v>152.02236438636501</v>
      </c>
      <c r="P47" s="218">
        <f t="shared" si="22"/>
        <v>153.00534686023605</v>
      </c>
      <c r="Q47" s="96">
        <f t="shared" si="22"/>
        <v>153.88762030739528</v>
      </c>
      <c r="R47" s="96">
        <f t="shared" si="22"/>
        <v>154.67806269449704</v>
      </c>
      <c r="S47" s="96">
        <f t="shared" si="22"/>
        <v>155.3848861122284</v>
      </c>
      <c r="T47" s="96">
        <f t="shared" si="22"/>
        <v>156.015663301751</v>
      </c>
      <c r="U47" s="96">
        <f t="shared" si="22"/>
        <v>156.57735849888087</v>
      </c>
      <c r="V47" s="96">
        <f t="shared" si="22"/>
        <v>157.0763610163994</v>
      </c>
      <c r="W47" s="96">
        <f t="shared" si="22"/>
        <v>157.51852031440961</v>
      </c>
      <c r="X47" s="96">
        <f t="shared" si="22"/>
        <v>157.90918158454534</v>
      </c>
      <c r="Y47" s="96">
        <f t="shared" si="22"/>
        <v>158.25322110242473</v>
      </c>
      <c r="Z47" s="96">
        <f t="shared" si="22"/>
        <v>158.55508079023858</v>
      </c>
      <c r="AA47" s="96">
        <f t="shared" si="22"/>
        <v>158.81880158364149</v>
      </c>
      <c r="AB47" s="96">
        <f t="shared" si="22"/>
        <v>159.04805531954494</v>
      </c>
      <c r="AC47" s="96">
        <f t="shared" si="22"/>
        <v>159.24617495879386</v>
      </c>
      <c r="AD47" s="96">
        <f t="shared" si="22"/>
        <v>159.41618303426375</v>
      </c>
      <c r="AE47" s="96">
        <f t="shared" si="22"/>
        <v>159.56081827430211</v>
      </c>
      <c r="AF47" s="96">
        <f t="shared" si="22"/>
        <v>159.6825603967801</v>
      </c>
      <c r="AG47" s="96">
        <f t="shared" si="22"/>
        <v>159.78365310297249</v>
      </c>
      <c r="AH47" s="96">
        <f t="shared" si="22"/>
        <v>159.86612532526939</v>
      </c>
      <c r="AI47" s="96">
        <f t="shared" si="22"/>
        <v>159.4600831569405</v>
      </c>
      <c r="AJ47" s="96">
        <f t="shared" si="22"/>
        <v>159.03806208926315</v>
      </c>
      <c r="AK47" s="96">
        <f t="shared" si="22"/>
        <v>158.60168185551129</v>
      </c>
      <c r="AL47" s="96">
        <f t="shared" si="22"/>
        <v>158.15240041011219</v>
      </c>
      <c r="AM47" s="96">
        <f t="shared" si="22"/>
        <v>157.6915296337805</v>
      </c>
      <c r="AN47" s="96">
        <f t="shared" si="22"/>
        <v>157.22024960138785</v>
      </c>
      <c r="AO47" s="96">
        <f t="shared" si="22"/>
        <v>156.7396215267739</v>
      </c>
      <c r="AP47" s="96">
        <f t="shared" si="22"/>
        <v>156.2505994932572</v>
      </c>
      <c r="AQ47" s="96">
        <f t="shared" si="22"/>
        <v>155.75404107254749</v>
      </c>
      <c r="AR47" s="96">
        <f t="shared" si="22"/>
        <v>155.25071692837645</v>
      </c>
      <c r="AS47" s="96">
        <f t="shared" si="22"/>
        <v>154.74131949465138</v>
      </c>
      <c r="AT47" s="84"/>
      <c r="AU47" s="790" t="s">
        <v>233</v>
      </c>
      <c r="AV47" s="635">
        <v>365</v>
      </c>
      <c r="AW47" s="580">
        <v>0.8</v>
      </c>
      <c r="AX47" s="579">
        <f t="shared" si="16"/>
        <v>8.91</v>
      </c>
      <c r="AY47" s="581">
        <f t="shared" si="17"/>
        <v>4.8288910959678226</v>
      </c>
      <c r="AZ47" s="579">
        <f t="shared" si="8"/>
        <v>5</v>
      </c>
      <c r="BA47" s="798">
        <v>50</v>
      </c>
      <c r="BB47" s="84"/>
      <c r="BC47" s="84"/>
      <c r="BD47" s="84"/>
      <c r="BE47" s="225" t="s">
        <v>122</v>
      </c>
    </row>
    <row r="48" spans="1:57" ht="15.75" customHeight="1" x14ac:dyDescent="0.25">
      <c r="A48" s="134">
        <v>8</v>
      </c>
      <c r="B48" s="190" t="s">
        <v>132</v>
      </c>
      <c r="C48" s="741"/>
      <c r="D48" s="757">
        <f t="shared" si="9"/>
        <v>3158.5</v>
      </c>
      <c r="E48" s="758">
        <f t="shared" si="10"/>
        <v>3085</v>
      </c>
      <c r="F48" s="730">
        <f t="shared" si="11"/>
        <v>2988</v>
      </c>
      <c r="G48" s="759">
        <f t="shared" si="12"/>
        <v>3211.5</v>
      </c>
      <c r="H48" s="760">
        <f t="shared" si="13"/>
        <v>4047.5</v>
      </c>
      <c r="I48" s="731">
        <f t="shared" si="14"/>
        <v>4634</v>
      </c>
      <c r="J48" s="761">
        <f t="shared" si="15"/>
        <v>7003</v>
      </c>
      <c r="K48" s="744">
        <f t="shared" ref="K48:AS48" si="23">J48*(1+K$36)</f>
        <v>7102.5104655262339</v>
      </c>
      <c r="L48" s="96">
        <f t="shared" si="23"/>
        <v>7194.9820320635517</v>
      </c>
      <c r="M48" s="96">
        <f t="shared" si="23"/>
        <v>7280.9470460134589</v>
      </c>
      <c r="N48" s="216">
        <f t="shared" si="23"/>
        <v>7339.9760343678026</v>
      </c>
      <c r="O48" s="217">
        <f t="shared" si="23"/>
        <v>7393.1431791507921</v>
      </c>
      <c r="P48" s="218">
        <f t="shared" si="23"/>
        <v>7440.9475282099502</v>
      </c>
      <c r="Q48" s="96">
        <f t="shared" si="23"/>
        <v>7483.8542014770064</v>
      </c>
      <c r="R48" s="96">
        <f t="shared" si="23"/>
        <v>7522.2949517330735</v>
      </c>
      <c r="S48" s="96">
        <f t="shared" si="23"/>
        <v>7556.6691489162176</v>
      </c>
      <c r="T48" s="96">
        <f t="shared" si="23"/>
        <v>7587.3450701539032</v>
      </c>
      <c r="U48" s="96">
        <f t="shared" si="23"/>
        <v>7614.6613997754348</v>
      </c>
      <c r="V48" s="96">
        <f t="shared" si="23"/>
        <v>7638.9288624850333</v>
      </c>
      <c r="W48" s="96">
        <f t="shared" si="23"/>
        <v>7660.4319289014602</v>
      </c>
      <c r="X48" s="96">
        <f t="shared" si="23"/>
        <v>7679.4305460872965</v>
      </c>
      <c r="Y48" s="96">
        <f t="shared" si="23"/>
        <v>7696.161856807501</v>
      </c>
      <c r="Z48" s="96">
        <f t="shared" si="23"/>
        <v>7710.8418803752811</v>
      </c>
      <c r="AA48" s="96">
        <f t="shared" si="23"/>
        <v>7723.6671353488955</v>
      </c>
      <c r="AB48" s="96">
        <f t="shared" si="23"/>
        <v>7734.8161902970342</v>
      </c>
      <c r="AC48" s="96">
        <f t="shared" si="23"/>
        <v>7744.4511335863408</v>
      </c>
      <c r="AD48" s="96">
        <f t="shared" si="23"/>
        <v>7752.7189568677004</v>
      </c>
      <c r="AE48" s="96">
        <f t="shared" si="23"/>
        <v>7759.7528498259544</v>
      </c>
      <c r="AF48" s="96">
        <f t="shared" si="23"/>
        <v>7765.6734059628534</v>
      </c>
      <c r="AG48" s="96">
        <f t="shared" si="23"/>
        <v>7770.5897408341398</v>
      </c>
      <c r="AH48" s="96">
        <f t="shared" si="23"/>
        <v>7774.6005253670928</v>
      </c>
      <c r="AI48" s="96">
        <f t="shared" si="23"/>
        <v>7754.8539051948201</v>
      </c>
      <c r="AJ48" s="96">
        <f t="shared" si="23"/>
        <v>7734.33020007715</v>
      </c>
      <c r="AK48" s="96">
        <f t="shared" si="23"/>
        <v>7713.1081807926757</v>
      </c>
      <c r="AL48" s="96">
        <f t="shared" si="23"/>
        <v>7691.2587505001075</v>
      </c>
      <c r="AM48" s="96">
        <f t="shared" si="23"/>
        <v>7668.8457085094769</v>
      </c>
      <c r="AN48" s="96">
        <f t="shared" si="23"/>
        <v>7645.926444156381</v>
      </c>
      <c r="AO48" s="96">
        <f t="shared" si="23"/>
        <v>7622.5525663333156</v>
      </c>
      <c r="AP48" s="96">
        <f t="shared" si="23"/>
        <v>7598.7704739672217</v>
      </c>
      <c r="AQ48" s="96">
        <f t="shared" si="23"/>
        <v>7574.6218724378468</v>
      </c>
      <c r="AR48" s="96">
        <f t="shared" si="23"/>
        <v>7550.1442406209726</v>
      </c>
      <c r="AS48" s="96">
        <f t="shared" si="23"/>
        <v>7525.3712529239128</v>
      </c>
      <c r="AT48" s="84"/>
      <c r="AU48" s="789" t="s">
        <v>132</v>
      </c>
      <c r="AV48" s="635">
        <v>365</v>
      </c>
      <c r="AW48" s="580">
        <v>0.8</v>
      </c>
      <c r="AX48" s="579">
        <f t="shared" si="16"/>
        <v>8.91</v>
      </c>
      <c r="AY48" s="581">
        <f t="shared" si="17"/>
        <v>234.83836350737954</v>
      </c>
      <c r="AZ48" s="579">
        <f t="shared" si="8"/>
        <v>235</v>
      </c>
      <c r="BA48" s="798">
        <v>10</v>
      </c>
      <c r="BB48" s="84"/>
      <c r="BC48" s="84"/>
      <c r="BD48" s="84"/>
      <c r="BE48" s="224" t="s">
        <v>123</v>
      </c>
    </row>
    <row r="49" spans="1:57" ht="15.75" customHeight="1" x14ac:dyDescent="0.25">
      <c r="A49" s="134">
        <v>9</v>
      </c>
      <c r="B49" s="190" t="s">
        <v>235</v>
      </c>
      <c r="C49" s="741"/>
      <c r="D49" s="757">
        <f t="shared" si="9"/>
        <v>441</v>
      </c>
      <c r="E49" s="758">
        <f t="shared" si="10"/>
        <v>438.5</v>
      </c>
      <c r="F49" s="730">
        <f t="shared" si="11"/>
        <v>384.5</v>
      </c>
      <c r="G49" s="759">
        <f t="shared" si="12"/>
        <v>0</v>
      </c>
      <c r="H49" s="760">
        <f t="shared" si="13"/>
        <v>0</v>
      </c>
      <c r="I49" s="731">
        <f t="shared" si="14"/>
        <v>0</v>
      </c>
      <c r="J49" s="761">
        <f t="shared" si="15"/>
        <v>0</v>
      </c>
      <c r="K49" s="744">
        <f t="shared" ref="K49:AS49" si="24">J49*(1+K$36)</f>
        <v>0</v>
      </c>
      <c r="L49" s="96">
        <f t="shared" si="24"/>
        <v>0</v>
      </c>
      <c r="M49" s="96">
        <f t="shared" si="24"/>
        <v>0</v>
      </c>
      <c r="N49" s="216">
        <f t="shared" si="24"/>
        <v>0</v>
      </c>
      <c r="O49" s="217">
        <f t="shared" si="24"/>
        <v>0</v>
      </c>
      <c r="P49" s="218">
        <f t="shared" si="24"/>
        <v>0</v>
      </c>
      <c r="Q49" s="96">
        <f t="shared" si="24"/>
        <v>0</v>
      </c>
      <c r="R49" s="96">
        <f t="shared" si="24"/>
        <v>0</v>
      </c>
      <c r="S49" s="96">
        <f t="shared" si="24"/>
        <v>0</v>
      </c>
      <c r="T49" s="96">
        <f t="shared" si="24"/>
        <v>0</v>
      </c>
      <c r="U49" s="96">
        <f t="shared" si="24"/>
        <v>0</v>
      </c>
      <c r="V49" s="96">
        <f t="shared" si="24"/>
        <v>0</v>
      </c>
      <c r="W49" s="96">
        <f t="shared" si="24"/>
        <v>0</v>
      </c>
      <c r="X49" s="96">
        <f t="shared" si="24"/>
        <v>0</v>
      </c>
      <c r="Y49" s="96">
        <f t="shared" si="24"/>
        <v>0</v>
      </c>
      <c r="Z49" s="96">
        <f t="shared" si="24"/>
        <v>0</v>
      </c>
      <c r="AA49" s="96">
        <f t="shared" si="24"/>
        <v>0</v>
      </c>
      <c r="AB49" s="96">
        <f t="shared" si="24"/>
        <v>0</v>
      </c>
      <c r="AC49" s="96">
        <f t="shared" si="24"/>
        <v>0</v>
      </c>
      <c r="AD49" s="96">
        <f t="shared" si="24"/>
        <v>0</v>
      </c>
      <c r="AE49" s="96">
        <f t="shared" si="24"/>
        <v>0</v>
      </c>
      <c r="AF49" s="96">
        <f t="shared" si="24"/>
        <v>0</v>
      </c>
      <c r="AG49" s="96">
        <f t="shared" si="24"/>
        <v>0</v>
      </c>
      <c r="AH49" s="96">
        <f t="shared" si="24"/>
        <v>0</v>
      </c>
      <c r="AI49" s="96">
        <f t="shared" si="24"/>
        <v>0</v>
      </c>
      <c r="AJ49" s="96">
        <f t="shared" si="24"/>
        <v>0</v>
      </c>
      <c r="AK49" s="96">
        <f t="shared" si="24"/>
        <v>0</v>
      </c>
      <c r="AL49" s="96">
        <f t="shared" si="24"/>
        <v>0</v>
      </c>
      <c r="AM49" s="96">
        <f t="shared" si="24"/>
        <v>0</v>
      </c>
      <c r="AN49" s="96">
        <f t="shared" si="24"/>
        <v>0</v>
      </c>
      <c r="AO49" s="96">
        <f t="shared" si="24"/>
        <v>0</v>
      </c>
      <c r="AP49" s="96">
        <f t="shared" si="24"/>
        <v>0</v>
      </c>
      <c r="AQ49" s="96">
        <f t="shared" si="24"/>
        <v>0</v>
      </c>
      <c r="AR49" s="96">
        <f t="shared" si="24"/>
        <v>0</v>
      </c>
      <c r="AS49" s="96">
        <f t="shared" si="24"/>
        <v>0</v>
      </c>
      <c r="AT49" s="84"/>
      <c r="AU49" s="789" t="s">
        <v>235</v>
      </c>
      <c r="AV49" s="635">
        <v>365</v>
      </c>
      <c r="AW49" s="580">
        <v>0.8</v>
      </c>
      <c r="AX49" s="579">
        <f t="shared" si="16"/>
        <v>8.91</v>
      </c>
      <c r="AY49" s="581">
        <f t="shared" si="17"/>
        <v>0</v>
      </c>
      <c r="AZ49" s="579">
        <f t="shared" si="8"/>
        <v>0</v>
      </c>
      <c r="BA49" s="798">
        <v>20</v>
      </c>
      <c r="BB49" s="84"/>
      <c r="BC49" s="84"/>
      <c r="BD49" s="84"/>
      <c r="BE49" s="224" t="s">
        <v>124</v>
      </c>
    </row>
    <row r="50" spans="1:57" ht="15.75" customHeight="1" x14ac:dyDescent="0.25">
      <c r="A50" s="134">
        <v>10</v>
      </c>
      <c r="B50" s="190" t="s">
        <v>234</v>
      </c>
      <c r="C50" s="741"/>
      <c r="D50" s="757">
        <f t="shared" si="9"/>
        <v>896</v>
      </c>
      <c r="E50" s="758">
        <f t="shared" si="10"/>
        <v>896</v>
      </c>
      <c r="F50" s="730">
        <f t="shared" si="11"/>
        <v>728</v>
      </c>
      <c r="G50" s="759">
        <f t="shared" si="12"/>
        <v>906</v>
      </c>
      <c r="H50" s="760">
        <f t="shared" si="13"/>
        <v>699</v>
      </c>
      <c r="I50" s="731">
        <f t="shared" si="14"/>
        <v>574</v>
      </c>
      <c r="J50" s="761">
        <f t="shared" si="15"/>
        <v>665</v>
      </c>
      <c r="K50" s="744">
        <f t="shared" ref="K50:AS50" si="25">J50*(1+K$36)</f>
        <v>674.44944446307943</v>
      </c>
      <c r="L50" s="96">
        <f t="shared" si="25"/>
        <v>683.23047998318737</v>
      </c>
      <c r="M50" s="96">
        <f t="shared" si="25"/>
        <v>691.39365780364835</v>
      </c>
      <c r="N50" s="216">
        <f t="shared" si="25"/>
        <v>696.99900940376813</v>
      </c>
      <c r="O50" s="217">
        <f t="shared" si="25"/>
        <v>702.0477244231439</v>
      </c>
      <c r="P50" s="218">
        <f t="shared" si="25"/>
        <v>706.58719209761773</v>
      </c>
      <c r="Q50" s="96">
        <f t="shared" si="25"/>
        <v>710.66157989179055</v>
      </c>
      <c r="R50" s="96">
        <f t="shared" si="25"/>
        <v>714.31188674889245</v>
      </c>
      <c r="S50" s="96">
        <f t="shared" si="25"/>
        <v>717.57603655994353</v>
      </c>
      <c r="T50" s="96">
        <f t="shared" si="25"/>
        <v>720.48900066433612</v>
      </c>
      <c r="U50" s="96">
        <f t="shared" si="25"/>
        <v>723.08294028997057</v>
      </c>
      <c r="V50" s="96">
        <f t="shared" si="25"/>
        <v>725.38736163823319</v>
      </c>
      <c r="W50" s="96">
        <f t="shared" si="25"/>
        <v>727.42927784084975</v>
      </c>
      <c r="X50" s="96">
        <f t="shared" si="25"/>
        <v>729.23337328974037</v>
      </c>
      <c r="Y50" s="96">
        <f t="shared" si="25"/>
        <v>730.82216689661402</v>
      </c>
      <c r="Z50" s="96">
        <f t="shared" si="25"/>
        <v>732.21617170492095</v>
      </c>
      <c r="AA50" s="96">
        <f t="shared" si="25"/>
        <v>733.43404898001074</v>
      </c>
      <c r="AB50" s="96">
        <f t="shared" si="25"/>
        <v>734.49275546873162</v>
      </c>
      <c r="AC50" s="96">
        <f t="shared" si="25"/>
        <v>735.40768296942974</v>
      </c>
      <c r="AD50" s="96">
        <f t="shared" si="25"/>
        <v>736.19278970684286</v>
      </c>
      <c r="AE50" s="96">
        <f t="shared" si="25"/>
        <v>736.86072328063108</v>
      </c>
      <c r="AF50" s="96">
        <f t="shared" si="25"/>
        <v>737.42293516568577</v>
      </c>
      <c r="AG50" s="96">
        <f t="shared" si="25"/>
        <v>737.88978689914359</v>
      </c>
      <c r="AH50" s="96">
        <f t="shared" si="25"/>
        <v>738.27064820350085</v>
      </c>
      <c r="AI50" s="96">
        <f t="shared" si="25"/>
        <v>736.39552291225982</v>
      </c>
      <c r="AJ50" s="96">
        <f t="shared" si="25"/>
        <v>734.446606176111</v>
      </c>
      <c r="AK50" s="96">
        <f t="shared" si="25"/>
        <v>732.43137801329863</v>
      </c>
      <c r="AL50" s="96">
        <f t="shared" si="25"/>
        <v>730.35657133836526</v>
      </c>
      <c r="AM50" s="96">
        <f t="shared" si="25"/>
        <v>728.22824448933352</v>
      </c>
      <c r="AN50" s="96">
        <f t="shared" si="25"/>
        <v>726.0518471175202</v>
      </c>
      <c r="AO50" s="96">
        <f t="shared" si="25"/>
        <v>723.83227996739333</v>
      </c>
      <c r="AP50" s="96">
        <f t="shared" si="25"/>
        <v>721.5739490487224</v>
      </c>
      <c r="AQ50" s="96">
        <f t="shared" si="25"/>
        <v>719.28081467530615</v>
      </c>
      <c r="AR50" s="96">
        <f t="shared" si="25"/>
        <v>716.95643581507181</v>
      </c>
      <c r="AS50" s="96">
        <f t="shared" si="25"/>
        <v>714.60401016627202</v>
      </c>
      <c r="AT50" s="84"/>
      <c r="AU50" s="789" t="s">
        <v>234</v>
      </c>
      <c r="AV50" s="635">
        <v>365</v>
      </c>
      <c r="AW50" s="580">
        <v>0.8</v>
      </c>
      <c r="AX50" s="579">
        <f t="shared" si="16"/>
        <v>8.91</v>
      </c>
      <c r="AY50" s="581">
        <f t="shared" si="17"/>
        <v>22.300087352906957</v>
      </c>
      <c r="AZ50" s="579">
        <f t="shared" si="8"/>
        <v>23</v>
      </c>
      <c r="BA50" s="798">
        <v>30</v>
      </c>
      <c r="BB50" s="84"/>
      <c r="BC50" s="84"/>
      <c r="BD50" s="84"/>
      <c r="BE50" s="225" t="s">
        <v>126</v>
      </c>
    </row>
    <row r="51" spans="1:57" x14ac:dyDescent="0.25">
      <c r="A51" s="134">
        <v>11</v>
      </c>
      <c r="B51" s="190" t="s">
        <v>135</v>
      </c>
      <c r="C51" s="741"/>
      <c r="D51" s="757">
        <f t="shared" si="9"/>
        <v>1119</v>
      </c>
      <c r="E51" s="758">
        <f t="shared" si="10"/>
        <v>1157</v>
      </c>
      <c r="F51" s="730">
        <f t="shared" si="11"/>
        <v>1075.5</v>
      </c>
      <c r="G51" s="759">
        <f t="shared" si="12"/>
        <v>1197.5</v>
      </c>
      <c r="H51" s="760">
        <f t="shared" si="13"/>
        <v>1778</v>
      </c>
      <c r="I51" s="731">
        <f t="shared" si="14"/>
        <v>1048</v>
      </c>
      <c r="J51" s="761">
        <f t="shared" si="15"/>
        <v>1989</v>
      </c>
      <c r="K51" s="744">
        <f t="shared" ref="K51:AS51" si="26">J51*(1+K$36)</f>
        <v>2017.2630752437069</v>
      </c>
      <c r="L51" s="96">
        <f t="shared" si="26"/>
        <v>2043.5269544158793</v>
      </c>
      <c r="M51" s="96">
        <f t="shared" si="26"/>
        <v>2067.9428351450479</v>
      </c>
      <c r="N51" s="216">
        <f t="shared" si="26"/>
        <v>2084.7083153445037</v>
      </c>
      <c r="O51" s="217">
        <f t="shared" si="26"/>
        <v>2099.8089080866666</v>
      </c>
      <c r="P51" s="218">
        <f t="shared" si="26"/>
        <v>2113.3863535070104</v>
      </c>
      <c r="Q51" s="96">
        <f t="shared" si="26"/>
        <v>2125.5727554958976</v>
      </c>
      <c r="R51" s="96">
        <f t="shared" si="26"/>
        <v>2136.4907409677407</v>
      </c>
      <c r="S51" s="96">
        <f t="shared" si="26"/>
        <v>2146.2537394251553</v>
      </c>
      <c r="T51" s="96">
        <f t="shared" si="26"/>
        <v>2154.9663493554363</v>
      </c>
      <c r="U51" s="96">
        <f t="shared" si="26"/>
        <v>2162.7247642657926</v>
      </c>
      <c r="V51" s="96">
        <f t="shared" si="26"/>
        <v>2169.6172365390171</v>
      </c>
      <c r="W51" s="96">
        <f t="shared" si="26"/>
        <v>2175.7245618427833</v>
      </c>
      <c r="X51" s="96">
        <f t="shared" si="26"/>
        <v>2181.1205706365331</v>
      </c>
      <c r="Y51" s="96">
        <f t="shared" si="26"/>
        <v>2185.8726164772424</v>
      </c>
      <c r="Z51" s="96">
        <f t="shared" si="26"/>
        <v>2190.0420534151713</v>
      </c>
      <c r="AA51" s="96">
        <f t="shared" si="26"/>
        <v>2193.6846968740488</v>
      </c>
      <c r="AB51" s="96">
        <f t="shared" si="26"/>
        <v>2196.8512641012153</v>
      </c>
      <c r="AC51" s="96">
        <f t="shared" si="26"/>
        <v>2199.5877916183408</v>
      </c>
      <c r="AD51" s="96">
        <f t="shared" si="26"/>
        <v>2201.9360281607687</v>
      </c>
      <c r="AE51" s="96">
        <f t="shared" si="26"/>
        <v>2203.9338024137983</v>
      </c>
      <c r="AF51" s="96">
        <f t="shared" si="26"/>
        <v>2205.6153654805257</v>
      </c>
      <c r="AG51" s="96">
        <f t="shared" si="26"/>
        <v>2207.011708484808</v>
      </c>
      <c r="AH51" s="96">
        <f t="shared" si="26"/>
        <v>2208.1508560552838</v>
      </c>
      <c r="AI51" s="96">
        <f t="shared" si="26"/>
        <v>2202.542398605241</v>
      </c>
      <c r="AJ51" s="96">
        <f t="shared" si="26"/>
        <v>2196.7132326079477</v>
      </c>
      <c r="AK51" s="96">
        <f t="shared" si="26"/>
        <v>2190.68573062925</v>
      </c>
      <c r="AL51" s="96">
        <f t="shared" si="26"/>
        <v>2184.4800306646748</v>
      </c>
      <c r="AM51" s="96">
        <f t="shared" si="26"/>
        <v>2178.1142530665934</v>
      </c>
      <c r="AN51" s="96">
        <f t="shared" si="26"/>
        <v>2171.6046976191697</v>
      </c>
      <c r="AO51" s="96">
        <f t="shared" si="26"/>
        <v>2164.9660223385649</v>
      </c>
      <c r="AP51" s="96">
        <f t="shared" si="26"/>
        <v>2158.2114055006155</v>
      </c>
      <c r="AQ51" s="96">
        <f t="shared" si="26"/>
        <v>2151.3526923145628</v>
      </c>
      <c r="AR51" s="96">
        <f t="shared" si="26"/>
        <v>2144.4005275732002</v>
      </c>
      <c r="AS51" s="96">
        <f t="shared" si="26"/>
        <v>2137.3644755198725</v>
      </c>
      <c r="AT51" s="84"/>
      <c r="AU51" s="789" t="s">
        <v>135</v>
      </c>
      <c r="AV51" s="635">
        <v>365</v>
      </c>
      <c r="AW51" s="580">
        <v>0.8</v>
      </c>
      <c r="AX51" s="579">
        <f t="shared" si="16"/>
        <v>8.91</v>
      </c>
      <c r="AY51" s="581">
        <f t="shared" si="17"/>
        <v>66.699058263055576</v>
      </c>
      <c r="AZ51" s="579">
        <f t="shared" si="8"/>
        <v>67</v>
      </c>
      <c r="BA51" s="798">
        <v>2</v>
      </c>
      <c r="BB51" s="84"/>
      <c r="BC51" s="84"/>
      <c r="BD51" s="84"/>
      <c r="BE51" s="226" t="s">
        <v>127</v>
      </c>
    </row>
    <row r="52" spans="1:57" ht="15.75" customHeight="1" x14ac:dyDescent="0.25">
      <c r="A52" s="134">
        <v>12</v>
      </c>
      <c r="B52" s="190" t="s">
        <v>136</v>
      </c>
      <c r="C52" s="741"/>
      <c r="D52" s="757">
        <f t="shared" si="9"/>
        <v>1558.5</v>
      </c>
      <c r="E52" s="758">
        <f t="shared" si="10"/>
        <v>1556.5</v>
      </c>
      <c r="F52" s="730">
        <f t="shared" si="11"/>
        <v>1704</v>
      </c>
      <c r="G52" s="759">
        <f t="shared" si="12"/>
        <v>1828</v>
      </c>
      <c r="H52" s="760">
        <f t="shared" si="13"/>
        <v>2214.5</v>
      </c>
      <c r="I52" s="731">
        <f t="shared" si="14"/>
        <v>1683.5</v>
      </c>
      <c r="J52" s="761">
        <f t="shared" si="15"/>
        <v>2243.5</v>
      </c>
      <c r="K52" s="744">
        <f t="shared" ref="K52:AS52" si="27">J52*(1+K$36)</f>
        <v>2275.3794415833368</v>
      </c>
      <c r="L52" s="96">
        <f t="shared" si="27"/>
        <v>2305.0038824695957</v>
      </c>
      <c r="M52" s="96">
        <f t="shared" si="27"/>
        <v>2332.5438665902038</v>
      </c>
      <c r="N52" s="216">
        <f t="shared" si="27"/>
        <v>2351.4545527779765</v>
      </c>
      <c r="O52" s="217">
        <f t="shared" si="27"/>
        <v>2368.4873229222912</v>
      </c>
      <c r="P52" s="218">
        <f t="shared" si="27"/>
        <v>2383.8020533398585</v>
      </c>
      <c r="Q52" s="96">
        <f t="shared" si="27"/>
        <v>2397.5477511086206</v>
      </c>
      <c r="R52" s="96">
        <f t="shared" si="27"/>
        <v>2409.862733716001</v>
      </c>
      <c r="S52" s="96">
        <f t="shared" si="27"/>
        <v>2420.8749443943366</v>
      </c>
      <c r="T52" s="96">
        <f t="shared" si="27"/>
        <v>2430.7023653991555</v>
      </c>
      <c r="U52" s="96">
        <f t="shared" si="27"/>
        <v>2439.4534985572172</v>
      </c>
      <c r="V52" s="96">
        <f t="shared" si="27"/>
        <v>2447.2278884742504</v>
      </c>
      <c r="W52" s="96">
        <f t="shared" si="27"/>
        <v>2454.1166689262359</v>
      </c>
      <c r="X52" s="96">
        <f t="shared" si="27"/>
        <v>2460.2031172564407</v>
      </c>
      <c r="Y52" s="96">
        <f t="shared" si="27"/>
        <v>2465.5632051617354</v>
      </c>
      <c r="Z52" s="96">
        <f t="shared" si="27"/>
        <v>2470.2661371729182</v>
      </c>
      <c r="AA52" s="96">
        <f t="shared" si="27"/>
        <v>2474.3748705062476</v>
      </c>
      <c r="AB52" s="96">
        <f t="shared" si="27"/>
        <v>2477.9466118708269</v>
      </c>
      <c r="AC52" s="96">
        <f t="shared" si="27"/>
        <v>2481.0332883337087</v>
      </c>
      <c r="AD52" s="96">
        <f t="shared" si="27"/>
        <v>2483.6819905372972</v>
      </c>
      <c r="AE52" s="96">
        <f t="shared" si="27"/>
        <v>2485.935387488867</v>
      </c>
      <c r="AF52" s="96">
        <f t="shared" si="27"/>
        <v>2487.8321128484463</v>
      </c>
      <c r="AG52" s="96">
        <f t="shared" si="27"/>
        <v>2489.4071231702701</v>
      </c>
      <c r="AH52" s="96">
        <f t="shared" si="27"/>
        <v>2490.6920289391805</v>
      </c>
      <c r="AI52" s="96">
        <f t="shared" si="27"/>
        <v>2484.365948351362</v>
      </c>
      <c r="AJ52" s="96">
        <f t="shared" si="27"/>
        <v>2477.790918730986</v>
      </c>
      <c r="AK52" s="96">
        <f t="shared" si="27"/>
        <v>2470.9921752974979</v>
      </c>
      <c r="AL52" s="96">
        <f t="shared" si="27"/>
        <v>2463.9924327783806</v>
      </c>
      <c r="AM52" s="96">
        <f t="shared" si="27"/>
        <v>2456.8121300929629</v>
      </c>
      <c r="AN52" s="96">
        <f t="shared" si="27"/>
        <v>2449.4696526438452</v>
      </c>
      <c r="AO52" s="96">
        <f t="shared" si="27"/>
        <v>2441.9815339952593</v>
      </c>
      <c r="AP52" s="96">
        <f t="shared" si="27"/>
        <v>2434.3626386327956</v>
      </c>
      <c r="AQ52" s="96">
        <f t="shared" si="27"/>
        <v>2426.6263274045859</v>
      </c>
      <c r="AR52" s="96">
        <f t="shared" si="27"/>
        <v>2418.7846071445319</v>
      </c>
      <c r="AS52" s="96">
        <f t="shared" si="27"/>
        <v>2410.8482658767389</v>
      </c>
      <c r="AT52" s="84"/>
      <c r="AU52" s="789" t="s">
        <v>136</v>
      </c>
      <c r="AV52" s="635">
        <v>365</v>
      </c>
      <c r="AW52" s="580">
        <v>0.8</v>
      </c>
      <c r="AX52" s="579">
        <f t="shared" si="16"/>
        <v>8.91</v>
      </c>
      <c r="AY52" s="581">
        <f t="shared" si="17"/>
        <v>75.233452595859802</v>
      </c>
      <c r="AZ52" s="579">
        <f t="shared" si="8"/>
        <v>76</v>
      </c>
      <c r="BA52" s="798">
        <v>68</v>
      </c>
      <c r="BB52" s="84"/>
      <c r="BC52" s="84"/>
      <c r="BD52" s="84"/>
      <c r="BE52" s="224" t="s">
        <v>128</v>
      </c>
    </row>
    <row r="53" spans="1:57" ht="15.75" customHeight="1" x14ac:dyDescent="0.25">
      <c r="A53" s="134">
        <v>13</v>
      </c>
      <c r="B53" s="190" t="s">
        <v>137</v>
      </c>
      <c r="C53" s="741"/>
      <c r="D53" s="757">
        <f t="shared" si="9"/>
        <v>1738.5</v>
      </c>
      <c r="E53" s="758">
        <f t="shared" si="10"/>
        <v>1796.5</v>
      </c>
      <c r="F53" s="730">
        <f t="shared" si="11"/>
        <v>1704</v>
      </c>
      <c r="G53" s="759">
        <f t="shared" si="12"/>
        <v>1822.5</v>
      </c>
      <c r="H53" s="760">
        <f t="shared" si="13"/>
        <v>2034.5</v>
      </c>
      <c r="I53" s="731">
        <f t="shared" si="14"/>
        <v>2044.5</v>
      </c>
      <c r="J53" s="761">
        <f t="shared" si="15"/>
        <v>2216.5</v>
      </c>
      <c r="K53" s="744">
        <f t="shared" ref="K53:AS53" si="28">J53*(1+K$36)</f>
        <v>2247.9957799284448</v>
      </c>
      <c r="L53" s="96">
        <f t="shared" si="28"/>
        <v>2277.2636975680225</v>
      </c>
      <c r="M53" s="96">
        <f t="shared" si="28"/>
        <v>2304.4722443936644</v>
      </c>
      <c r="N53" s="216">
        <f t="shared" si="28"/>
        <v>2323.155344877372</v>
      </c>
      <c r="O53" s="217">
        <f t="shared" si="28"/>
        <v>2339.9831295998479</v>
      </c>
      <c r="P53" s="218">
        <f t="shared" si="28"/>
        <v>2355.1135508035641</v>
      </c>
      <c r="Q53" s="96">
        <f t="shared" si="28"/>
        <v>2368.6938223009838</v>
      </c>
      <c r="R53" s="96">
        <f t="shared" si="28"/>
        <v>2380.8605969607829</v>
      </c>
      <c r="S53" s="96">
        <f t="shared" si="28"/>
        <v>2391.7402782482936</v>
      </c>
      <c r="T53" s="96">
        <f t="shared" si="28"/>
        <v>2401.4494285300771</v>
      </c>
      <c r="U53" s="96">
        <f t="shared" si="28"/>
        <v>2410.0952438386767</v>
      </c>
      <c r="V53" s="96">
        <f t="shared" si="28"/>
        <v>2417.7760707836751</v>
      </c>
      <c r="W53" s="96">
        <f t="shared" si="28"/>
        <v>2424.5819463672838</v>
      </c>
      <c r="X53" s="96">
        <f t="shared" si="28"/>
        <v>2430.5951457093383</v>
      </c>
      <c r="Y53" s="96">
        <f t="shared" si="28"/>
        <v>2435.8907262050307</v>
      </c>
      <c r="Z53" s="96">
        <f t="shared" si="28"/>
        <v>2440.5370595247487</v>
      </c>
      <c r="AA53" s="96">
        <f t="shared" si="28"/>
        <v>2444.5963452093147</v>
      </c>
      <c r="AB53" s="96">
        <f t="shared" si="28"/>
        <v>2448.1251014984123</v>
      </c>
      <c r="AC53" s="96">
        <f t="shared" si="28"/>
        <v>2451.1746305289348</v>
      </c>
      <c r="AD53" s="96">
        <f t="shared" si="28"/>
        <v>2453.7914562183728</v>
      </c>
      <c r="AE53" s="96">
        <f t="shared" si="28"/>
        <v>2456.0177340624355</v>
      </c>
      <c r="AF53" s="96">
        <f t="shared" si="28"/>
        <v>2457.8916327740503</v>
      </c>
      <c r="AG53" s="96">
        <f t="shared" si="28"/>
        <v>2459.4476882134627</v>
      </c>
      <c r="AH53" s="96">
        <f t="shared" si="28"/>
        <v>2460.7171304406925</v>
      </c>
      <c r="AI53" s="96">
        <f t="shared" si="28"/>
        <v>2454.4671827594357</v>
      </c>
      <c r="AJ53" s="96">
        <f t="shared" si="28"/>
        <v>2447.9712820892491</v>
      </c>
      <c r="AK53" s="96">
        <f t="shared" si="28"/>
        <v>2441.2543599495893</v>
      </c>
      <c r="AL53" s="96">
        <f t="shared" si="28"/>
        <v>2434.3388577014844</v>
      </c>
      <c r="AM53" s="96">
        <f t="shared" si="28"/>
        <v>2427.244968286629</v>
      </c>
      <c r="AN53" s="96">
        <f t="shared" si="28"/>
        <v>2419.990855843585</v>
      </c>
      <c r="AO53" s="96">
        <f t="shared" si="28"/>
        <v>2412.5928549589894</v>
      </c>
      <c r="AP53" s="96">
        <f t="shared" si="28"/>
        <v>2405.0656512278101</v>
      </c>
      <c r="AQ53" s="96">
        <f t="shared" si="28"/>
        <v>2397.4224447034835</v>
      </c>
      <c r="AR53" s="96">
        <f t="shared" si="28"/>
        <v>2389.675097720462</v>
      </c>
      <c r="AS53" s="96">
        <f t="shared" si="28"/>
        <v>2381.8342684714926</v>
      </c>
      <c r="AT53" s="84"/>
      <c r="AU53" s="789" t="s">
        <v>137</v>
      </c>
      <c r="AV53" s="635">
        <v>365</v>
      </c>
      <c r="AW53" s="580">
        <v>0.8</v>
      </c>
      <c r="AX53" s="579">
        <f t="shared" si="16"/>
        <v>8.91</v>
      </c>
      <c r="AY53" s="581">
        <f t="shared" si="17"/>
        <v>74.328035515365841</v>
      </c>
      <c r="AZ53" s="579">
        <f t="shared" si="8"/>
        <v>75</v>
      </c>
      <c r="BA53" s="798">
        <v>4</v>
      </c>
      <c r="BB53" s="84"/>
      <c r="BC53" s="84"/>
      <c r="BD53" s="84"/>
      <c r="BE53" s="221" t="s">
        <v>130</v>
      </c>
    </row>
    <row r="54" spans="1:57" ht="15.75" customHeight="1" x14ac:dyDescent="0.25">
      <c r="A54" s="134">
        <v>14</v>
      </c>
      <c r="B54" s="194" t="s">
        <v>138</v>
      </c>
      <c r="C54" s="741"/>
      <c r="D54" s="757">
        <f t="shared" si="9"/>
        <v>193</v>
      </c>
      <c r="E54" s="758">
        <f t="shared" si="10"/>
        <v>170</v>
      </c>
      <c r="F54" s="730">
        <f t="shared" si="11"/>
        <v>160</v>
      </c>
      <c r="G54" s="759">
        <f t="shared" si="12"/>
        <v>164</v>
      </c>
      <c r="H54" s="760">
        <f t="shared" si="13"/>
        <v>84</v>
      </c>
      <c r="I54" s="731">
        <f t="shared" si="14"/>
        <v>74</v>
      </c>
      <c r="J54" s="761">
        <f t="shared" si="15"/>
        <v>110</v>
      </c>
      <c r="K54" s="744">
        <f t="shared" ref="K54:AS54" si="29">J54*(1+K$36)</f>
        <v>111.56306600141164</v>
      </c>
      <c r="L54" s="96">
        <f t="shared" si="29"/>
        <v>113.01556811751972</v>
      </c>
      <c r="M54" s="96">
        <f t="shared" si="29"/>
        <v>114.36586820812229</v>
      </c>
      <c r="N54" s="216">
        <f t="shared" si="29"/>
        <v>115.29306922468346</v>
      </c>
      <c r="O54" s="217">
        <f t="shared" si="29"/>
        <v>116.12819501736216</v>
      </c>
      <c r="P54" s="218">
        <f t="shared" si="29"/>
        <v>116.87908440712475</v>
      </c>
      <c r="Q54" s="96">
        <f t="shared" si="29"/>
        <v>117.55304329037139</v>
      </c>
      <c r="R54" s="96">
        <f t="shared" si="29"/>
        <v>118.15685344718523</v>
      </c>
      <c r="S54" s="96">
        <f t="shared" si="29"/>
        <v>118.69678800239669</v>
      </c>
      <c r="T54" s="96">
        <f t="shared" si="29"/>
        <v>119.17863168883756</v>
      </c>
      <c r="U54" s="96">
        <f t="shared" si="29"/>
        <v>119.60770440886732</v>
      </c>
      <c r="V54" s="96">
        <f t="shared" si="29"/>
        <v>119.9888868875273</v>
      </c>
      <c r="W54" s="96">
        <f t="shared" si="29"/>
        <v>120.32664746239621</v>
      </c>
      <c r="X54" s="96">
        <f t="shared" si="29"/>
        <v>120.62506926597212</v>
      </c>
      <c r="Y54" s="96">
        <f t="shared" si="29"/>
        <v>120.88787723101888</v>
      </c>
      <c r="Z54" s="96">
        <f t="shared" si="29"/>
        <v>121.11846449254334</v>
      </c>
      <c r="AA54" s="96">
        <f t="shared" si="29"/>
        <v>121.31991787639278</v>
      </c>
      <c r="AB54" s="96">
        <f t="shared" si="29"/>
        <v>121.4950422579857</v>
      </c>
      <c r="AC54" s="96">
        <f t="shared" si="29"/>
        <v>121.64638364907863</v>
      </c>
      <c r="AD54" s="96">
        <f t="shared" si="29"/>
        <v>121.77625092895147</v>
      </c>
      <c r="AE54" s="96">
        <f t="shared" si="29"/>
        <v>121.88673618175855</v>
      </c>
      <c r="AF54" s="96">
        <f t="shared" si="29"/>
        <v>121.97973363642926</v>
      </c>
      <c r="AG54" s="96">
        <f t="shared" si="29"/>
        <v>122.05695723143732</v>
      </c>
      <c r="AH54" s="96">
        <f t="shared" si="29"/>
        <v>122.1199568456919</v>
      </c>
      <c r="AI54" s="96">
        <f t="shared" si="29"/>
        <v>121.8097857448851</v>
      </c>
      <c r="AJ54" s="96">
        <f t="shared" si="29"/>
        <v>121.48740854040935</v>
      </c>
      <c r="AK54" s="96">
        <f t="shared" si="29"/>
        <v>121.15406252851557</v>
      </c>
      <c r="AL54" s="96">
        <f t="shared" si="29"/>
        <v>120.81086142439126</v>
      </c>
      <c r="AM54" s="96">
        <f t="shared" si="29"/>
        <v>120.45880735913789</v>
      </c>
      <c r="AN54" s="96">
        <f t="shared" si="29"/>
        <v>120.09880177883795</v>
      </c>
      <c r="AO54" s="96">
        <f t="shared" si="29"/>
        <v>119.73165533295231</v>
      </c>
      <c r="AP54" s="96">
        <f t="shared" si="29"/>
        <v>119.35809683512704</v>
      </c>
      <c r="AQ54" s="96">
        <f t="shared" si="29"/>
        <v>118.97878137486269</v>
      </c>
      <c r="AR54" s="96">
        <f t="shared" si="29"/>
        <v>118.59429765362091</v>
      </c>
      <c r="AS54" s="96">
        <f t="shared" si="29"/>
        <v>118.20517461396982</v>
      </c>
      <c r="AT54" s="84"/>
      <c r="AU54" s="791" t="s">
        <v>138</v>
      </c>
      <c r="AV54" s="635">
        <v>365</v>
      </c>
      <c r="AW54" s="580">
        <v>0.8</v>
      </c>
      <c r="AX54" s="579">
        <f t="shared" si="16"/>
        <v>8.91</v>
      </c>
      <c r="AY54" s="581">
        <f t="shared" si="17"/>
        <v>3.6887362538643091</v>
      </c>
      <c r="AZ54" s="579">
        <f t="shared" si="8"/>
        <v>4</v>
      </c>
      <c r="BA54" s="798">
        <v>7</v>
      </c>
      <c r="BB54" s="84"/>
      <c r="BC54" s="84"/>
      <c r="BD54" s="84"/>
      <c r="BE54" s="221" t="s">
        <v>131</v>
      </c>
    </row>
    <row r="55" spans="1:57" ht="15.75" customHeight="1" x14ac:dyDescent="0.25">
      <c r="A55" s="134">
        <v>15</v>
      </c>
      <c r="B55" s="194" t="s">
        <v>230</v>
      </c>
      <c r="C55" s="741"/>
      <c r="D55" s="757">
        <f t="shared" si="9"/>
        <v>694</v>
      </c>
      <c r="E55" s="758">
        <f t="shared" si="10"/>
        <v>1024.5</v>
      </c>
      <c r="F55" s="730">
        <f t="shared" si="11"/>
        <v>1050.5</v>
      </c>
      <c r="G55" s="759">
        <f t="shared" si="12"/>
        <v>1301.5</v>
      </c>
      <c r="H55" s="760">
        <f t="shared" si="13"/>
        <v>1355.5</v>
      </c>
      <c r="I55" s="731">
        <f t="shared" si="14"/>
        <v>1071</v>
      </c>
      <c r="J55" s="761">
        <f t="shared" si="15"/>
        <v>1335.5</v>
      </c>
      <c r="K55" s="744">
        <f t="shared" ref="K55:AS55" si="30">J55*(1+K$36)</f>
        <v>1354.4770422262295</v>
      </c>
      <c r="L55" s="96">
        <f t="shared" si="30"/>
        <v>1372.1117383722508</v>
      </c>
      <c r="M55" s="96">
        <f t="shared" si="30"/>
        <v>1388.5056090177029</v>
      </c>
      <c r="N55" s="216">
        <f t="shared" si="30"/>
        <v>1399.7626722687705</v>
      </c>
      <c r="O55" s="217">
        <f t="shared" si="30"/>
        <v>1409.901858597156</v>
      </c>
      <c r="P55" s="218">
        <f t="shared" si="30"/>
        <v>1419.0183384155919</v>
      </c>
      <c r="Q55" s="96">
        <f t="shared" si="30"/>
        <v>1427.2008119481</v>
      </c>
      <c r="R55" s="96">
        <f t="shared" si="30"/>
        <v>1434.5316161701444</v>
      </c>
      <c r="S55" s="96">
        <f t="shared" si="30"/>
        <v>1441.0869125200072</v>
      </c>
      <c r="T55" s="96">
        <f t="shared" si="30"/>
        <v>1446.9369329131143</v>
      </c>
      <c r="U55" s="96">
        <f t="shared" si="30"/>
        <v>1452.1462658003848</v>
      </c>
      <c r="V55" s="96">
        <f t="shared" si="30"/>
        <v>1456.7741676208429</v>
      </c>
      <c r="W55" s="96">
        <f t="shared" si="30"/>
        <v>1460.8748880548196</v>
      </c>
      <c r="X55" s="96">
        <f t="shared" si="30"/>
        <v>1464.4980000427797</v>
      </c>
      <c r="Y55" s="96">
        <f t="shared" si="30"/>
        <v>1467.6887276547793</v>
      </c>
      <c r="Z55" s="96">
        <f t="shared" si="30"/>
        <v>1470.4882666344695</v>
      </c>
      <c r="AA55" s="96">
        <f t="shared" si="30"/>
        <v>1472.9340938538414</v>
      </c>
      <c r="AB55" s="96">
        <f t="shared" si="30"/>
        <v>1475.0602630503627</v>
      </c>
      <c r="AC55" s="96">
        <f t="shared" si="30"/>
        <v>1476.8976851213135</v>
      </c>
      <c r="AD55" s="96">
        <f t="shared" si="30"/>
        <v>1478.4743919601335</v>
      </c>
      <c r="AE55" s="96">
        <f t="shared" si="30"/>
        <v>1479.8157833703503</v>
      </c>
      <c r="AF55" s="96">
        <f t="shared" si="30"/>
        <v>1480.9448570131933</v>
      </c>
      <c r="AG55" s="96">
        <f t="shared" si="30"/>
        <v>1481.8824216598593</v>
      </c>
      <c r="AH55" s="96">
        <f t="shared" si="30"/>
        <v>1482.6472942492865</v>
      </c>
      <c r="AI55" s="96">
        <f t="shared" si="30"/>
        <v>1478.8815351117639</v>
      </c>
      <c r="AJ55" s="96">
        <f t="shared" si="30"/>
        <v>1474.9675827792423</v>
      </c>
      <c r="AK55" s="96">
        <f t="shared" si="30"/>
        <v>1470.9204591530229</v>
      </c>
      <c r="AL55" s="96">
        <f t="shared" si="30"/>
        <v>1466.7536857479499</v>
      </c>
      <c r="AM55" s="96">
        <f t="shared" si="30"/>
        <v>1462.4794293466236</v>
      </c>
      <c r="AN55" s="96">
        <f t="shared" si="30"/>
        <v>1458.108634323982</v>
      </c>
      <c r="AO55" s="96">
        <f t="shared" si="30"/>
        <v>1453.6511427014341</v>
      </c>
      <c r="AP55" s="96">
        <f t="shared" si="30"/>
        <v>1449.1158029392009</v>
      </c>
      <c r="AQ55" s="96">
        <f t="shared" si="30"/>
        <v>1444.5105684193552</v>
      </c>
      <c r="AR55" s="96">
        <f t="shared" si="30"/>
        <v>1439.8425865128245</v>
      </c>
      <c r="AS55" s="96">
        <f t="shared" si="30"/>
        <v>1435.1182790632424</v>
      </c>
      <c r="AT55" s="84"/>
      <c r="AU55" s="791" t="s">
        <v>230</v>
      </c>
      <c r="AV55" s="635">
        <v>365</v>
      </c>
      <c r="AW55" s="580">
        <v>0.8</v>
      </c>
      <c r="AX55" s="579">
        <f t="shared" si="16"/>
        <v>8.91</v>
      </c>
      <c r="AY55" s="581">
        <f t="shared" si="17"/>
        <v>44.784611518507134</v>
      </c>
      <c r="AZ55" s="579">
        <f t="shared" si="8"/>
        <v>45</v>
      </c>
      <c r="BA55" s="798">
        <v>58</v>
      </c>
      <c r="BB55" s="84"/>
      <c r="BC55" s="84"/>
      <c r="BD55" s="84"/>
      <c r="BE55" s="224" t="s">
        <v>132</v>
      </c>
    </row>
    <row r="56" spans="1:57" ht="15.75" customHeight="1" x14ac:dyDescent="0.25">
      <c r="A56" s="134">
        <v>16</v>
      </c>
      <c r="B56" s="190" t="s">
        <v>140</v>
      </c>
      <c r="C56" s="741"/>
      <c r="D56" s="757">
        <f t="shared" si="9"/>
        <v>478.5</v>
      </c>
      <c r="E56" s="758">
        <f t="shared" si="10"/>
        <v>502.5</v>
      </c>
      <c r="F56" s="730">
        <f t="shared" si="11"/>
        <v>502</v>
      </c>
      <c r="G56" s="759">
        <f t="shared" si="12"/>
        <v>471</v>
      </c>
      <c r="H56" s="760">
        <f t="shared" si="13"/>
        <v>326.5</v>
      </c>
      <c r="I56" s="731">
        <f t="shared" si="14"/>
        <v>344.5</v>
      </c>
      <c r="J56" s="761">
        <f t="shared" si="15"/>
        <v>467.5</v>
      </c>
      <c r="K56" s="744">
        <f t="shared" ref="K56:AS56" si="31">J56*(1+K$36)</f>
        <v>474.14303050599949</v>
      </c>
      <c r="L56" s="96">
        <f t="shared" si="31"/>
        <v>480.31616449945886</v>
      </c>
      <c r="M56" s="96">
        <f t="shared" si="31"/>
        <v>486.0549398845198</v>
      </c>
      <c r="N56" s="216">
        <f t="shared" si="31"/>
        <v>489.99554420490472</v>
      </c>
      <c r="O56" s="217">
        <f t="shared" si="31"/>
        <v>493.54482882378915</v>
      </c>
      <c r="P56" s="218">
        <f t="shared" si="31"/>
        <v>496.73610873028019</v>
      </c>
      <c r="Q56" s="96">
        <f t="shared" si="31"/>
        <v>499.60043398407839</v>
      </c>
      <c r="R56" s="96">
        <f t="shared" si="31"/>
        <v>502.16662715053724</v>
      </c>
      <c r="S56" s="96">
        <f t="shared" si="31"/>
        <v>504.46134901018593</v>
      </c>
      <c r="T56" s="96">
        <f t="shared" si="31"/>
        <v>506.50918467755963</v>
      </c>
      <c r="U56" s="96">
        <f t="shared" si="31"/>
        <v>508.33274373768614</v>
      </c>
      <c r="V56" s="96">
        <f t="shared" si="31"/>
        <v>509.95276927199109</v>
      </c>
      <c r="W56" s="96">
        <f t="shared" si="31"/>
        <v>511.38825171518397</v>
      </c>
      <c r="X56" s="96">
        <f t="shared" si="31"/>
        <v>512.65654438038155</v>
      </c>
      <c r="Y56" s="96">
        <f t="shared" si="31"/>
        <v>513.77347823183027</v>
      </c>
      <c r="Z56" s="96">
        <f t="shared" si="31"/>
        <v>514.75347409330925</v>
      </c>
      <c r="AA56" s="96">
        <f t="shared" si="31"/>
        <v>515.60965097466942</v>
      </c>
      <c r="AB56" s="96">
        <f t="shared" si="31"/>
        <v>516.35392959643934</v>
      </c>
      <c r="AC56" s="96">
        <f t="shared" si="31"/>
        <v>516.99713050858429</v>
      </c>
      <c r="AD56" s="96">
        <f t="shared" si="31"/>
        <v>517.54906644804385</v>
      </c>
      <c r="AE56" s="96">
        <f t="shared" si="31"/>
        <v>518.0186287724739</v>
      </c>
      <c r="AF56" s="96">
        <f t="shared" si="31"/>
        <v>518.41386795482435</v>
      </c>
      <c r="AG56" s="96">
        <f t="shared" si="31"/>
        <v>518.74206823360862</v>
      </c>
      <c r="AH56" s="96">
        <f t="shared" si="31"/>
        <v>519.00981659419062</v>
      </c>
      <c r="AI56" s="96">
        <f t="shared" si="31"/>
        <v>517.69158941576177</v>
      </c>
      <c r="AJ56" s="96">
        <f t="shared" si="31"/>
        <v>516.32148629673986</v>
      </c>
      <c r="AK56" s="96">
        <f t="shared" si="31"/>
        <v>514.90476574619129</v>
      </c>
      <c r="AL56" s="96">
        <f t="shared" si="31"/>
        <v>513.44616105366299</v>
      </c>
      <c r="AM56" s="96">
        <f t="shared" si="31"/>
        <v>511.94993127633614</v>
      </c>
      <c r="AN56" s="96">
        <f t="shared" si="31"/>
        <v>510.4199075600614</v>
      </c>
      <c r="AO56" s="96">
        <f t="shared" si="31"/>
        <v>508.85953516504742</v>
      </c>
      <c r="AP56" s="96">
        <f t="shared" si="31"/>
        <v>507.27191154929</v>
      </c>
      <c r="AQ56" s="96">
        <f t="shared" si="31"/>
        <v>505.65982084316653</v>
      </c>
      <c r="AR56" s="96">
        <f t="shared" si="31"/>
        <v>504.02576502788901</v>
      </c>
      <c r="AS56" s="96">
        <f t="shared" si="31"/>
        <v>502.37199210937183</v>
      </c>
      <c r="AT56" s="84"/>
      <c r="AU56" s="789" t="s">
        <v>140</v>
      </c>
      <c r="AV56" s="635">
        <v>365</v>
      </c>
      <c r="AW56" s="580">
        <v>0.8</v>
      </c>
      <c r="AX56" s="579">
        <f t="shared" si="16"/>
        <v>8.91</v>
      </c>
      <c r="AY56" s="581">
        <f t="shared" si="17"/>
        <v>15.677129078923315</v>
      </c>
      <c r="AZ56" s="579">
        <f t="shared" si="8"/>
        <v>16</v>
      </c>
      <c r="BA56" s="798">
        <v>8</v>
      </c>
      <c r="BB56" s="84"/>
      <c r="BC56" s="84"/>
      <c r="BD56" s="84"/>
      <c r="BE56" s="221" t="s">
        <v>133</v>
      </c>
    </row>
    <row r="57" spans="1:57" ht="15.75" customHeight="1" x14ac:dyDescent="0.25">
      <c r="A57" s="134">
        <v>17</v>
      </c>
      <c r="B57" s="192" t="s">
        <v>141</v>
      </c>
      <c r="C57" s="741"/>
      <c r="D57" s="757">
        <f t="shared" si="9"/>
        <v>3193.5</v>
      </c>
      <c r="E57" s="758">
        <f t="shared" si="10"/>
        <v>3365.5</v>
      </c>
      <c r="F57" s="730">
        <f t="shared" si="11"/>
        <v>3191</v>
      </c>
      <c r="G57" s="759">
        <f t="shared" si="12"/>
        <v>3728.5</v>
      </c>
      <c r="H57" s="760">
        <f t="shared" si="13"/>
        <v>4342</v>
      </c>
      <c r="I57" s="731">
        <f t="shared" si="14"/>
        <v>4407.5</v>
      </c>
      <c r="J57" s="761">
        <f t="shared" si="15"/>
        <v>4372.5</v>
      </c>
      <c r="K57" s="744">
        <f t="shared" ref="K57:AS57" si="32">J57*(1+K$36)</f>
        <v>4434.6318735561126</v>
      </c>
      <c r="L57" s="96">
        <f t="shared" si="32"/>
        <v>4492.3688326714091</v>
      </c>
      <c r="M57" s="96">
        <f t="shared" si="32"/>
        <v>4546.0432612728619</v>
      </c>
      <c r="N57" s="216">
        <f t="shared" si="32"/>
        <v>4582.8995016811677</v>
      </c>
      <c r="O57" s="217">
        <f t="shared" si="32"/>
        <v>4616.0957519401454</v>
      </c>
      <c r="P57" s="218">
        <f t="shared" si="32"/>
        <v>4645.9436051832081</v>
      </c>
      <c r="Q57" s="96">
        <f t="shared" si="32"/>
        <v>4672.7334707922619</v>
      </c>
      <c r="R57" s="96">
        <f t="shared" si="32"/>
        <v>4696.7349245256119</v>
      </c>
      <c r="S57" s="96">
        <f t="shared" si="32"/>
        <v>4718.1973230952672</v>
      </c>
      <c r="T57" s="96">
        <f t="shared" si="32"/>
        <v>4737.3506096312922</v>
      </c>
      <c r="U57" s="96">
        <f t="shared" si="32"/>
        <v>4754.4062502524748</v>
      </c>
      <c r="V57" s="96">
        <f t="shared" si="32"/>
        <v>4769.5582537792088</v>
      </c>
      <c r="W57" s="96">
        <f t="shared" si="32"/>
        <v>4782.9842366302482</v>
      </c>
      <c r="X57" s="96">
        <f t="shared" si="32"/>
        <v>4794.8465033223902</v>
      </c>
      <c r="Y57" s="96">
        <f t="shared" si="32"/>
        <v>4805.2931199329987</v>
      </c>
      <c r="Z57" s="96">
        <f t="shared" si="32"/>
        <v>4814.458963578596</v>
      </c>
      <c r="AA57" s="96">
        <f t="shared" si="32"/>
        <v>4822.4667355866113</v>
      </c>
      <c r="AB57" s="96">
        <f t="shared" si="32"/>
        <v>4829.4279297549301</v>
      </c>
      <c r="AC57" s="96">
        <f t="shared" si="32"/>
        <v>4835.4437500508739</v>
      </c>
      <c r="AD57" s="96">
        <f t="shared" si="32"/>
        <v>4840.6059744258191</v>
      </c>
      <c r="AE57" s="96">
        <f t="shared" si="32"/>
        <v>4844.9977632249002</v>
      </c>
      <c r="AF57" s="96">
        <f t="shared" si="32"/>
        <v>4848.6944120480603</v>
      </c>
      <c r="AG57" s="96">
        <f t="shared" si="32"/>
        <v>4851.764049949631</v>
      </c>
      <c r="AH57" s="96">
        <f t="shared" si="32"/>
        <v>4854.2682846162506</v>
      </c>
      <c r="AI57" s="96">
        <f t="shared" si="32"/>
        <v>4841.9389833591804</v>
      </c>
      <c r="AJ57" s="96">
        <f t="shared" si="32"/>
        <v>4829.1244894812689</v>
      </c>
      <c r="AK57" s="96">
        <f t="shared" si="32"/>
        <v>4815.8739855084914</v>
      </c>
      <c r="AL57" s="96">
        <f t="shared" si="32"/>
        <v>4802.2317416195501</v>
      </c>
      <c r="AM57" s="96">
        <f t="shared" si="32"/>
        <v>4788.2375925257284</v>
      </c>
      <c r="AN57" s="96">
        <f t="shared" si="32"/>
        <v>4773.9273707088059</v>
      </c>
      <c r="AO57" s="96">
        <f t="shared" si="32"/>
        <v>4759.3332994848515</v>
      </c>
      <c r="AP57" s="96">
        <f t="shared" si="32"/>
        <v>4744.4843491962974</v>
      </c>
      <c r="AQ57" s="96">
        <f t="shared" si="32"/>
        <v>4729.4065596507899</v>
      </c>
      <c r="AR57" s="96">
        <f t="shared" si="32"/>
        <v>4714.1233317314291</v>
      </c>
      <c r="AS57" s="96">
        <f t="shared" si="32"/>
        <v>4698.6556909052979</v>
      </c>
      <c r="AT57" s="84"/>
      <c r="AU57" s="792" t="s">
        <v>141</v>
      </c>
      <c r="AV57" s="635">
        <v>365</v>
      </c>
      <c r="AW57" s="580">
        <v>0.8</v>
      </c>
      <c r="AX57" s="579">
        <f t="shared" si="16"/>
        <v>8.91</v>
      </c>
      <c r="AY57" s="581">
        <f t="shared" si="17"/>
        <v>146.62726609110621</v>
      </c>
      <c r="AZ57" s="579">
        <f t="shared" si="8"/>
        <v>147</v>
      </c>
      <c r="BA57" s="798">
        <v>20</v>
      </c>
      <c r="BB57" s="84"/>
      <c r="BC57" s="84"/>
      <c r="BD57" s="84"/>
      <c r="BE57" s="224" t="s">
        <v>134</v>
      </c>
    </row>
    <row r="58" spans="1:57" ht="15.75" customHeight="1" x14ac:dyDescent="0.25">
      <c r="A58" s="134">
        <v>18</v>
      </c>
      <c r="B58" s="192" t="s">
        <v>142</v>
      </c>
      <c r="C58" s="741"/>
      <c r="D58" s="757">
        <f t="shared" si="9"/>
        <v>262.5</v>
      </c>
      <c r="E58" s="758">
        <f t="shared" si="10"/>
        <v>307</v>
      </c>
      <c r="F58" s="730">
        <f t="shared" si="11"/>
        <v>273</v>
      </c>
      <c r="G58" s="759">
        <f t="shared" si="12"/>
        <v>306.5</v>
      </c>
      <c r="H58" s="760">
        <f t="shared" si="13"/>
        <v>283.5</v>
      </c>
      <c r="I58" s="731">
        <f t="shared" si="14"/>
        <v>238.5</v>
      </c>
      <c r="J58" s="761">
        <f t="shared" si="15"/>
        <v>250.5</v>
      </c>
      <c r="K58" s="744">
        <f t="shared" ref="K58:AS58" si="33">J58*(1+K$36)</f>
        <v>254.05952757594196</v>
      </c>
      <c r="L58" s="96">
        <f t="shared" si="33"/>
        <v>257.36727103126083</v>
      </c>
      <c r="M58" s="96">
        <f t="shared" si="33"/>
        <v>260.44227260122398</v>
      </c>
      <c r="N58" s="216">
        <f t="shared" si="33"/>
        <v>262.55376218893826</v>
      </c>
      <c r="O58" s="217">
        <f t="shared" si="33"/>
        <v>264.45557138044745</v>
      </c>
      <c r="P58" s="218">
        <f t="shared" si="33"/>
        <v>266.16555130895227</v>
      </c>
      <c r="Q58" s="96">
        <f t="shared" si="33"/>
        <v>267.70033949307305</v>
      </c>
      <c r="R58" s="96">
        <f t="shared" si="33"/>
        <v>269.07537989563548</v>
      </c>
      <c r="S58" s="96">
        <f t="shared" si="33"/>
        <v>270.30495813273063</v>
      </c>
      <c r="T58" s="96">
        <f t="shared" si="33"/>
        <v>271.40224761867097</v>
      </c>
      <c r="U58" s="96">
        <f t="shared" si="33"/>
        <v>272.37936322201148</v>
      </c>
      <c r="V58" s="96">
        <f t="shared" si="33"/>
        <v>273.24741968477809</v>
      </c>
      <c r="W58" s="96">
        <f t="shared" si="33"/>
        <v>274.016592630275</v>
      </c>
      <c r="X58" s="96">
        <f t="shared" si="33"/>
        <v>274.69618046478195</v>
      </c>
      <c r="Y58" s="96">
        <f t="shared" si="33"/>
        <v>275.29466587609301</v>
      </c>
      <c r="Z58" s="96">
        <f t="shared" si="33"/>
        <v>275.81977595801914</v>
      </c>
      <c r="AA58" s="96">
        <f t="shared" si="33"/>
        <v>276.27854025487625</v>
      </c>
      <c r="AB58" s="96">
        <f t="shared" si="33"/>
        <v>276.67734623295831</v>
      </c>
      <c r="AC58" s="96">
        <f t="shared" si="33"/>
        <v>277.02199185540172</v>
      </c>
      <c r="AD58" s="96">
        <f t="shared" si="33"/>
        <v>277.31773507002123</v>
      </c>
      <c r="AE58" s="96">
        <f t="shared" si="33"/>
        <v>277.56934012300462</v>
      </c>
      <c r="AF58" s="96">
        <f t="shared" si="33"/>
        <v>277.781120690232</v>
      </c>
      <c r="AG58" s="96">
        <f t="shared" si="33"/>
        <v>277.9569798770458</v>
      </c>
      <c r="AH58" s="96">
        <f t="shared" si="33"/>
        <v>278.10044718041644</v>
      </c>
      <c r="AI58" s="96">
        <f t="shared" si="33"/>
        <v>277.39410299176097</v>
      </c>
      <c r="AJ58" s="96">
        <f t="shared" si="33"/>
        <v>276.65996217611394</v>
      </c>
      <c r="AK58" s="96">
        <f t="shared" si="33"/>
        <v>275.90084239448311</v>
      </c>
      <c r="AL58" s="96">
        <f t="shared" si="33"/>
        <v>275.11927988009091</v>
      </c>
      <c r="AM58" s="96">
        <f t="shared" si="33"/>
        <v>274.31755675876389</v>
      </c>
      <c r="AN58" s="96">
        <f t="shared" si="33"/>
        <v>273.49772586908085</v>
      </c>
      <c r="AO58" s="96">
        <f t="shared" si="33"/>
        <v>272.66163328095035</v>
      </c>
      <c r="AP58" s="96">
        <f t="shared" si="33"/>
        <v>271.81093870181189</v>
      </c>
      <c r="AQ58" s="96">
        <f t="shared" si="33"/>
        <v>270.94713394911901</v>
      </c>
      <c r="AR58" s="96">
        <f t="shared" si="33"/>
        <v>270.07155965665476</v>
      </c>
      <c r="AS58" s="96">
        <f t="shared" si="33"/>
        <v>269.18542037090384</v>
      </c>
      <c r="AT58" s="84"/>
      <c r="AU58" s="792" t="s">
        <v>142</v>
      </c>
      <c r="AV58" s="635">
        <v>365</v>
      </c>
      <c r="AW58" s="580">
        <v>0.8</v>
      </c>
      <c r="AX58" s="579">
        <f t="shared" si="16"/>
        <v>8.91</v>
      </c>
      <c r="AY58" s="581">
        <f t="shared" si="17"/>
        <v>8.4002584690273583</v>
      </c>
      <c r="AZ58" s="579">
        <f t="shared" si="8"/>
        <v>9</v>
      </c>
      <c r="BA58" s="798">
        <v>50</v>
      </c>
      <c r="BB58" s="84"/>
      <c r="BC58" s="84"/>
      <c r="BD58" s="84"/>
      <c r="BE58" s="224" t="s">
        <v>135</v>
      </c>
    </row>
    <row r="59" spans="1:57" ht="15.75" customHeight="1" x14ac:dyDescent="0.25">
      <c r="A59" s="134">
        <v>19</v>
      </c>
      <c r="B59" s="190" t="s">
        <v>143</v>
      </c>
      <c r="C59" s="741"/>
      <c r="D59" s="757">
        <f t="shared" si="9"/>
        <v>1124.5</v>
      </c>
      <c r="E59" s="758">
        <f t="shared" si="10"/>
        <v>1112</v>
      </c>
      <c r="F59" s="730">
        <f t="shared" si="11"/>
        <v>1058</v>
      </c>
      <c r="G59" s="759">
        <f t="shared" si="12"/>
        <v>1264</v>
      </c>
      <c r="H59" s="760">
        <f t="shared" si="13"/>
        <v>1282</v>
      </c>
      <c r="I59" s="731">
        <f t="shared" si="14"/>
        <v>1568</v>
      </c>
      <c r="J59" s="761">
        <f t="shared" si="15"/>
        <v>1476</v>
      </c>
      <c r="K59" s="744">
        <f t="shared" ref="K59:AS59" si="34">J59*(1+K$36)</f>
        <v>1496.9735038007598</v>
      </c>
      <c r="L59" s="96">
        <f t="shared" si="34"/>
        <v>1516.4634412859918</v>
      </c>
      <c r="M59" s="96">
        <f t="shared" si="34"/>
        <v>1534.5820134108046</v>
      </c>
      <c r="N59" s="216">
        <f t="shared" si="34"/>
        <v>1547.0233652330253</v>
      </c>
      <c r="O59" s="217">
        <f t="shared" si="34"/>
        <v>1558.2292349602412</v>
      </c>
      <c r="P59" s="218">
        <f t="shared" si="34"/>
        <v>1568.3048053174193</v>
      </c>
      <c r="Q59" s="96">
        <f t="shared" si="34"/>
        <v>1577.3481081508016</v>
      </c>
      <c r="R59" s="96">
        <f t="shared" si="34"/>
        <v>1585.4501426185946</v>
      </c>
      <c r="S59" s="96">
        <f t="shared" si="34"/>
        <v>1592.695082650341</v>
      </c>
      <c r="T59" s="96">
        <f t="shared" si="34"/>
        <v>1599.1605488429475</v>
      </c>
      <c r="U59" s="96">
        <f t="shared" si="34"/>
        <v>1604.9179246135286</v>
      </c>
      <c r="V59" s="96">
        <f t="shared" si="34"/>
        <v>1610.0327004180936</v>
      </c>
      <c r="W59" s="96">
        <f t="shared" si="34"/>
        <v>1614.5648332226981</v>
      </c>
      <c r="X59" s="96">
        <f t="shared" si="34"/>
        <v>1618.5691112415893</v>
      </c>
      <c r="Y59" s="96">
        <f t="shared" si="34"/>
        <v>1622.0955162998532</v>
      </c>
      <c r="Z59" s="96">
        <f t="shared" si="34"/>
        <v>1625.189578099945</v>
      </c>
      <c r="AA59" s="96">
        <f t="shared" si="34"/>
        <v>1627.8927162323248</v>
      </c>
      <c r="AB59" s="96">
        <f t="shared" si="34"/>
        <v>1630.2425670253353</v>
      </c>
      <c r="AC59" s="96">
        <f t="shared" si="34"/>
        <v>1632.2732933276368</v>
      </c>
      <c r="AD59" s="96">
        <f t="shared" si="34"/>
        <v>1634.0158761012033</v>
      </c>
      <c r="AE59" s="96">
        <f t="shared" si="34"/>
        <v>1635.4983873115964</v>
      </c>
      <c r="AF59" s="96">
        <f t="shared" si="34"/>
        <v>1636.746244066996</v>
      </c>
      <c r="AG59" s="96">
        <f t="shared" si="34"/>
        <v>1637.7824443054678</v>
      </c>
      <c r="AH59" s="96">
        <f t="shared" si="34"/>
        <v>1638.6277845840111</v>
      </c>
      <c r="AI59" s="96">
        <f t="shared" si="34"/>
        <v>1634.4658523586399</v>
      </c>
      <c r="AJ59" s="96">
        <f t="shared" si="34"/>
        <v>1630.1401364149472</v>
      </c>
      <c r="AK59" s="96">
        <f t="shared" si="34"/>
        <v>1625.6672390189906</v>
      </c>
      <c r="AL59" s="96">
        <f t="shared" si="34"/>
        <v>1621.0621042036498</v>
      </c>
      <c r="AM59" s="96">
        <f t="shared" si="34"/>
        <v>1616.3381787462499</v>
      </c>
      <c r="AN59" s="96">
        <f t="shared" si="34"/>
        <v>1611.5075584142253</v>
      </c>
      <c r="AO59" s="96">
        <f t="shared" si="34"/>
        <v>1606.5811206494325</v>
      </c>
      <c r="AP59" s="96">
        <f t="shared" si="34"/>
        <v>1601.5686448058862</v>
      </c>
      <c r="AQ59" s="96">
        <f t="shared" si="34"/>
        <v>1596.4789209936118</v>
      </c>
      <c r="AR59" s="96">
        <f t="shared" si="34"/>
        <v>1591.3198485158587</v>
      </c>
      <c r="AS59" s="96">
        <f t="shared" si="34"/>
        <v>1586.0985248201766</v>
      </c>
      <c r="AT59" s="84"/>
      <c r="AU59" s="789" t="s">
        <v>143</v>
      </c>
      <c r="AV59" s="635">
        <v>365</v>
      </c>
      <c r="AW59" s="580">
        <v>0.8</v>
      </c>
      <c r="AX59" s="579">
        <f t="shared" si="16"/>
        <v>8.91</v>
      </c>
      <c r="AY59" s="581">
        <f t="shared" si="17"/>
        <v>49.49613373367017</v>
      </c>
      <c r="AZ59" s="579">
        <f t="shared" si="8"/>
        <v>50</v>
      </c>
      <c r="BA59" s="798">
        <v>44</v>
      </c>
      <c r="BB59" s="84"/>
      <c r="BC59" s="84"/>
      <c r="BD59" s="84"/>
      <c r="BE59" s="224" t="s">
        <v>136</v>
      </c>
    </row>
    <row r="60" spans="1:57" ht="15.75" customHeight="1" x14ac:dyDescent="0.25">
      <c r="A60" s="134">
        <v>20</v>
      </c>
      <c r="B60" s="190" t="s">
        <v>144</v>
      </c>
      <c r="C60" s="741"/>
      <c r="D60" s="757">
        <f t="shared" si="9"/>
        <v>1316.5</v>
      </c>
      <c r="E60" s="758">
        <f t="shared" si="10"/>
        <v>1388</v>
      </c>
      <c r="F60" s="730">
        <f t="shared" si="11"/>
        <v>1342</v>
      </c>
      <c r="G60" s="759">
        <f t="shared" si="12"/>
        <v>1093.5</v>
      </c>
      <c r="H60" s="760">
        <f t="shared" si="13"/>
        <v>829.5</v>
      </c>
      <c r="I60" s="731">
        <f t="shared" si="14"/>
        <v>722</v>
      </c>
      <c r="J60" s="761">
        <f t="shared" si="15"/>
        <v>657.5</v>
      </c>
      <c r="K60" s="744">
        <f t="shared" ref="K60:AS60" si="35">J60*(1+K$36)</f>
        <v>666.84287178116506</v>
      </c>
      <c r="L60" s="96">
        <f t="shared" si="35"/>
        <v>675.52487306608384</v>
      </c>
      <c r="M60" s="96">
        <f t="shared" si="35"/>
        <v>683.59598497127649</v>
      </c>
      <c r="N60" s="216">
        <f t="shared" si="35"/>
        <v>689.13811832026704</v>
      </c>
      <c r="O60" s="217">
        <f t="shared" si="35"/>
        <v>694.12989294468741</v>
      </c>
      <c r="P60" s="218">
        <f t="shared" si="35"/>
        <v>698.61816361531385</v>
      </c>
      <c r="Q60" s="96">
        <f t="shared" si="35"/>
        <v>702.64659966744716</v>
      </c>
      <c r="R60" s="96">
        <f t="shared" si="35"/>
        <v>706.25573765022079</v>
      </c>
      <c r="S60" s="96">
        <f t="shared" si="35"/>
        <v>709.48307374159833</v>
      </c>
      <c r="T60" s="96">
        <f t="shared" si="35"/>
        <v>712.36318486736991</v>
      </c>
      <c r="U60" s="96">
        <f t="shared" si="35"/>
        <v>714.9278695348205</v>
      </c>
      <c r="V60" s="96">
        <f t="shared" si="35"/>
        <v>717.20630116862901</v>
      </c>
      <c r="W60" s="96">
        <f t="shared" si="35"/>
        <v>719.22518824114093</v>
      </c>
      <c r="X60" s="96">
        <f t="shared" si="35"/>
        <v>721.00893674887868</v>
      </c>
      <c r="Y60" s="96">
        <f t="shared" si="35"/>
        <v>722.57981163086276</v>
      </c>
      <c r="Z60" s="96">
        <f t="shared" si="35"/>
        <v>723.95809458042936</v>
      </c>
      <c r="AA60" s="96">
        <f t="shared" si="35"/>
        <v>725.16223639752945</v>
      </c>
      <c r="AB60" s="96">
        <f t="shared" si="35"/>
        <v>726.20900258750532</v>
      </c>
      <c r="AC60" s="96">
        <f t="shared" si="35"/>
        <v>727.11361135699258</v>
      </c>
      <c r="AD60" s="96">
        <f t="shared" si="35"/>
        <v>727.88986350714163</v>
      </c>
      <c r="AE60" s="96">
        <f t="shared" si="35"/>
        <v>728.55026399551116</v>
      </c>
      <c r="AF60" s="96">
        <f t="shared" si="35"/>
        <v>729.10613514502018</v>
      </c>
      <c r="AG60" s="96">
        <f t="shared" si="35"/>
        <v>729.56772163336382</v>
      </c>
      <c r="AH60" s="96">
        <f t="shared" si="35"/>
        <v>729.94428750947645</v>
      </c>
      <c r="AI60" s="96">
        <f t="shared" si="35"/>
        <v>728.09031024783587</v>
      </c>
      <c r="AJ60" s="96">
        <f t="shared" si="35"/>
        <v>726.16337377562854</v>
      </c>
      <c r="AK60" s="96">
        <f t="shared" si="35"/>
        <v>724.17087374999073</v>
      </c>
      <c r="AL60" s="96">
        <f t="shared" si="35"/>
        <v>722.11946715033866</v>
      </c>
      <c r="AM60" s="96">
        <f t="shared" si="35"/>
        <v>720.01514398757422</v>
      </c>
      <c r="AN60" s="96">
        <f t="shared" si="35"/>
        <v>717.86329245078139</v>
      </c>
      <c r="AO60" s="96">
        <f t="shared" si="35"/>
        <v>715.66875801287404</v>
      </c>
      <c r="AP60" s="96">
        <f t="shared" si="35"/>
        <v>713.4358969917821</v>
      </c>
      <c r="AQ60" s="96">
        <f t="shared" si="35"/>
        <v>711.16862503611117</v>
      </c>
      <c r="AR60" s="96">
        <f t="shared" si="35"/>
        <v>708.87046097505242</v>
      </c>
      <c r="AS60" s="96">
        <f t="shared" si="35"/>
        <v>706.54456644259244</v>
      </c>
      <c r="AT60" s="84"/>
      <c r="AU60" s="789" t="s">
        <v>144</v>
      </c>
      <c r="AV60" s="635">
        <v>365</v>
      </c>
      <c r="AW60" s="580">
        <v>0.8</v>
      </c>
      <c r="AX60" s="579">
        <f t="shared" si="16"/>
        <v>8.91</v>
      </c>
      <c r="AY60" s="581">
        <f t="shared" si="17"/>
        <v>22.048582608325297</v>
      </c>
      <c r="AZ60" s="579">
        <f t="shared" si="8"/>
        <v>23</v>
      </c>
      <c r="BA60" s="798">
        <v>53</v>
      </c>
      <c r="BB60" s="84"/>
      <c r="BC60" s="84"/>
      <c r="BD60" s="84"/>
      <c r="BE60" s="224" t="s">
        <v>137</v>
      </c>
    </row>
    <row r="61" spans="1:57" ht="15.75" customHeight="1" thickBot="1" x14ac:dyDescent="0.3">
      <c r="A61" s="134">
        <v>21</v>
      </c>
      <c r="B61" s="427" t="s">
        <v>231</v>
      </c>
      <c r="C61" s="741"/>
      <c r="D61" s="757">
        <f t="shared" si="9"/>
        <v>318</v>
      </c>
      <c r="E61" s="758">
        <f t="shared" si="10"/>
        <v>628</v>
      </c>
      <c r="F61" s="730">
        <f t="shared" si="11"/>
        <v>663</v>
      </c>
      <c r="G61" s="759">
        <f t="shared" si="12"/>
        <v>598.5</v>
      </c>
      <c r="H61" s="760">
        <f t="shared" si="13"/>
        <v>223</v>
      </c>
      <c r="I61" s="731">
        <f t="shared" si="14"/>
        <v>0</v>
      </c>
      <c r="J61" s="761">
        <f t="shared" si="15"/>
        <v>0</v>
      </c>
      <c r="K61" s="744">
        <f t="shared" ref="K61:AS61" si="36">J61*(1+K$36)</f>
        <v>0</v>
      </c>
      <c r="L61" s="96">
        <f t="shared" si="36"/>
        <v>0</v>
      </c>
      <c r="M61" s="96">
        <f t="shared" si="36"/>
        <v>0</v>
      </c>
      <c r="N61" s="216">
        <f t="shared" si="36"/>
        <v>0</v>
      </c>
      <c r="O61" s="217">
        <f t="shared" si="36"/>
        <v>0</v>
      </c>
      <c r="P61" s="218">
        <f t="shared" si="36"/>
        <v>0</v>
      </c>
      <c r="Q61" s="96">
        <f t="shared" si="36"/>
        <v>0</v>
      </c>
      <c r="R61" s="96">
        <f t="shared" si="36"/>
        <v>0</v>
      </c>
      <c r="S61" s="96">
        <f t="shared" si="36"/>
        <v>0</v>
      </c>
      <c r="T61" s="96">
        <f t="shared" si="36"/>
        <v>0</v>
      </c>
      <c r="U61" s="96">
        <f t="shared" si="36"/>
        <v>0</v>
      </c>
      <c r="V61" s="96">
        <f t="shared" si="36"/>
        <v>0</v>
      </c>
      <c r="W61" s="96">
        <f t="shared" si="36"/>
        <v>0</v>
      </c>
      <c r="X61" s="96">
        <f t="shared" si="36"/>
        <v>0</v>
      </c>
      <c r="Y61" s="96">
        <f t="shared" si="36"/>
        <v>0</v>
      </c>
      <c r="Z61" s="96">
        <f t="shared" si="36"/>
        <v>0</v>
      </c>
      <c r="AA61" s="96">
        <f t="shared" si="36"/>
        <v>0</v>
      </c>
      <c r="AB61" s="96">
        <f t="shared" si="36"/>
        <v>0</v>
      </c>
      <c r="AC61" s="96">
        <f t="shared" si="36"/>
        <v>0</v>
      </c>
      <c r="AD61" s="96">
        <f t="shared" si="36"/>
        <v>0</v>
      </c>
      <c r="AE61" s="96">
        <f t="shared" si="36"/>
        <v>0</v>
      </c>
      <c r="AF61" s="96">
        <f t="shared" si="36"/>
        <v>0</v>
      </c>
      <c r="AG61" s="96">
        <f t="shared" si="36"/>
        <v>0</v>
      </c>
      <c r="AH61" s="96">
        <f t="shared" si="36"/>
        <v>0</v>
      </c>
      <c r="AI61" s="96">
        <f t="shared" si="36"/>
        <v>0</v>
      </c>
      <c r="AJ61" s="96">
        <f t="shared" si="36"/>
        <v>0</v>
      </c>
      <c r="AK61" s="96">
        <f t="shared" si="36"/>
        <v>0</v>
      </c>
      <c r="AL61" s="96">
        <f t="shared" si="36"/>
        <v>0</v>
      </c>
      <c r="AM61" s="96">
        <f t="shared" si="36"/>
        <v>0</v>
      </c>
      <c r="AN61" s="96">
        <f t="shared" si="36"/>
        <v>0</v>
      </c>
      <c r="AO61" s="96">
        <f t="shared" si="36"/>
        <v>0</v>
      </c>
      <c r="AP61" s="96">
        <f t="shared" si="36"/>
        <v>0</v>
      </c>
      <c r="AQ61" s="96">
        <f t="shared" si="36"/>
        <v>0</v>
      </c>
      <c r="AR61" s="96">
        <f t="shared" si="36"/>
        <v>0</v>
      </c>
      <c r="AS61" s="96">
        <f t="shared" si="36"/>
        <v>0</v>
      </c>
      <c r="AT61" s="84"/>
      <c r="AU61" s="793" t="s">
        <v>231</v>
      </c>
      <c r="AV61" s="635">
        <v>365</v>
      </c>
      <c r="AW61" s="580">
        <v>0.8</v>
      </c>
      <c r="AX61" s="579">
        <f t="shared" si="16"/>
        <v>8.91</v>
      </c>
      <c r="AY61" s="581">
        <f t="shared" si="17"/>
        <v>0</v>
      </c>
      <c r="AZ61" s="579">
        <f t="shared" si="8"/>
        <v>0</v>
      </c>
      <c r="BA61" s="798">
        <v>30</v>
      </c>
      <c r="BB61" s="84"/>
      <c r="BC61" s="84"/>
      <c r="BD61" s="84"/>
      <c r="BE61" s="227" t="s">
        <v>138</v>
      </c>
    </row>
    <row r="62" spans="1:57" ht="15.75" customHeight="1" thickBot="1" x14ac:dyDescent="0.3">
      <c r="A62" s="134">
        <v>22</v>
      </c>
      <c r="B62" s="510" t="s">
        <v>238</v>
      </c>
      <c r="C62" s="741"/>
      <c r="D62" s="762">
        <f t="shared" si="9"/>
        <v>0</v>
      </c>
      <c r="E62" s="763">
        <f t="shared" si="10"/>
        <v>0</v>
      </c>
      <c r="F62" s="764">
        <f t="shared" si="11"/>
        <v>0</v>
      </c>
      <c r="G62" s="765">
        <f t="shared" si="12"/>
        <v>236.5</v>
      </c>
      <c r="H62" s="766">
        <f t="shared" si="13"/>
        <v>69.5</v>
      </c>
      <c r="I62" s="767">
        <f t="shared" si="14"/>
        <v>0</v>
      </c>
      <c r="J62" s="768">
        <f t="shared" si="15"/>
        <v>20.5</v>
      </c>
      <c r="K62" s="744">
        <f t="shared" ref="K62:AS62" si="37">J62*(1+K$36)</f>
        <v>20.791298663899443</v>
      </c>
      <c r="L62" s="96">
        <f t="shared" si="37"/>
        <v>21.061992240083221</v>
      </c>
      <c r="M62" s="96">
        <f t="shared" si="37"/>
        <v>21.313639075150064</v>
      </c>
      <c r="N62" s="216">
        <f t="shared" si="37"/>
        <v>21.486435628236464</v>
      </c>
      <c r="O62" s="217">
        <f t="shared" si="37"/>
        <v>21.642072707781129</v>
      </c>
      <c r="P62" s="218">
        <f t="shared" si="37"/>
        <v>21.782011184964158</v>
      </c>
      <c r="Q62" s="96">
        <f t="shared" si="37"/>
        <v>21.907612613205579</v>
      </c>
      <c r="R62" s="96">
        <f t="shared" si="37"/>
        <v>22.020140869702704</v>
      </c>
      <c r="S62" s="96">
        <f t="shared" si="37"/>
        <v>22.120765036810294</v>
      </c>
      <c r="T62" s="96">
        <f t="shared" si="37"/>
        <v>22.210563178374276</v>
      </c>
      <c r="U62" s="96">
        <f t="shared" si="37"/>
        <v>22.290526730743458</v>
      </c>
      <c r="V62" s="96">
        <f t="shared" si="37"/>
        <v>22.361565283584635</v>
      </c>
      <c r="W62" s="96">
        <f t="shared" si="37"/>
        <v>22.42451157253748</v>
      </c>
      <c r="X62" s="96">
        <f t="shared" si="37"/>
        <v>22.480126545022078</v>
      </c>
      <c r="Y62" s="96">
        <f t="shared" si="37"/>
        <v>22.529104393053519</v>
      </c>
      <c r="Z62" s="96">
        <f t="shared" si="37"/>
        <v>22.572077473610349</v>
      </c>
      <c r="AA62" s="96">
        <f t="shared" si="37"/>
        <v>22.609621058782292</v>
      </c>
      <c r="AB62" s="96">
        <f t="shared" si="37"/>
        <v>22.642257875351881</v>
      </c>
      <c r="AC62" s="96">
        <f t="shared" si="37"/>
        <v>22.670462407328291</v>
      </c>
      <c r="AD62" s="96">
        <f t="shared" si="37"/>
        <v>22.69466494585005</v>
      </c>
      <c r="AE62" s="96">
        <f t="shared" si="37"/>
        <v>22.715255379327733</v>
      </c>
      <c r="AF62" s="96">
        <f t="shared" si="37"/>
        <v>22.732586723152728</v>
      </c>
      <c r="AG62" s="96">
        <f t="shared" si="37"/>
        <v>22.746978393131503</v>
      </c>
      <c r="AH62" s="96">
        <f t="shared" si="37"/>
        <v>22.758719230333494</v>
      </c>
      <c r="AI62" s="96">
        <f t="shared" si="37"/>
        <v>22.700914616092227</v>
      </c>
      <c r="AJ62" s="96">
        <f t="shared" si="37"/>
        <v>22.640835227985381</v>
      </c>
      <c r="AK62" s="96">
        <f t="shared" si="37"/>
        <v>22.578711653041541</v>
      </c>
      <c r="AL62" s="96">
        <f t="shared" si="37"/>
        <v>22.514751447272921</v>
      </c>
      <c r="AM62" s="96">
        <f t="shared" si="37"/>
        <v>22.449141371475701</v>
      </c>
      <c r="AN62" s="96">
        <f t="shared" si="37"/>
        <v>22.382049422419801</v>
      </c>
      <c r="AO62" s="96">
        <f t="shared" si="37"/>
        <v>22.313626675686567</v>
      </c>
      <c r="AP62" s="96">
        <f t="shared" si="37"/>
        <v>22.244008955637312</v>
      </c>
      <c r="AQ62" s="96">
        <f t="shared" si="37"/>
        <v>22.173318347133502</v>
      </c>
      <c r="AR62" s="96">
        <f t="shared" si="37"/>
        <v>22.101664562720263</v>
      </c>
      <c r="AS62" s="96">
        <f t="shared" si="37"/>
        <v>22.029146178058014</v>
      </c>
      <c r="AT62" s="84"/>
      <c r="AU62" s="794" t="s">
        <v>238</v>
      </c>
      <c r="AV62" s="799">
        <v>365</v>
      </c>
      <c r="AW62" s="800">
        <v>0.8</v>
      </c>
      <c r="AX62" s="801">
        <f t="shared" si="16"/>
        <v>8.91</v>
      </c>
      <c r="AY62" s="802">
        <f t="shared" si="17"/>
        <v>0.68744630185653033</v>
      </c>
      <c r="AZ62" s="801">
        <f t="shared" si="8"/>
        <v>1</v>
      </c>
      <c r="BA62" s="803">
        <v>10</v>
      </c>
      <c r="BB62" s="84"/>
      <c r="BC62" s="84"/>
      <c r="BD62" s="84"/>
      <c r="BE62" s="227" t="s">
        <v>139</v>
      </c>
    </row>
    <row r="63" spans="1:57" ht="15.75" customHeight="1" thickBot="1" x14ac:dyDescent="0.3">
      <c r="A63" s="199"/>
      <c r="B63" s="231" t="s">
        <v>146</v>
      </c>
      <c r="C63" s="769"/>
      <c r="D63" s="770">
        <f t="shared" ref="D63:AS63" si="38">SUM(D41:D62)</f>
        <v>28732</v>
      </c>
      <c r="E63" s="771">
        <f t="shared" si="38"/>
        <v>30477</v>
      </c>
      <c r="F63" s="772">
        <f t="shared" si="38"/>
        <v>30512</v>
      </c>
      <c r="G63" s="773">
        <f t="shared" si="38"/>
        <v>31935</v>
      </c>
      <c r="H63" s="773">
        <f t="shared" si="38"/>
        <v>32148</v>
      </c>
      <c r="I63" s="774">
        <f t="shared" si="14"/>
        <v>32253</v>
      </c>
      <c r="J63" s="775">
        <f t="shared" si="38"/>
        <v>37126.5</v>
      </c>
      <c r="K63" s="240">
        <f t="shared" si="38"/>
        <v>37654.056090012804</v>
      </c>
      <c r="L63" s="236">
        <f t="shared" si="38"/>
        <v>38144.295361046323</v>
      </c>
      <c r="M63" s="236">
        <f t="shared" si="38"/>
        <v>38600.04005480776</v>
      </c>
      <c r="N63" s="238">
        <f t="shared" si="38"/>
        <v>38912.98304154737</v>
      </c>
      <c r="O63" s="239">
        <f t="shared" si="38"/>
        <v>39194.849384655419</v>
      </c>
      <c r="P63" s="240">
        <f t="shared" si="38"/>
        <v>39448.284793101069</v>
      </c>
      <c r="Q63" s="236">
        <f t="shared" si="38"/>
        <v>39675.755106545213</v>
      </c>
      <c r="R63" s="236">
        <f t="shared" si="38"/>
        <v>39879.549268244751</v>
      </c>
      <c r="S63" s="236">
        <f t="shared" si="38"/>
        <v>40061.784543372545</v>
      </c>
      <c r="T63" s="236">
        <f t="shared" si="38"/>
        <v>40224.413358142076</v>
      </c>
      <c r="U63" s="236">
        <f t="shared" si="38"/>
        <v>40369.231252143749</v>
      </c>
      <c r="V63" s="236">
        <f t="shared" si="38"/>
        <v>40497.885536634385</v>
      </c>
      <c r="W63" s="236">
        <f t="shared" si="38"/>
        <v>40611.884336478666</v>
      </c>
      <c r="X63" s="236">
        <f t="shared" si="38"/>
        <v>40712.60576457376</v>
      </c>
      <c r="Y63" s="236">
        <f t="shared" si="38"/>
        <v>40801.307036522026</v>
      </c>
      <c r="Z63" s="236">
        <f t="shared" si="38"/>
        <v>40879.133381658277</v>
      </c>
      <c r="AA63" s="236">
        <f t="shared" si="38"/>
        <v>40947.126645799071</v>
      </c>
      <c r="AB63" s="236">
        <f t="shared" si="38"/>
        <v>41006.233512646424</v>
      </c>
      <c r="AC63" s="236">
        <f t="shared" si="38"/>
        <v>41057.313295886532</v>
      </c>
      <c r="AD63" s="236">
        <f t="shared" si="38"/>
        <v>41101.14527376106</v>
      </c>
      <c r="AE63" s="236">
        <f t="shared" si="38"/>
        <v>41138.435553200528</v>
      </c>
      <c r="AF63" s="236">
        <f t="shared" si="38"/>
        <v>41169.82346229902</v>
      </c>
      <c r="AG63" s="236">
        <f t="shared" si="38"/>
        <v>41195.887478663259</v>
      </c>
      <c r="AH63" s="236">
        <f t="shared" si="38"/>
        <v>41217.150707559813</v>
      </c>
      <c r="AI63" s="236">
        <f t="shared" si="38"/>
        <v>41112.463731431606</v>
      </c>
      <c r="AJ63" s="236">
        <f t="shared" si="38"/>
        <v>41003.657028868256</v>
      </c>
      <c r="AK63" s="236">
        <f t="shared" si="38"/>
        <v>40891.14820422668</v>
      </c>
      <c r="AL63" s="236">
        <f t="shared" si="38"/>
        <v>40775.313151569651</v>
      </c>
      <c r="AM63" s="236">
        <f t="shared" si="38"/>
        <v>40656.490103809389</v>
      </c>
      <c r="AN63" s="236">
        <f t="shared" si="38"/>
        <v>40534.983311291151</v>
      </c>
      <c r="AO63" s="236">
        <f t="shared" si="38"/>
        <v>40411.066379262302</v>
      </c>
      <c r="AP63" s="236">
        <f t="shared" si="38"/>
        <v>40284.985292266763</v>
      </c>
      <c r="AQ63" s="236">
        <f t="shared" si="38"/>
        <v>40156.961151944</v>
      </c>
      <c r="AR63" s="236">
        <f t="shared" si="38"/>
        <v>40027.192653065045</v>
      </c>
      <c r="AS63" s="236">
        <f t="shared" si="38"/>
        <v>39895.858320959545</v>
      </c>
      <c r="AT63" s="238"/>
      <c r="AU63" s="231" t="s">
        <v>146</v>
      </c>
      <c r="AV63" s="795"/>
      <c r="AW63" s="201"/>
      <c r="AX63" s="201"/>
      <c r="AY63" s="796">
        <f>SUM(AY41:AY62)</f>
        <v>1244.9987866281206</v>
      </c>
      <c r="AZ63" s="797">
        <f>SUM(AZ41:AZ62)</f>
        <v>1254</v>
      </c>
      <c r="BA63" s="201">
        <f>SUM(BA41:BA62)</f>
        <v>718</v>
      </c>
      <c r="BB63" s="109"/>
      <c r="BC63" s="109"/>
      <c r="BD63" s="109"/>
      <c r="BE63" s="109"/>
    </row>
    <row r="64" spans="1:57" ht="15.75" customHeight="1" thickBot="1" x14ac:dyDescent="0.3">
      <c r="A64" s="111"/>
      <c r="B64" s="84"/>
      <c r="C64" s="84"/>
      <c r="D64" s="244">
        <f t="shared" ref="D64:AS64" si="39">SUM(D41:D62)</f>
        <v>28732</v>
      </c>
      <c r="E64" s="244">
        <f t="shared" si="39"/>
        <v>30477</v>
      </c>
      <c r="F64" s="244">
        <f t="shared" si="39"/>
        <v>30512</v>
      </c>
      <c r="G64" s="244">
        <f t="shared" si="39"/>
        <v>31935</v>
      </c>
      <c r="H64" s="244">
        <f t="shared" si="39"/>
        <v>32148</v>
      </c>
      <c r="I64" s="244">
        <f t="shared" si="39"/>
        <v>32253</v>
      </c>
      <c r="J64" s="244">
        <f t="shared" si="39"/>
        <v>37126.5</v>
      </c>
      <c r="K64" s="244">
        <f t="shared" si="39"/>
        <v>37654.056090012804</v>
      </c>
      <c r="L64" s="244">
        <f t="shared" si="39"/>
        <v>38144.295361046323</v>
      </c>
      <c r="M64" s="244">
        <f t="shared" si="39"/>
        <v>38600.04005480776</v>
      </c>
      <c r="N64" s="244">
        <f t="shared" si="39"/>
        <v>38912.98304154737</v>
      </c>
      <c r="O64" s="245">
        <f t="shared" si="39"/>
        <v>39194.849384655419</v>
      </c>
      <c r="P64" s="244">
        <f t="shared" si="39"/>
        <v>39448.284793101069</v>
      </c>
      <c r="Q64" s="244">
        <f t="shared" si="39"/>
        <v>39675.755106545213</v>
      </c>
      <c r="R64" s="244">
        <f t="shared" si="39"/>
        <v>39879.549268244751</v>
      </c>
      <c r="S64" s="244">
        <f t="shared" si="39"/>
        <v>40061.784543372545</v>
      </c>
      <c r="T64" s="244">
        <f t="shared" si="39"/>
        <v>40224.413358142076</v>
      </c>
      <c r="U64" s="244">
        <f t="shared" si="39"/>
        <v>40369.231252143749</v>
      </c>
      <c r="V64" s="244">
        <f t="shared" si="39"/>
        <v>40497.885536634385</v>
      </c>
      <c r="W64" s="244">
        <f t="shared" si="39"/>
        <v>40611.884336478666</v>
      </c>
      <c r="X64" s="244">
        <f t="shared" si="39"/>
        <v>40712.60576457376</v>
      </c>
      <c r="Y64" s="244">
        <f t="shared" si="39"/>
        <v>40801.307036522026</v>
      </c>
      <c r="Z64" s="244">
        <f t="shared" si="39"/>
        <v>40879.133381658277</v>
      </c>
      <c r="AA64" s="244">
        <f t="shared" si="39"/>
        <v>40947.126645799071</v>
      </c>
      <c r="AB64" s="244">
        <f t="shared" si="39"/>
        <v>41006.233512646424</v>
      </c>
      <c r="AC64" s="244">
        <f t="shared" si="39"/>
        <v>41057.313295886532</v>
      </c>
      <c r="AD64" s="244">
        <f t="shared" si="39"/>
        <v>41101.14527376106</v>
      </c>
      <c r="AE64" s="244">
        <f t="shared" si="39"/>
        <v>41138.435553200528</v>
      </c>
      <c r="AF64" s="244">
        <f t="shared" si="39"/>
        <v>41169.82346229902</v>
      </c>
      <c r="AG64" s="244">
        <f t="shared" si="39"/>
        <v>41195.887478663259</v>
      </c>
      <c r="AH64" s="244">
        <f t="shared" si="39"/>
        <v>41217.150707559813</v>
      </c>
      <c r="AI64" s="244">
        <f t="shared" si="39"/>
        <v>41112.463731431606</v>
      </c>
      <c r="AJ64" s="244">
        <f t="shared" si="39"/>
        <v>41003.657028868256</v>
      </c>
      <c r="AK64" s="244">
        <f t="shared" si="39"/>
        <v>40891.14820422668</v>
      </c>
      <c r="AL64" s="244">
        <f t="shared" si="39"/>
        <v>40775.313151569651</v>
      </c>
      <c r="AM64" s="244">
        <f t="shared" si="39"/>
        <v>40656.490103809389</v>
      </c>
      <c r="AN64" s="244">
        <f t="shared" si="39"/>
        <v>40534.983311291151</v>
      </c>
      <c r="AO64" s="244">
        <f t="shared" si="39"/>
        <v>40411.066379262302</v>
      </c>
      <c r="AP64" s="244">
        <f t="shared" si="39"/>
        <v>40284.985292266763</v>
      </c>
      <c r="AQ64" s="244">
        <f t="shared" si="39"/>
        <v>40156.961151944</v>
      </c>
      <c r="AR64" s="244">
        <f t="shared" si="39"/>
        <v>40027.192653065045</v>
      </c>
      <c r="AS64" s="244">
        <f t="shared" si="39"/>
        <v>39895.858320959545</v>
      </c>
      <c r="AT64" s="244"/>
      <c r="AU64" s="244"/>
      <c r="AV64" s="244"/>
      <c r="AW64" s="244"/>
      <c r="AX64" s="244"/>
      <c r="AY64" s="244">
        <f>SUM(AY41:AY62)</f>
        <v>1244.9987866281206</v>
      </c>
      <c r="AZ64" s="244">
        <f>SUM(AZ41:AZ62)</f>
        <v>1254</v>
      </c>
      <c r="BA64" s="244">
        <f>SUM(BA41:BA62)</f>
        <v>718</v>
      </c>
      <c r="BB64" s="84"/>
      <c r="BC64" s="84"/>
      <c r="BD64" s="84"/>
      <c r="BE64" s="84"/>
    </row>
    <row r="65" spans="1:57" ht="15.75" customHeight="1" thickBot="1" x14ac:dyDescent="0.3">
      <c r="A65" s="111"/>
      <c r="B65" s="777"/>
      <c r="C65" s="746"/>
      <c r="D65" s="244"/>
      <c r="E65" s="893" t="s">
        <v>454</v>
      </c>
      <c r="F65" s="894"/>
      <c r="G65" s="894"/>
      <c r="H65" s="894"/>
      <c r="I65" s="894"/>
      <c r="J65" s="895"/>
      <c r="K65" s="244"/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B65" s="244"/>
      <c r="AC65" s="244"/>
      <c r="AD65" s="244"/>
      <c r="AE65" s="244"/>
      <c r="AF65" s="244"/>
      <c r="AG65" s="244"/>
      <c r="AH65" s="244"/>
      <c r="AI65" s="244"/>
      <c r="AJ65" s="244"/>
      <c r="AK65" s="244"/>
      <c r="AL65" s="244"/>
      <c r="AM65" s="244"/>
      <c r="AN65" s="244"/>
      <c r="AO65" s="244"/>
      <c r="AP65" s="244"/>
      <c r="AQ65" s="244"/>
      <c r="AR65" s="244"/>
      <c r="AS65" s="244"/>
      <c r="AT65" s="244"/>
      <c r="AU65" s="244"/>
      <c r="AV65" s="244"/>
      <c r="AW65" s="244"/>
      <c r="AX65" s="244"/>
      <c r="AY65" s="244"/>
      <c r="AZ65" s="244"/>
      <c r="BA65" s="244"/>
      <c r="BB65" s="84"/>
      <c r="BC65" s="84"/>
      <c r="BD65" s="84"/>
      <c r="BE65" s="84"/>
    </row>
    <row r="66" spans="1:57" ht="15.75" customHeight="1" x14ac:dyDescent="0.25">
      <c r="A66" s="111"/>
      <c r="B66" s="777"/>
      <c r="C66" s="746"/>
      <c r="D66" s="244"/>
      <c r="E66" s="704">
        <v>2017</v>
      </c>
      <c r="F66" s="705">
        <v>2018</v>
      </c>
      <c r="G66" s="705">
        <v>2019</v>
      </c>
      <c r="H66" s="705">
        <v>2020</v>
      </c>
      <c r="I66" s="705">
        <v>2021</v>
      </c>
      <c r="J66" s="706">
        <v>2022</v>
      </c>
      <c r="K66" s="244"/>
      <c r="L66" s="244"/>
      <c r="M66" s="244"/>
      <c r="N66" s="244"/>
      <c r="O66" s="244"/>
      <c r="P66" s="244"/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44"/>
      <c r="AC66" s="244"/>
      <c r="AD66" s="244"/>
      <c r="AE66" s="244"/>
      <c r="AF66" s="244"/>
      <c r="AG66" s="244"/>
      <c r="AH66" s="244"/>
      <c r="AI66" s="244"/>
      <c r="AJ66" s="244"/>
      <c r="AK66" s="244"/>
      <c r="AL66" s="244"/>
      <c r="AM66" s="244"/>
      <c r="AN66" s="244"/>
      <c r="AO66" s="244"/>
      <c r="AP66" s="244"/>
      <c r="AQ66" s="244"/>
      <c r="AR66" s="244"/>
      <c r="AS66" s="244"/>
      <c r="AT66" s="244"/>
      <c r="AU66" s="244"/>
      <c r="AV66" s="244"/>
      <c r="AW66" s="244"/>
      <c r="AX66" s="244"/>
      <c r="AY66" s="244"/>
      <c r="AZ66" s="244"/>
      <c r="BA66" s="244"/>
      <c r="BB66" s="84"/>
      <c r="BC66" s="84"/>
      <c r="BD66" s="84"/>
      <c r="BE66" s="84"/>
    </row>
    <row r="67" spans="1:57" ht="15.75" customHeight="1" x14ac:dyDescent="0.25">
      <c r="A67" s="111"/>
      <c r="B67" s="777"/>
      <c r="C67" s="746"/>
      <c r="D67" s="244"/>
      <c r="E67" s="707">
        <f t="shared" ref="E67:J67" si="40">(E63-D63)/D63</f>
        <v>6.0733676736739524E-2</v>
      </c>
      <c r="F67" s="708">
        <f t="shared" si="40"/>
        <v>1.1484069954391836E-3</v>
      </c>
      <c r="G67" s="708">
        <f t="shared" si="40"/>
        <v>4.6637388568432095E-2</v>
      </c>
      <c r="H67" s="708">
        <f t="shared" si="40"/>
        <v>6.6697980272428367E-3</v>
      </c>
      <c r="I67" s="708">
        <f t="shared" si="40"/>
        <v>3.2661440836132885E-3</v>
      </c>
      <c r="J67" s="709">
        <f t="shared" si="40"/>
        <v>0.15110222304901869</v>
      </c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44"/>
      <c r="AC67" s="244"/>
      <c r="AD67" s="244"/>
      <c r="AE67" s="244"/>
      <c r="AF67" s="244"/>
      <c r="AG67" s="244"/>
      <c r="AH67" s="244"/>
      <c r="AI67" s="244"/>
      <c r="AJ67" s="244"/>
      <c r="AK67" s="244"/>
      <c r="AL67" s="244"/>
      <c r="AM67" s="244"/>
      <c r="AN67" s="244"/>
      <c r="AO67" s="244"/>
      <c r="AP67" s="244"/>
      <c r="AQ67" s="244"/>
      <c r="AR67" s="244"/>
      <c r="AS67" s="244"/>
      <c r="AT67" s="244"/>
      <c r="AU67" s="244"/>
      <c r="AV67" s="244"/>
      <c r="AW67" s="244"/>
      <c r="AX67" s="244"/>
      <c r="AY67" s="244"/>
      <c r="AZ67" s="244"/>
      <c r="BA67" s="244"/>
      <c r="BB67" s="84"/>
      <c r="BC67" s="84"/>
      <c r="BD67" s="84"/>
      <c r="BE67" s="84"/>
    </row>
    <row r="68" spans="1:57" ht="15.75" customHeight="1" thickBot="1" x14ac:dyDescent="0.3">
      <c r="A68" s="111"/>
      <c r="B68" s="778"/>
      <c r="C68" s="746"/>
      <c r="D68" s="109"/>
      <c r="E68" s="710"/>
      <c r="F68" s="711">
        <f>AVERAGE(E67:I67)</f>
        <v>2.3691082882293386E-2</v>
      </c>
      <c r="G68" s="896" t="s">
        <v>100</v>
      </c>
      <c r="H68" s="885"/>
      <c r="I68" s="885"/>
      <c r="J68" s="712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</row>
    <row r="69" spans="1:57" ht="15.75" customHeight="1" x14ac:dyDescent="0.25">
      <c r="A69" s="111"/>
      <c r="B69" s="84"/>
      <c r="C69" s="113"/>
      <c r="D69" s="109"/>
      <c r="E69" s="247"/>
      <c r="F69" s="247"/>
      <c r="G69" s="247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84"/>
      <c r="BD69" s="84"/>
      <c r="BE69" s="84"/>
    </row>
    <row r="70" spans="1:57" ht="15.75" customHeight="1" x14ac:dyDescent="0.25">
      <c r="A70" s="111"/>
      <c r="B70" s="84"/>
      <c r="C70" s="113"/>
      <c r="D70" s="109"/>
      <c r="E70" s="247"/>
      <c r="F70" s="247"/>
      <c r="G70" s="247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84"/>
      <c r="BD70" s="84"/>
      <c r="BE70" s="84"/>
    </row>
    <row r="71" spans="1:57" ht="15.75" customHeight="1" x14ac:dyDescent="0.25">
      <c r="A71" s="111"/>
      <c r="B71" s="84"/>
      <c r="C71" s="113"/>
      <c r="D71" s="109"/>
      <c r="E71" s="247"/>
      <c r="F71" s="247"/>
      <c r="G71" s="247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</row>
    <row r="72" spans="1:57" ht="33.950000000000003" customHeight="1" x14ac:dyDescent="0.35">
      <c r="A72" s="202"/>
      <c r="B72" s="70" t="s">
        <v>101</v>
      </c>
      <c r="C72" s="71" t="s">
        <v>102</v>
      </c>
      <c r="D72" s="109"/>
      <c r="E72" s="109"/>
      <c r="F72" s="113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84"/>
      <c r="BD72" s="84"/>
      <c r="BE72" s="84"/>
    </row>
    <row r="73" spans="1:57" ht="15.75" customHeight="1" thickBot="1" x14ac:dyDescent="0.3">
      <c r="A73" s="202"/>
      <c r="B73" s="84"/>
      <c r="C73" s="84"/>
      <c r="D73" s="109"/>
      <c r="E73" s="109"/>
      <c r="F73" s="113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4"/>
      <c r="BD73" s="84"/>
      <c r="BE73" s="84"/>
    </row>
    <row r="74" spans="1:57" ht="15.75" customHeight="1" x14ac:dyDescent="0.25">
      <c r="A74" s="202"/>
      <c r="B74" s="69"/>
      <c r="C74" s="84"/>
      <c r="D74" s="69">
        <v>2016</v>
      </c>
      <c r="E74" s="69">
        <v>2017</v>
      </c>
      <c r="F74" s="69">
        <v>2018</v>
      </c>
      <c r="G74" s="69">
        <v>2019</v>
      </c>
      <c r="H74" s="69">
        <v>2020</v>
      </c>
      <c r="I74" s="69">
        <v>2021</v>
      </c>
      <c r="J74" s="69">
        <v>2022</v>
      </c>
      <c r="K74" s="69">
        <v>2023</v>
      </c>
      <c r="L74" s="69">
        <v>2024</v>
      </c>
      <c r="M74" s="69">
        <v>2025</v>
      </c>
      <c r="N74" s="69">
        <v>2026</v>
      </c>
      <c r="O74" s="69">
        <v>2027</v>
      </c>
      <c r="P74" s="69">
        <v>2028</v>
      </c>
      <c r="Q74" s="69">
        <v>2029</v>
      </c>
      <c r="R74" s="69">
        <v>2030</v>
      </c>
      <c r="S74" s="69">
        <v>2031</v>
      </c>
      <c r="T74" s="69">
        <v>2032</v>
      </c>
      <c r="U74" s="69">
        <v>2033</v>
      </c>
      <c r="V74" s="69">
        <v>2034</v>
      </c>
      <c r="W74" s="69">
        <v>2035</v>
      </c>
      <c r="X74" s="69">
        <v>2036</v>
      </c>
      <c r="Y74" s="69">
        <v>2037</v>
      </c>
      <c r="Z74" s="69">
        <v>2038</v>
      </c>
      <c r="AA74" s="69">
        <v>2039</v>
      </c>
      <c r="AB74" s="69">
        <v>2040</v>
      </c>
      <c r="AC74" s="69">
        <v>2041</v>
      </c>
      <c r="AD74" s="69">
        <v>2042</v>
      </c>
      <c r="AE74" s="69">
        <v>2043</v>
      </c>
      <c r="AF74" s="69">
        <v>2044</v>
      </c>
      <c r="AG74" s="69">
        <v>2045</v>
      </c>
      <c r="AH74" s="69">
        <v>2046</v>
      </c>
      <c r="AI74" s="69">
        <v>2047</v>
      </c>
      <c r="AJ74" s="69">
        <v>2048</v>
      </c>
      <c r="AK74" s="69">
        <v>2049</v>
      </c>
      <c r="AL74" s="69">
        <v>2050</v>
      </c>
      <c r="AM74" s="69">
        <v>2051</v>
      </c>
      <c r="AN74" s="69">
        <v>2052</v>
      </c>
      <c r="AO74" s="69">
        <v>2053</v>
      </c>
      <c r="AP74" s="69">
        <v>2054</v>
      </c>
      <c r="AQ74" s="69">
        <v>2055</v>
      </c>
      <c r="AR74" s="69">
        <v>2056</v>
      </c>
      <c r="AS74" s="69">
        <v>2057</v>
      </c>
      <c r="AT74" s="84"/>
      <c r="AU74" s="84"/>
      <c r="AV74" s="899" t="s">
        <v>147</v>
      </c>
      <c r="AW74" s="900"/>
      <c r="AX74" s="900"/>
      <c r="AY74" s="900"/>
      <c r="AZ74" s="901"/>
      <c r="BA74" s="84"/>
      <c r="BB74" s="84"/>
      <c r="BC74" s="84"/>
      <c r="BD74" s="84"/>
      <c r="BE74" s="84"/>
    </row>
    <row r="75" spans="1:57" ht="15.75" customHeight="1" x14ac:dyDescent="0.25">
      <c r="A75" s="202"/>
      <c r="B75" s="73" t="s">
        <v>56</v>
      </c>
      <c r="C75" s="84"/>
      <c r="D75" s="69">
        <v>2.4039322673287547E-3</v>
      </c>
      <c r="E75" s="75">
        <v>2.3981672357284781E-3</v>
      </c>
      <c r="F75" s="75">
        <v>2.39242978899473E-3</v>
      </c>
      <c r="G75" s="75">
        <v>2.3867197296154755E-3</v>
      </c>
      <c r="H75" s="75">
        <v>2.3810368619600936E-3</v>
      </c>
      <c r="I75" s="75">
        <v>2.3753809922564722E-3</v>
      </c>
      <c r="J75" s="75">
        <v>2.3697519285689863E-3</v>
      </c>
      <c r="K75" s="75">
        <v>2.3641494807773488E-3</v>
      </c>
      <c r="L75" s="75">
        <v>2.3585734605552021E-3</v>
      </c>
      <c r="M75" s="75">
        <v>2.3530236813488715E-3</v>
      </c>
      <c r="N75" s="75">
        <v>-5.2807686079391265E-4</v>
      </c>
      <c r="O75" s="75">
        <v>-5.2835587330486949E-4</v>
      </c>
      <c r="P75" s="75">
        <v>-5.2863518080734605E-4</v>
      </c>
      <c r="Q75" s="75">
        <v>-5.2891478376983453E-4</v>
      </c>
      <c r="R75" s="75">
        <v>-5.2919468266098631E-4</v>
      </c>
      <c r="S75" s="75">
        <v>-5.2947487795086169E-4</v>
      </c>
      <c r="T75" s="75">
        <v>-5.297553701109339E-4</v>
      </c>
      <c r="U75" s="75">
        <v>-5.3003615961284172E-4</v>
      </c>
      <c r="V75" s="75">
        <v>-5.3031724692978086E-4</v>
      </c>
      <c r="W75" s="75">
        <v>-5.3059863253581189E-4</v>
      </c>
      <c r="X75" s="75">
        <v>-5.3088031690586316E-4</v>
      </c>
      <c r="Y75" s="75">
        <v>-5.3116230051642908E-4</v>
      </c>
      <c r="Z75" s="75">
        <v>-5.3144458384418074E-4</v>
      </c>
      <c r="AA75" s="75">
        <v>-5.3172716736722139E-4</v>
      </c>
      <c r="AB75" s="75">
        <v>-5.3201005156509049E-4</v>
      </c>
      <c r="AC75" s="75">
        <v>-5.3229323691751076E-4</v>
      </c>
      <c r="AD75" s="75">
        <v>-5.3257672390578546E-4</v>
      </c>
      <c r="AE75" s="75">
        <v>-5.3286051301210417E-4</v>
      </c>
      <c r="AF75" s="75">
        <v>-5.3314460471954499E-4</v>
      </c>
      <c r="AG75" s="75">
        <v>-5.33428999512776E-4</v>
      </c>
      <c r="AH75" s="75">
        <v>-5.3371369787582061E-4</v>
      </c>
      <c r="AI75" s="75">
        <v>-3.4847654264865352E-3</v>
      </c>
      <c r="AJ75" s="75">
        <v>-3.4969514821094911E-3</v>
      </c>
      <c r="AK75" s="75">
        <v>-3.5092230649070898E-3</v>
      </c>
      <c r="AL75" s="75">
        <v>-3.5215810784528191E-3</v>
      </c>
      <c r="AM75" s="75">
        <v>-3.5340264390914754E-3</v>
      </c>
      <c r="AN75" s="75">
        <v>-3.5465600761681961E-3</v>
      </c>
      <c r="AO75" s="75">
        <v>-3.5591829322598129E-3</v>
      </c>
      <c r="AP75" s="75">
        <v>-3.5718959634085845E-3</v>
      </c>
      <c r="AQ75" s="75">
        <v>-3.5847001393664178E-3</v>
      </c>
      <c r="AR75" s="75">
        <v>-3.5975964438400353E-3</v>
      </c>
      <c r="AS75" s="75">
        <v>-3.6105858747429E-3</v>
      </c>
      <c r="AT75" s="84"/>
      <c r="AU75" s="84"/>
      <c r="AV75" s="902"/>
      <c r="AW75" s="903"/>
      <c r="AX75" s="903"/>
      <c r="AY75" s="903"/>
      <c r="AZ75" s="904"/>
      <c r="BA75" s="84"/>
      <c r="BB75" s="84"/>
      <c r="BC75" s="84"/>
      <c r="BD75" s="84"/>
      <c r="BE75" s="84"/>
    </row>
    <row r="76" spans="1:57" ht="15.75" customHeight="1" x14ac:dyDescent="0.25">
      <c r="A76" s="202"/>
      <c r="B76" s="73" t="s">
        <v>57</v>
      </c>
      <c r="C76" s="84"/>
      <c r="D76" s="69"/>
      <c r="E76" s="75">
        <f>E108</f>
        <v>6.0733676736739524E-2</v>
      </c>
      <c r="F76" s="75">
        <f t="shared" ref="F76:J76" si="41">F108</f>
        <v>1.1484069954391836E-3</v>
      </c>
      <c r="G76" s="75">
        <f t="shared" si="41"/>
        <v>4.6637388568432095E-2</v>
      </c>
      <c r="H76" s="75">
        <f t="shared" si="41"/>
        <v>6.6697980272428367E-3</v>
      </c>
      <c r="I76" s="75">
        <f t="shared" si="41"/>
        <v>3.2661440836132885E-3</v>
      </c>
      <c r="J76" s="75">
        <f t="shared" si="41"/>
        <v>0.15110222304901869</v>
      </c>
      <c r="K76" s="776">
        <f>F109/2</f>
        <v>1.1845541441146693E-2</v>
      </c>
      <c r="L76" s="75">
        <f t="shared" ref="L76:N76" si="42">K76*0.9</f>
        <v>1.0660987297032024E-2</v>
      </c>
      <c r="M76" s="75">
        <f t="shared" si="42"/>
        <v>9.5948885673288221E-3</v>
      </c>
      <c r="N76" s="75">
        <f t="shared" si="42"/>
        <v>8.6353997105959399E-3</v>
      </c>
      <c r="O76" s="75">
        <f t="shared" ref="O76" si="43">N76*0.9</f>
        <v>7.7718597395363461E-3</v>
      </c>
      <c r="P76" s="75">
        <f t="shared" ref="P76" si="44">O76*0.9</f>
        <v>6.9946737655827117E-3</v>
      </c>
      <c r="Q76" s="75">
        <f t="shared" ref="Q76" si="45">P76*0.9</f>
        <v>6.2952063890244405E-3</v>
      </c>
      <c r="R76" s="75">
        <f t="shared" ref="R76" si="46">Q76*0.9</f>
        <v>5.6656857501219968E-3</v>
      </c>
      <c r="S76" s="75">
        <f t="shared" ref="S76" si="47">R76*0.9</f>
        <v>5.0991171751097976E-3</v>
      </c>
      <c r="T76" s="75">
        <f t="shared" ref="T76" si="48">S76*0.9</f>
        <v>4.5892054575988181E-3</v>
      </c>
      <c r="U76" s="75">
        <f t="shared" ref="U76" si="49">T76*0.9</f>
        <v>4.1302849118389365E-3</v>
      </c>
      <c r="V76" s="75">
        <f t="shared" ref="V76" si="50">U76*0.9</f>
        <v>3.7172564206550429E-3</v>
      </c>
      <c r="W76" s="75">
        <f t="shared" ref="W76" si="51">V76*0.9</f>
        <v>3.3455307785895385E-3</v>
      </c>
      <c r="X76" s="75">
        <f t="shared" ref="X76" si="52">W76*0.9</f>
        <v>3.0109777007305849E-3</v>
      </c>
      <c r="Y76" s="75">
        <f t="shared" ref="Y76" si="53">X76*0.9</f>
        <v>2.7098799306575264E-3</v>
      </c>
      <c r="Z76" s="75">
        <f t="shared" ref="Z76" si="54">Y76*0.9</f>
        <v>2.4388919375917736E-3</v>
      </c>
      <c r="AA76" s="75">
        <f t="shared" ref="AA76" si="55">Z76*0.9</f>
        <v>2.1950027438325964E-3</v>
      </c>
      <c r="AB76" s="75">
        <f t="shared" ref="AB76" si="56">AA76*0.9</f>
        <v>1.9755024694493367E-3</v>
      </c>
      <c r="AC76" s="75">
        <f t="shared" ref="AC76" si="57">AB76*0.9</f>
        <v>1.7779522225044031E-3</v>
      </c>
      <c r="AD76" s="75">
        <f t="shared" ref="AD76" si="58">AC76*0.9</f>
        <v>1.6001570002539629E-3</v>
      </c>
      <c r="AE76" s="75">
        <f t="shared" ref="AE76" si="59">AD76*0.9</f>
        <v>1.4401413002285667E-3</v>
      </c>
      <c r="AF76" s="75">
        <f t="shared" ref="AF76" si="60">AE76*0.9</f>
        <v>1.29612717020571E-3</v>
      </c>
      <c r="AG76" s="75">
        <f t="shared" ref="AG76" si="61">AF76*0.9</f>
        <v>1.1665144531851389E-3</v>
      </c>
      <c r="AH76" s="75">
        <f t="shared" ref="AH76" si="62">AG76*0.9</f>
        <v>1.0498630078666252E-3</v>
      </c>
      <c r="AI76" s="75">
        <f t="shared" ref="AI76" si="63">AH76*0.9</f>
        <v>9.4487670707996271E-4</v>
      </c>
      <c r="AJ76" s="75">
        <f t="shared" ref="AJ76" si="64">AI76*0.9</f>
        <v>8.5038903637196643E-4</v>
      </c>
      <c r="AK76" s="75">
        <f t="shared" ref="AK76" si="65">AJ76*0.9</f>
        <v>7.6535013273476983E-4</v>
      </c>
      <c r="AL76" s="75">
        <f t="shared" ref="AL76" si="66">AK76*0.9</f>
        <v>6.8881511946129281E-4</v>
      </c>
      <c r="AM76" s="75">
        <f t="shared" ref="AM76" si="67">AL76*0.9</f>
        <v>6.1993360751516353E-4</v>
      </c>
      <c r="AN76" s="75">
        <f t="shared" ref="AN76" si="68">AM76*0.9</f>
        <v>5.5794024676364721E-4</v>
      </c>
      <c r="AO76" s="75">
        <f t="shared" ref="AO76" si="69">AN76*0.9</f>
        <v>5.0214622208728246E-4</v>
      </c>
      <c r="AP76" s="75">
        <f t="shared" ref="AP76" si="70">AO76*0.9</f>
        <v>4.519315998785542E-4</v>
      </c>
      <c r="AQ76" s="75">
        <f t="shared" ref="AQ76" si="71">AP76*0.9</f>
        <v>4.0673843989069881E-4</v>
      </c>
      <c r="AR76" s="75">
        <f t="shared" ref="AR76" si="72">AQ76*0.9</f>
        <v>3.6606459590162891E-4</v>
      </c>
      <c r="AS76" s="75">
        <f t="shared" ref="AS76" si="73">AR76*0.9</f>
        <v>3.2945813631146605E-4</v>
      </c>
      <c r="AT76" s="84"/>
      <c r="AU76" s="84"/>
      <c r="AV76" s="902"/>
      <c r="AW76" s="903"/>
      <c r="AX76" s="903"/>
      <c r="AY76" s="903"/>
      <c r="AZ76" s="904"/>
      <c r="BA76" s="84"/>
      <c r="BB76" s="84"/>
      <c r="BC76" s="84"/>
      <c r="BD76" s="84"/>
      <c r="BE76" s="84"/>
    </row>
    <row r="77" spans="1:57" ht="15.75" customHeight="1" x14ac:dyDescent="0.25">
      <c r="A77" s="202"/>
      <c r="B77" s="73" t="s">
        <v>58</v>
      </c>
      <c r="C77" s="84"/>
      <c r="D77" s="69"/>
      <c r="E77" s="75">
        <f t="shared" ref="E77:AS77" si="74">E75+E76</f>
        <v>6.3131843972468002E-2</v>
      </c>
      <c r="F77" s="75">
        <f t="shared" si="74"/>
        <v>3.5408367844339136E-3</v>
      </c>
      <c r="G77" s="75">
        <f t="shared" si="74"/>
        <v>4.902410829804757E-2</v>
      </c>
      <c r="H77" s="75">
        <f t="shared" si="74"/>
        <v>9.0508348892029307E-3</v>
      </c>
      <c r="I77" s="75">
        <f t="shared" si="74"/>
        <v>5.6415250758697607E-3</v>
      </c>
      <c r="J77" s="75">
        <f t="shared" si="74"/>
        <v>0.15347197497758766</v>
      </c>
      <c r="K77" s="75">
        <f t="shared" si="74"/>
        <v>1.4209690921924041E-2</v>
      </c>
      <c r="L77" s="75">
        <f t="shared" si="74"/>
        <v>1.3019560757587227E-2</v>
      </c>
      <c r="M77" s="75">
        <f t="shared" si="74"/>
        <v>1.1947912248677695E-2</v>
      </c>
      <c r="N77" s="75">
        <f t="shared" si="74"/>
        <v>8.1073228498020275E-3</v>
      </c>
      <c r="O77" s="75">
        <f t="shared" si="74"/>
        <v>7.2435038662314764E-3</v>
      </c>
      <c r="P77" s="75">
        <f t="shared" si="74"/>
        <v>6.4660385847753656E-3</v>
      </c>
      <c r="Q77" s="75">
        <f t="shared" si="74"/>
        <v>5.7662916052546058E-3</v>
      </c>
      <c r="R77" s="75">
        <f t="shared" si="74"/>
        <v>5.1364910674610107E-3</v>
      </c>
      <c r="S77" s="75">
        <f t="shared" si="74"/>
        <v>4.569642297158936E-3</v>
      </c>
      <c r="T77" s="75">
        <f t="shared" si="74"/>
        <v>4.0594500874878842E-3</v>
      </c>
      <c r="U77" s="75">
        <f t="shared" si="74"/>
        <v>3.6002487522260947E-3</v>
      </c>
      <c r="V77" s="75">
        <f t="shared" si="74"/>
        <v>3.1869391737252622E-3</v>
      </c>
      <c r="W77" s="75">
        <f t="shared" si="74"/>
        <v>2.8149321460537264E-3</v>
      </c>
      <c r="X77" s="75">
        <f t="shared" si="74"/>
        <v>2.4800973838247217E-3</v>
      </c>
      <c r="Y77" s="75">
        <f t="shared" si="74"/>
        <v>2.1787176301410974E-3</v>
      </c>
      <c r="Z77" s="75">
        <f t="shared" si="74"/>
        <v>1.9074473537475929E-3</v>
      </c>
      <c r="AA77" s="75">
        <f t="shared" si="74"/>
        <v>1.6632755764653751E-3</v>
      </c>
      <c r="AB77" s="75">
        <f t="shared" si="74"/>
        <v>1.4434924178842461E-3</v>
      </c>
      <c r="AC77" s="75">
        <f t="shared" si="74"/>
        <v>1.2456589855868922E-3</v>
      </c>
      <c r="AD77" s="75">
        <f t="shared" si="74"/>
        <v>1.0675802763481775E-3</v>
      </c>
      <c r="AE77" s="75">
        <f t="shared" si="74"/>
        <v>9.0728078721646248E-4</v>
      </c>
      <c r="AF77" s="75">
        <f t="shared" si="74"/>
        <v>7.62982565486165E-4</v>
      </c>
      <c r="AG77" s="75">
        <f t="shared" si="74"/>
        <v>6.3308545367236294E-4</v>
      </c>
      <c r="AH77" s="75">
        <f t="shared" si="74"/>
        <v>5.1614930999080454E-4</v>
      </c>
      <c r="AI77" s="75">
        <f t="shared" si="74"/>
        <v>-2.5398887194065726E-3</v>
      </c>
      <c r="AJ77" s="75">
        <f t="shared" si="74"/>
        <v>-2.6465624457375249E-3</v>
      </c>
      <c r="AK77" s="75">
        <f t="shared" si="74"/>
        <v>-2.7438729321723199E-3</v>
      </c>
      <c r="AL77" s="75">
        <f t="shared" si="74"/>
        <v>-2.8327659589915261E-3</v>
      </c>
      <c r="AM77" s="75">
        <f t="shared" si="74"/>
        <v>-2.9140928315763118E-3</v>
      </c>
      <c r="AN77" s="75">
        <f t="shared" si="74"/>
        <v>-2.988619829404549E-3</v>
      </c>
      <c r="AO77" s="75">
        <f t="shared" si="74"/>
        <v>-3.0570367101725305E-3</v>
      </c>
      <c r="AP77" s="75">
        <f t="shared" si="74"/>
        <v>-3.1199643635300301E-3</v>
      </c>
      <c r="AQ77" s="75">
        <f t="shared" si="74"/>
        <v>-3.1779616994757191E-3</v>
      </c>
      <c r="AR77" s="75">
        <f t="shared" si="74"/>
        <v>-3.2315318479384063E-3</v>
      </c>
      <c r="AS77" s="75">
        <f t="shared" si="74"/>
        <v>-3.2811277384314341E-3</v>
      </c>
      <c r="AT77" s="84"/>
      <c r="AU77" s="84"/>
      <c r="AV77" s="902"/>
      <c r="AW77" s="903"/>
      <c r="AX77" s="903"/>
      <c r="AY77" s="903"/>
      <c r="AZ77" s="904"/>
      <c r="BA77" s="84"/>
      <c r="BB77" s="84"/>
      <c r="BC77" s="84"/>
      <c r="BD77" s="84"/>
      <c r="BE77" s="84"/>
    </row>
    <row r="78" spans="1:57" ht="15.75" customHeight="1" x14ac:dyDescent="0.25">
      <c r="A78" s="202"/>
      <c r="B78" s="78"/>
      <c r="C78" s="69"/>
      <c r="D78" s="69"/>
      <c r="E78" s="69"/>
      <c r="F78" s="69"/>
      <c r="G78" s="69"/>
      <c r="H78" s="69"/>
      <c r="I78" s="69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902"/>
      <c r="AW78" s="903"/>
      <c r="AX78" s="903"/>
      <c r="AY78" s="903"/>
      <c r="AZ78" s="904"/>
      <c r="BA78" s="84"/>
      <c r="BB78" s="84"/>
      <c r="BC78" s="84"/>
      <c r="BD78" s="84"/>
      <c r="BE78" s="84"/>
    </row>
    <row r="79" spans="1:57" ht="15.75" customHeight="1" thickBot="1" x14ac:dyDescent="0.3">
      <c r="A79" s="202"/>
      <c r="B79" s="84"/>
      <c r="C79" s="84"/>
      <c r="D79" s="109"/>
      <c r="E79" s="109"/>
      <c r="F79" s="113"/>
      <c r="G79" s="84"/>
      <c r="H79" s="110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905"/>
      <c r="AW79" s="906"/>
      <c r="AX79" s="906"/>
      <c r="AY79" s="906"/>
      <c r="AZ79" s="907"/>
      <c r="BA79" s="84"/>
      <c r="BB79" s="84"/>
      <c r="BC79" s="84"/>
      <c r="BD79" s="84"/>
      <c r="BE79" s="84"/>
    </row>
    <row r="80" spans="1:57" ht="15.75" customHeight="1" x14ac:dyDescent="0.25">
      <c r="A80" s="111"/>
      <c r="B80" s="460" t="s">
        <v>236</v>
      </c>
      <c r="C80" s="85"/>
      <c r="D80" s="203">
        <v>2016</v>
      </c>
      <c r="E80" s="203">
        <v>2017</v>
      </c>
      <c r="F80" s="204">
        <v>2018</v>
      </c>
      <c r="G80" s="203">
        <v>2019</v>
      </c>
      <c r="H80" s="205">
        <v>2020</v>
      </c>
      <c r="I80" s="206">
        <v>2021</v>
      </c>
      <c r="J80" s="80">
        <v>2022</v>
      </c>
      <c r="K80" s="81">
        <v>2023</v>
      </c>
      <c r="L80" s="82">
        <v>2024</v>
      </c>
      <c r="M80" s="79">
        <v>2025</v>
      </c>
      <c r="N80" s="80">
        <v>2026</v>
      </c>
      <c r="O80" s="81">
        <v>2027</v>
      </c>
      <c r="P80" s="208">
        <v>2028</v>
      </c>
      <c r="Q80" s="203">
        <v>2029</v>
      </c>
      <c r="R80" s="79">
        <v>2030</v>
      </c>
      <c r="S80" s="80">
        <v>2031</v>
      </c>
      <c r="T80" s="81">
        <v>2032</v>
      </c>
      <c r="U80" s="82">
        <v>2033</v>
      </c>
      <c r="V80" s="79">
        <v>2034</v>
      </c>
      <c r="W80" s="80">
        <v>2035</v>
      </c>
      <c r="X80" s="81">
        <v>2036</v>
      </c>
      <c r="Y80" s="82">
        <v>2037</v>
      </c>
      <c r="Z80" s="209">
        <v>2038</v>
      </c>
      <c r="AA80" s="79">
        <v>2039</v>
      </c>
      <c r="AB80" s="80">
        <v>2040</v>
      </c>
      <c r="AC80" s="81">
        <v>2041</v>
      </c>
      <c r="AD80" s="82">
        <v>2042</v>
      </c>
      <c r="AE80" s="79">
        <v>2043</v>
      </c>
      <c r="AF80" s="80">
        <v>2044</v>
      </c>
      <c r="AG80" s="81">
        <v>2045</v>
      </c>
      <c r="AH80" s="82">
        <v>2046</v>
      </c>
      <c r="AI80" s="209">
        <v>2047</v>
      </c>
      <c r="AJ80" s="79">
        <v>2048</v>
      </c>
      <c r="AK80" s="80">
        <v>2049</v>
      </c>
      <c r="AL80" s="81">
        <v>2050</v>
      </c>
      <c r="AM80" s="82">
        <v>2051</v>
      </c>
      <c r="AN80" s="79">
        <v>2052</v>
      </c>
      <c r="AO80" s="80">
        <v>2053</v>
      </c>
      <c r="AP80" s="81">
        <v>2054</v>
      </c>
      <c r="AQ80" s="82">
        <v>2055</v>
      </c>
      <c r="AR80" s="209">
        <v>2056</v>
      </c>
      <c r="AS80" s="79">
        <v>2057</v>
      </c>
      <c r="AT80" s="84"/>
      <c r="AU80" s="804" t="s">
        <v>236</v>
      </c>
      <c r="AV80" s="805"/>
      <c r="AW80" s="806"/>
      <c r="AX80" s="806"/>
      <c r="AY80" s="806"/>
      <c r="AZ80" s="806"/>
      <c r="BA80" s="807"/>
      <c r="BB80" s="84"/>
      <c r="BC80" s="84"/>
      <c r="BD80" s="84"/>
      <c r="BE80" s="84"/>
    </row>
    <row r="81" spans="1:57" ht="45.95" customHeight="1" thickBot="1" x14ac:dyDescent="0.3">
      <c r="A81" s="111"/>
      <c r="B81" s="211" t="s">
        <v>106</v>
      </c>
      <c r="C81" s="88" t="s">
        <v>107</v>
      </c>
      <c r="D81" s="129" t="s">
        <v>112</v>
      </c>
      <c r="E81" s="130" t="s">
        <v>114</v>
      </c>
      <c r="F81" s="212" t="s">
        <v>114</v>
      </c>
      <c r="G81" s="131" t="s">
        <v>114</v>
      </c>
      <c r="H81" s="213" t="s">
        <v>114</v>
      </c>
      <c r="I81" s="214" t="s">
        <v>114</v>
      </c>
      <c r="J81" s="215" t="s">
        <v>114</v>
      </c>
      <c r="K81" s="214" t="s">
        <v>114</v>
      </c>
      <c r="L81" s="214" t="s">
        <v>114</v>
      </c>
      <c r="M81" s="214" t="s">
        <v>114</v>
      </c>
      <c r="N81" s="214" t="s">
        <v>114</v>
      </c>
      <c r="O81" s="214" t="s">
        <v>114</v>
      </c>
      <c r="P81" s="214" t="s">
        <v>114</v>
      </c>
      <c r="Q81" s="214" t="s">
        <v>114</v>
      </c>
      <c r="R81" s="214" t="s">
        <v>114</v>
      </c>
      <c r="S81" s="214" t="s">
        <v>114</v>
      </c>
      <c r="T81" s="214" t="s">
        <v>114</v>
      </c>
      <c r="U81" s="214" t="s">
        <v>114</v>
      </c>
      <c r="V81" s="214" t="s">
        <v>114</v>
      </c>
      <c r="W81" s="214" t="s">
        <v>114</v>
      </c>
      <c r="X81" s="214" t="s">
        <v>114</v>
      </c>
      <c r="Y81" s="214" t="s">
        <v>114</v>
      </c>
      <c r="Z81" s="214" t="s">
        <v>114</v>
      </c>
      <c r="AA81" s="214" t="s">
        <v>114</v>
      </c>
      <c r="AB81" s="214" t="s">
        <v>114</v>
      </c>
      <c r="AC81" s="214" t="s">
        <v>114</v>
      </c>
      <c r="AD81" s="214" t="s">
        <v>114</v>
      </c>
      <c r="AE81" s="214" t="s">
        <v>114</v>
      </c>
      <c r="AF81" s="214" t="s">
        <v>114</v>
      </c>
      <c r="AG81" s="214" t="s">
        <v>114</v>
      </c>
      <c r="AH81" s="214" t="s">
        <v>114</v>
      </c>
      <c r="AI81" s="214" t="s">
        <v>114</v>
      </c>
      <c r="AJ81" s="214" t="s">
        <v>114</v>
      </c>
      <c r="AK81" s="214" t="s">
        <v>114</v>
      </c>
      <c r="AL81" s="214" t="s">
        <v>114</v>
      </c>
      <c r="AM81" s="214" t="s">
        <v>114</v>
      </c>
      <c r="AN81" s="214" t="s">
        <v>114</v>
      </c>
      <c r="AO81" s="214" t="s">
        <v>114</v>
      </c>
      <c r="AP81" s="214" t="s">
        <v>114</v>
      </c>
      <c r="AQ81" s="214" t="s">
        <v>114</v>
      </c>
      <c r="AR81" s="214" t="s">
        <v>114</v>
      </c>
      <c r="AS81" s="214" t="s">
        <v>114</v>
      </c>
      <c r="AT81" s="84"/>
      <c r="AU81" s="813" t="s">
        <v>106</v>
      </c>
      <c r="AV81" s="823" t="s">
        <v>148</v>
      </c>
      <c r="AW81" s="824" t="s">
        <v>149</v>
      </c>
      <c r="AX81" s="825" t="s">
        <v>108</v>
      </c>
      <c r="AY81" s="825" t="s">
        <v>150</v>
      </c>
      <c r="AZ81" s="824" t="s">
        <v>151</v>
      </c>
      <c r="BA81" s="826" t="s">
        <v>152</v>
      </c>
      <c r="BB81" s="248"/>
      <c r="BC81" s="248"/>
      <c r="BD81" s="84"/>
      <c r="BE81" s="84"/>
    </row>
    <row r="82" spans="1:57" ht="15.75" customHeight="1" thickTop="1" x14ac:dyDescent="0.25">
      <c r="A82" s="134">
        <v>1</v>
      </c>
      <c r="B82" s="135" t="s">
        <v>116</v>
      </c>
      <c r="C82" s="159"/>
      <c r="D82" s="729">
        <f>D41</f>
        <v>5036</v>
      </c>
      <c r="E82" s="729">
        <f t="shared" ref="E82:K82" si="75">E41</f>
        <v>5220.5</v>
      </c>
      <c r="F82" s="729">
        <f t="shared" si="75"/>
        <v>5605.5</v>
      </c>
      <c r="G82" s="729">
        <f t="shared" si="75"/>
        <v>5664.5</v>
      </c>
      <c r="H82" s="729">
        <f t="shared" si="75"/>
        <v>5826.5</v>
      </c>
      <c r="I82" s="729">
        <f t="shared" si="75"/>
        <v>7080.5</v>
      </c>
      <c r="J82" s="729">
        <f t="shared" si="75"/>
        <v>6606</v>
      </c>
      <c r="K82" s="728">
        <f t="shared" si="75"/>
        <v>6699.8692182302302</v>
      </c>
      <c r="L82" s="96">
        <f t="shared" ref="L82:AS82" si="76">K82*(1+L$77)</f>
        <v>6787.0985725848668</v>
      </c>
      <c r="M82" s="96">
        <f t="shared" si="76"/>
        <v>6868.1902307532364</v>
      </c>
      <c r="N82" s="96">
        <f t="shared" si="76"/>
        <v>6923.8728663478096</v>
      </c>
      <c r="O82" s="96">
        <f t="shared" si="76"/>
        <v>6974.0259662244953</v>
      </c>
      <c r="P82" s="96">
        <f t="shared" si="76"/>
        <v>7019.120287213329</v>
      </c>
      <c r="Q82" s="96">
        <f t="shared" si="76"/>
        <v>7059.5945816017593</v>
      </c>
      <c r="R82" s="96">
        <f t="shared" si="76"/>
        <v>7095.8561261100522</v>
      </c>
      <c r="S82" s="96">
        <f t="shared" si="76"/>
        <v>7128.2816503984786</v>
      </c>
      <c r="T82" s="96">
        <f t="shared" si="76"/>
        <v>7157.2185539678276</v>
      </c>
      <c r="U82" s="96">
        <f t="shared" si="76"/>
        <v>7182.9863211361608</v>
      </c>
      <c r="V82" s="96">
        <f t="shared" si="76"/>
        <v>7205.8780616273234</v>
      </c>
      <c r="W82" s="96">
        <f t="shared" si="76"/>
        <v>7226.1621194235422</v>
      </c>
      <c r="X82" s="96">
        <f t="shared" si="76"/>
        <v>7244.0837051910185</v>
      </c>
      <c r="Y82" s="96">
        <f t="shared" si="76"/>
        <v>7259.8665180737362</v>
      </c>
      <c r="Z82" s="96">
        <f t="shared" si="76"/>
        <v>7273.7143312521957</v>
      </c>
      <c r="AA82" s="96">
        <f t="shared" si="76"/>
        <v>7285.812522649554</v>
      </c>
      <c r="AB82" s="96">
        <f t="shared" si="76"/>
        <v>7296.329537784125</v>
      </c>
      <c r="AC82" s="96">
        <f t="shared" si="76"/>
        <v>7305.4182762346691</v>
      </c>
      <c r="AD82" s="96">
        <f t="shared" si="76"/>
        <v>7313.2173966968512</v>
      </c>
      <c r="AE82" s="96">
        <f t="shared" si="76"/>
        <v>7319.8525383336109</v>
      </c>
      <c r="AF82" s="96">
        <f t="shared" si="76"/>
        <v>7325.4374582022892</v>
      </c>
      <c r="AG82" s="96">
        <f t="shared" si="76"/>
        <v>7330.0750860988646</v>
      </c>
      <c r="AH82" s="96">
        <f t="shared" si="76"/>
        <v>7333.8584992967353</v>
      </c>
      <c r="AI82" s="96">
        <f t="shared" si="76"/>
        <v>7315.2313148246476</v>
      </c>
      <c r="AJ82" s="96">
        <f t="shared" si="76"/>
        <v>7295.8710983449491</v>
      </c>
      <c r="AK82" s="96">
        <f t="shared" si="76"/>
        <v>7275.8521551215827</v>
      </c>
      <c r="AL82" s="96">
        <f t="shared" si="76"/>
        <v>7255.2413688138995</v>
      </c>
      <c r="AM82" s="96">
        <f t="shared" si="76"/>
        <v>7234.0989219496832</v>
      </c>
      <c r="AN82" s="96">
        <f t="shared" si="76"/>
        <v>7212.4789504636701</v>
      </c>
      <c r="AO82" s="96">
        <f t="shared" si="76"/>
        <v>7190.4301375407558</v>
      </c>
      <c r="AP82" s="96">
        <f t="shared" si="76"/>
        <v>7167.9962517531767</v>
      </c>
      <c r="AQ82" s="96">
        <f t="shared" si="76"/>
        <v>7145.2166342031196</v>
      </c>
      <c r="AR82" s="96">
        <f t="shared" si="76"/>
        <v>7122.1266390892724</v>
      </c>
      <c r="AS82" s="96">
        <f t="shared" si="76"/>
        <v>7098.7580318171349</v>
      </c>
      <c r="AT82" s="84"/>
      <c r="AU82" s="819" t="s">
        <v>116</v>
      </c>
      <c r="AV82" s="820">
        <v>365</v>
      </c>
      <c r="AW82" s="821">
        <v>0.8</v>
      </c>
      <c r="AX82" s="661">
        <v>7</v>
      </c>
      <c r="AY82" s="822">
        <f>Y82*AX82/AV82/AW82</f>
        <v>174.03789598121969</v>
      </c>
      <c r="AZ82" s="820">
        <f t="shared" ref="AZ82:AZ103" si="77">ROUNDUP(AY82,0)</f>
        <v>175</v>
      </c>
      <c r="BA82" s="728">
        <v>87</v>
      </c>
      <c r="BB82" s="84"/>
      <c r="BC82" s="84"/>
      <c r="BD82" s="84"/>
      <c r="BE82" s="251" t="s">
        <v>116</v>
      </c>
    </row>
    <row r="83" spans="1:57" ht="15.75" customHeight="1" x14ac:dyDescent="0.25">
      <c r="A83" s="134">
        <v>2</v>
      </c>
      <c r="B83" s="190" t="s">
        <v>119</v>
      </c>
      <c r="C83" s="183"/>
      <c r="D83" s="729">
        <f t="shared" ref="D83:K83" si="78">D42</f>
        <v>1488.5</v>
      </c>
      <c r="E83" s="729">
        <f t="shared" si="78"/>
        <v>1596</v>
      </c>
      <c r="F83" s="729">
        <f t="shared" si="78"/>
        <v>1767</v>
      </c>
      <c r="G83" s="729">
        <f t="shared" si="78"/>
        <v>1801.5</v>
      </c>
      <c r="H83" s="729">
        <f t="shared" si="78"/>
        <v>1749.5</v>
      </c>
      <c r="I83" s="729">
        <f t="shared" si="78"/>
        <v>1608.5</v>
      </c>
      <c r="J83" s="729">
        <f t="shared" si="78"/>
        <v>1746.5</v>
      </c>
      <c r="K83" s="728">
        <f t="shared" si="78"/>
        <v>1771.3172251951403</v>
      </c>
      <c r="L83" s="96">
        <f t="shared" ref="L83:AS83" si="79">K83*(1+L$77)</f>
        <v>1794.3789974295291</v>
      </c>
      <c r="M83" s="96">
        <f t="shared" si="79"/>
        <v>1815.8180802316874</v>
      </c>
      <c r="N83" s="96">
        <f t="shared" si="79"/>
        <v>1830.5395036446334</v>
      </c>
      <c r="O83" s="96">
        <f t="shared" si="79"/>
        <v>1843.7990236165729</v>
      </c>
      <c r="P83" s="96">
        <f t="shared" si="79"/>
        <v>1855.721099245849</v>
      </c>
      <c r="Q83" s="96">
        <f t="shared" si="79"/>
        <v>1866.4217282421241</v>
      </c>
      <c r="R83" s="96">
        <f t="shared" si="79"/>
        <v>1876.0085867773548</v>
      </c>
      <c r="S83" s="96">
        <f t="shared" si="79"/>
        <v>1884.5812749653257</v>
      </c>
      <c r="T83" s="96">
        <f t="shared" si="79"/>
        <v>1892.2316385868619</v>
      </c>
      <c r="U83" s="96">
        <f t="shared" si="79"/>
        <v>1899.0441431826073</v>
      </c>
      <c r="V83" s="96">
        <f t="shared" si="79"/>
        <v>1905.0962813551496</v>
      </c>
      <c r="W83" s="96">
        <f t="shared" si="79"/>
        <v>1910.4589981188637</v>
      </c>
      <c r="X83" s="96">
        <f t="shared" si="79"/>
        <v>1915.1971224820029</v>
      </c>
      <c r="Y83" s="96">
        <f t="shared" si="79"/>
        <v>1919.3697962179499</v>
      </c>
      <c r="Z83" s="96">
        <f t="shared" si="79"/>
        <v>1923.0308930566086</v>
      </c>
      <c r="AA83" s="96">
        <f t="shared" si="79"/>
        <v>1926.2294233738182</v>
      </c>
      <c r="AB83" s="96">
        <f t="shared" si="79"/>
        <v>1929.0099209415641</v>
      </c>
      <c r="AC83" s="96">
        <f t="shared" si="79"/>
        <v>1931.4128094828714</v>
      </c>
      <c r="AD83" s="96">
        <f t="shared" si="79"/>
        <v>1933.4747477037615</v>
      </c>
      <c r="AE83" s="96">
        <f t="shared" si="79"/>
        <v>1935.2289521949212</v>
      </c>
      <c r="AF83" s="96">
        <f t="shared" si="79"/>
        <v>1936.7054981456702</v>
      </c>
      <c r="AG83" s="96">
        <f t="shared" si="79"/>
        <v>1937.9315982245937</v>
      </c>
      <c r="AH83" s="96">
        <f t="shared" si="79"/>
        <v>1938.9318602818266</v>
      </c>
      <c r="AI83" s="96">
        <f t="shared" si="79"/>
        <v>1934.0071891221987</v>
      </c>
      <c r="AJ83" s="96">
        <f t="shared" si="79"/>
        <v>1928.8887183256813</v>
      </c>
      <c r="AK83" s="96">
        <f t="shared" si="79"/>
        <v>1923.596092782295</v>
      </c>
      <c r="AL83" s="96">
        <f t="shared" si="79"/>
        <v>1918.1469952518123</v>
      </c>
      <c r="AM83" s="96">
        <f t="shared" si="79"/>
        <v>1912.5573368430394</v>
      </c>
      <c r="AN83" s="96">
        <f t="shared" si="79"/>
        <v>1906.8414300612772</v>
      </c>
      <c r="AO83" s="96">
        <f t="shared" si="79"/>
        <v>1901.0121458091019</v>
      </c>
      <c r="AP83" s="96">
        <f t="shared" si="79"/>
        <v>1895.0810556595397</v>
      </c>
      <c r="AQ83" s="96">
        <f t="shared" si="79"/>
        <v>1889.0585606472516</v>
      </c>
      <c r="AR83" s="96">
        <f t="shared" si="79"/>
        <v>1882.9540077458992</v>
      </c>
      <c r="AS83" s="96">
        <f t="shared" si="79"/>
        <v>1876.7757951208935</v>
      </c>
      <c r="AT83" s="84"/>
      <c r="AU83" s="190" t="s">
        <v>119</v>
      </c>
      <c r="AV83" s="222">
        <v>365</v>
      </c>
      <c r="AW83" s="223">
        <v>0.8</v>
      </c>
      <c r="AX83" s="103">
        <f t="shared" ref="AX83:AX103" si="80">AX82</f>
        <v>7</v>
      </c>
      <c r="AY83" s="250">
        <f t="shared" ref="AY83:AY103" si="81">Y83*AX83/AV83/AW83</f>
        <v>46.01228963536181</v>
      </c>
      <c r="AZ83" s="252">
        <f t="shared" si="77"/>
        <v>47</v>
      </c>
      <c r="BA83" s="253">
        <v>6</v>
      </c>
      <c r="BB83" s="84"/>
      <c r="BC83" s="84"/>
      <c r="BD83" s="84"/>
      <c r="BE83" s="254" t="s">
        <v>117</v>
      </c>
    </row>
    <row r="84" spans="1:57" ht="15.75" customHeight="1" x14ac:dyDescent="0.25">
      <c r="A84" s="134">
        <v>3</v>
      </c>
      <c r="B84" s="190" t="s">
        <v>121</v>
      </c>
      <c r="C84" s="183"/>
      <c r="D84" s="729">
        <f t="shared" ref="D84:K84" si="82">D43</f>
        <v>1131.5</v>
      </c>
      <c r="E84" s="729">
        <f t="shared" si="82"/>
        <v>1176</v>
      </c>
      <c r="F84" s="729">
        <f t="shared" si="82"/>
        <v>1198</v>
      </c>
      <c r="G84" s="729">
        <f t="shared" si="82"/>
        <v>1192.5</v>
      </c>
      <c r="H84" s="729">
        <f t="shared" si="82"/>
        <v>942.5</v>
      </c>
      <c r="I84" s="729">
        <f t="shared" si="82"/>
        <v>899.5</v>
      </c>
      <c r="J84" s="729">
        <f t="shared" si="82"/>
        <v>987.5</v>
      </c>
      <c r="K84" s="728">
        <f t="shared" si="82"/>
        <v>1001.5320697854</v>
      </c>
      <c r="L84" s="96">
        <f t="shared" ref="L84:AS84" si="83">K84*(1+L$77)</f>
        <v>1014.5715774186431</v>
      </c>
      <c r="M84" s="96">
        <f t="shared" si="83"/>
        <v>1026.6935895956435</v>
      </c>
      <c r="N84" s="96">
        <f t="shared" si="83"/>
        <v>1035.0173259943176</v>
      </c>
      <c r="O84" s="96">
        <f t="shared" si="83"/>
        <v>1042.5144779967741</v>
      </c>
      <c r="P84" s="96">
        <f t="shared" si="83"/>
        <v>1049.2554168366883</v>
      </c>
      <c r="Q84" s="96">
        <f t="shared" si="83"/>
        <v>1055.3057295385615</v>
      </c>
      <c r="R84" s="96">
        <f t="shared" si="83"/>
        <v>1060.7262979917766</v>
      </c>
      <c r="S84" s="96">
        <f t="shared" si="83"/>
        <v>1065.5734377487886</v>
      </c>
      <c r="T84" s="96">
        <f t="shared" si="83"/>
        <v>1069.8990799338828</v>
      </c>
      <c r="U84" s="96">
        <f t="shared" si="83"/>
        <v>1073.7509827614228</v>
      </c>
      <c r="V84" s="96">
        <f t="shared" si="83"/>
        <v>1077.1729618312113</v>
      </c>
      <c r="W84" s="96">
        <f t="shared" si="83"/>
        <v>1080.2051306283299</v>
      </c>
      <c r="X84" s="96">
        <f t="shared" si="83"/>
        <v>1082.8841445467954</v>
      </c>
      <c r="Y84" s="96">
        <f t="shared" si="83"/>
        <v>1085.2434433239198</v>
      </c>
      <c r="Z84" s="96">
        <f t="shared" si="83"/>
        <v>1087.3134880580599</v>
      </c>
      <c r="AA84" s="96">
        <f t="shared" si="83"/>
        <v>1089.1219900267083</v>
      </c>
      <c r="AB84" s="96">
        <f t="shared" si="83"/>
        <v>1090.694129361463</v>
      </c>
      <c r="AC84" s="96">
        <f t="shared" si="83"/>
        <v>1092.052762304229</v>
      </c>
      <c r="AD84" s="96">
        <f t="shared" si="83"/>
        <v>1093.2186162939965</v>
      </c>
      <c r="AE84" s="96">
        <f t="shared" si="83"/>
        <v>1094.2104725407874</v>
      </c>
      <c r="AF84" s="96">
        <f t="shared" si="83"/>
        <v>1095.0453360543083</v>
      </c>
      <c r="AG84" s="96">
        <f t="shared" si="83"/>
        <v>1095.7385933276762</v>
      </c>
      <c r="AH84" s="96">
        <f t="shared" si="83"/>
        <v>1096.3041580465526</v>
      </c>
      <c r="AI84" s="96">
        <f t="shared" si="83"/>
        <v>1093.5196674824917</v>
      </c>
      <c r="AJ84" s="96">
        <f t="shared" si="83"/>
        <v>1090.6255993968571</v>
      </c>
      <c r="AK84" s="96">
        <f t="shared" si="83"/>
        <v>1087.6330613355378</v>
      </c>
      <c r="AL84" s="96">
        <f t="shared" si="83"/>
        <v>1084.5520514235127</v>
      </c>
      <c r="AM84" s="96">
        <f t="shared" si="83"/>
        <v>1081.3915660649882</v>
      </c>
      <c r="AN84" s="96">
        <f t="shared" si="83"/>
        <v>1078.1596977872955</v>
      </c>
      <c r="AO84" s="96">
        <f t="shared" si="83"/>
        <v>1074.8637240117312</v>
      </c>
      <c r="AP84" s="96">
        <f t="shared" si="83"/>
        <v>1071.5101874971633</v>
      </c>
      <c r="AQ84" s="96">
        <f t="shared" si="83"/>
        <v>1068.1049691606993</v>
      </c>
      <c r="AR84" s="96">
        <f t="shared" si="83"/>
        <v>1064.6533539359152</v>
      </c>
      <c r="AS84" s="96">
        <f t="shared" si="83"/>
        <v>1061.1600902845021</v>
      </c>
      <c r="AT84" s="84"/>
      <c r="AU84" s="190" t="s">
        <v>121</v>
      </c>
      <c r="AV84" s="222">
        <v>365</v>
      </c>
      <c r="AW84" s="223">
        <v>0.8</v>
      </c>
      <c r="AX84" s="103">
        <f t="shared" si="80"/>
        <v>7</v>
      </c>
      <c r="AY84" s="250">
        <f t="shared" si="81"/>
        <v>26.016109942696708</v>
      </c>
      <c r="AZ84" s="222">
        <f t="shared" si="77"/>
        <v>27</v>
      </c>
      <c r="BA84" s="253">
        <v>40</v>
      </c>
      <c r="BB84" s="84"/>
      <c r="BC84" s="84"/>
      <c r="BD84" s="84"/>
      <c r="BE84" s="255" t="s">
        <v>118</v>
      </c>
    </row>
    <row r="85" spans="1:57" ht="15.75" customHeight="1" x14ac:dyDescent="0.25">
      <c r="A85" s="134">
        <v>4</v>
      </c>
      <c r="B85" s="190" t="s">
        <v>124</v>
      </c>
      <c r="C85" s="183"/>
      <c r="D85" s="729">
        <f t="shared" ref="D85:K85" si="84">D44</f>
        <v>230.5</v>
      </c>
      <c r="E85" s="729">
        <f t="shared" si="84"/>
        <v>231</v>
      </c>
      <c r="F85" s="729">
        <f t="shared" si="84"/>
        <v>226.5</v>
      </c>
      <c r="G85" s="729">
        <f t="shared" si="84"/>
        <v>217</v>
      </c>
      <c r="H85" s="729">
        <f t="shared" si="84"/>
        <v>165</v>
      </c>
      <c r="I85" s="729">
        <f t="shared" si="84"/>
        <v>181</v>
      </c>
      <c r="J85" s="729">
        <f t="shared" si="84"/>
        <v>218.5</v>
      </c>
      <c r="K85" s="728">
        <f t="shared" si="84"/>
        <v>221.60481746644041</v>
      </c>
      <c r="L85" s="96">
        <f t="shared" ref="L85:AS85" si="85">K85*(1+L$77)</f>
        <v>224.49001485161875</v>
      </c>
      <c r="M85" s="96">
        <f t="shared" si="85"/>
        <v>227.17220184977023</v>
      </c>
      <c r="N85" s="96">
        <f t="shared" si="85"/>
        <v>229.01396023266673</v>
      </c>
      <c r="O85" s="96">
        <f t="shared" si="85"/>
        <v>230.67282373903305</v>
      </c>
      <c r="P85" s="96">
        <f t="shared" si="85"/>
        <v>232.16436311778875</v>
      </c>
      <c r="Q85" s="96">
        <f t="shared" si="85"/>
        <v>233.50309053587412</v>
      </c>
      <c r="R85" s="96">
        <f t="shared" si="85"/>
        <v>234.70247707463616</v>
      </c>
      <c r="S85" s="96">
        <f t="shared" si="85"/>
        <v>235.77498344112436</v>
      </c>
      <c r="T85" s="96">
        <f t="shared" si="85"/>
        <v>236.73210021828191</v>
      </c>
      <c r="U85" s="96">
        <f t="shared" si="85"/>
        <v>237.58439466670467</v>
      </c>
      <c r="V85" s="96">
        <f t="shared" si="85"/>
        <v>238.34156168113381</v>
      </c>
      <c r="W85" s="96">
        <f t="shared" si="85"/>
        <v>239.01247700485069</v>
      </c>
      <c r="X85" s="96">
        <f t="shared" si="85"/>
        <v>239.60525122377192</v>
      </c>
      <c r="Y85" s="96">
        <f t="shared" si="85"/>
        <v>240.12728340888754</v>
      </c>
      <c r="Z85" s="96">
        <f t="shared" si="85"/>
        <v>240.58531356018838</v>
      </c>
      <c r="AA85" s="96">
        <f t="shared" si="85"/>
        <v>240.98547323628932</v>
      </c>
      <c r="AB85" s="96">
        <f t="shared" si="85"/>
        <v>241.33333393972617</v>
      </c>
      <c r="AC85" s="96">
        <f t="shared" si="85"/>
        <v>241.63395297566984</v>
      </c>
      <c r="AD85" s="96">
        <f t="shared" si="85"/>
        <v>241.89191661796272</v>
      </c>
      <c r="AE85" s="96">
        <f t="shared" si="85"/>
        <v>242.11138050649313</v>
      </c>
      <c r="AF85" s="96">
        <f t="shared" si="85"/>
        <v>242.29610726872539</v>
      </c>
      <c r="AG85" s="96">
        <f t="shared" si="85"/>
        <v>242.44950140971869</v>
      </c>
      <c r="AH85" s="96">
        <f t="shared" si="85"/>
        <v>242.57464155257892</v>
      </c>
      <c r="AI85" s="96">
        <f t="shared" si="85"/>
        <v>241.95852895688543</v>
      </c>
      <c r="AJ85" s="96">
        <f t="shared" si="85"/>
        <v>241.31817060072223</v>
      </c>
      <c r="AK85" s="96">
        <f t="shared" si="85"/>
        <v>240.65602420436957</v>
      </c>
      <c r="AL85" s="96">
        <f t="shared" si="85"/>
        <v>239.9743020111772</v>
      </c>
      <c r="AM85" s="96">
        <f t="shared" si="85"/>
        <v>239.27499461792391</v>
      </c>
      <c r="AN85" s="96">
        <f t="shared" si="85"/>
        <v>238.55989262432811</v>
      </c>
      <c r="AO85" s="96">
        <f t="shared" si="85"/>
        <v>237.83060627500072</v>
      </c>
      <c r="AP85" s="96">
        <f t="shared" si="85"/>
        <v>237.08858325886598</v>
      </c>
      <c r="AQ85" s="96">
        <f t="shared" si="85"/>
        <v>236.33512482188635</v>
      </c>
      <c r="AR85" s="96">
        <f t="shared" si="85"/>
        <v>235.57140033923793</v>
      </c>
      <c r="AS85" s="96">
        <f t="shared" si="85"/>
        <v>234.79846048320371</v>
      </c>
      <c r="AT85" s="84"/>
      <c r="AU85" s="190" t="s">
        <v>124</v>
      </c>
      <c r="AV85" s="222">
        <v>365</v>
      </c>
      <c r="AW85" s="223">
        <v>0.8</v>
      </c>
      <c r="AX85" s="103">
        <f t="shared" si="80"/>
        <v>7</v>
      </c>
      <c r="AY85" s="250">
        <f t="shared" si="81"/>
        <v>5.7564759721308656</v>
      </c>
      <c r="AZ85" s="222">
        <f t="shared" si="77"/>
        <v>6</v>
      </c>
      <c r="BA85" s="253">
        <v>45</v>
      </c>
      <c r="BB85" s="84"/>
      <c r="BC85" s="84"/>
      <c r="BD85" s="84"/>
      <c r="BE85" s="255" t="s">
        <v>119</v>
      </c>
    </row>
    <row r="86" spans="1:57" ht="15.75" customHeight="1" x14ac:dyDescent="0.25">
      <c r="A86" s="134">
        <v>5</v>
      </c>
      <c r="B86" s="190" t="s">
        <v>128</v>
      </c>
      <c r="C86" s="183"/>
      <c r="D86" s="729">
        <f t="shared" ref="D86:K86" si="86">D45</f>
        <v>2679.5</v>
      </c>
      <c r="E86" s="729">
        <f t="shared" si="86"/>
        <v>3080</v>
      </c>
      <c r="F86" s="729">
        <f t="shared" si="86"/>
        <v>3297.5</v>
      </c>
      <c r="G86" s="729">
        <f t="shared" si="86"/>
        <v>3127.5</v>
      </c>
      <c r="H86" s="729">
        <f t="shared" si="86"/>
        <v>1980</v>
      </c>
      <c r="I86" s="729">
        <f t="shared" si="86"/>
        <v>2156.5</v>
      </c>
      <c r="J86" s="729">
        <f t="shared" si="86"/>
        <v>3011</v>
      </c>
      <c r="K86" s="728">
        <f t="shared" si="86"/>
        <v>3053.7853793659133</v>
      </c>
      <c r="L86" s="96">
        <f t="shared" ref="L86:AS86" si="87">K86*(1+L$77)</f>
        <v>3093.5443236531992</v>
      </c>
      <c r="M86" s="96">
        <f t="shared" si="87"/>
        <v>3130.5057197696024</v>
      </c>
      <c r="N86" s="96">
        <f t="shared" si="87"/>
        <v>3155.8857403229267</v>
      </c>
      <c r="O86" s="96">
        <f t="shared" si="87"/>
        <v>3178.7454108843408</v>
      </c>
      <c r="P86" s="96">
        <f t="shared" si="87"/>
        <v>3199.2993013622968</v>
      </c>
      <c r="Q86" s="96">
        <f t="shared" si="87"/>
        <v>3217.747394066439</v>
      </c>
      <c r="R86" s="96">
        <f t="shared" si="87"/>
        <v>3234.2753248134072</v>
      </c>
      <c r="S86" s="96">
        <f t="shared" si="87"/>
        <v>3249.0548061383315</v>
      </c>
      <c r="T86" s="96">
        <f t="shared" si="87"/>
        <v>3262.2441819553628</v>
      </c>
      <c r="U86" s="96">
        <f t="shared" si="87"/>
        <v>3273.989072500905</v>
      </c>
      <c r="V86" s="96">
        <f t="shared" si="87"/>
        <v>3284.4230765304069</v>
      </c>
      <c r="W86" s="96">
        <f t="shared" si="87"/>
        <v>3293.668504629773</v>
      </c>
      <c r="X86" s="96">
        <f t="shared" si="87"/>
        <v>3301.8371232712916</v>
      </c>
      <c r="Y86" s="96">
        <f t="shared" si="87"/>
        <v>3309.0308940236173</v>
      </c>
      <c r="Z86" s="96">
        <f t="shared" si="87"/>
        <v>3315.3426962458911</v>
      </c>
      <c r="AA86" s="96">
        <f t="shared" si="87"/>
        <v>3320.8570247801699</v>
      </c>
      <c r="AB86" s="96">
        <f t="shared" si="87"/>
        <v>3325.6506567163178</v>
      </c>
      <c r="AC86" s="96">
        <f t="shared" si="87"/>
        <v>3329.7932833397795</v>
      </c>
      <c r="AD86" s="96">
        <f t="shared" si="87"/>
        <v>3333.34810497339</v>
      </c>
      <c r="AE86" s="96">
        <f t="shared" si="87"/>
        <v>3336.3723876661365</v>
      </c>
      <c r="AF86" s="96">
        <f t="shared" si="87"/>
        <v>3338.9179816298956</v>
      </c>
      <c r="AG86" s="96">
        <f t="shared" si="87"/>
        <v>3341.031802035071</v>
      </c>
      <c r="AH86" s="96">
        <f t="shared" si="87"/>
        <v>3342.7562732943488</v>
      </c>
      <c r="AI86" s="96">
        <f t="shared" si="87"/>
        <v>3334.2660443440827</v>
      </c>
      <c r="AJ86" s="96">
        <f t="shared" si="87"/>
        <v>3325.4417010470238</v>
      </c>
      <c r="AK86" s="96">
        <f t="shared" si="87"/>
        <v>3316.3171115760038</v>
      </c>
      <c r="AL86" s="96">
        <f t="shared" si="87"/>
        <v>3306.9227613531102</v>
      </c>
      <c r="AM86" s="96">
        <f t="shared" si="87"/>
        <v>3297.2860814396745</v>
      </c>
      <c r="AN86" s="96">
        <f t="shared" si="87"/>
        <v>3287.4317468734644</v>
      </c>
      <c r="AO86" s="96">
        <f t="shared" si="87"/>
        <v>3277.3819473410854</v>
      </c>
      <c r="AP86" s="96">
        <f t="shared" si="87"/>
        <v>3267.1566324597047</v>
      </c>
      <c r="AQ86" s="96">
        <f t="shared" si="87"/>
        <v>3256.7737338155598</v>
      </c>
      <c r="AR86" s="96">
        <f t="shared" si="87"/>
        <v>3246.2493657732052</v>
      </c>
      <c r="AS86" s="96">
        <f t="shared" si="87"/>
        <v>3235.5980069333013</v>
      </c>
      <c r="AT86" s="84"/>
      <c r="AU86" s="190" t="s">
        <v>128</v>
      </c>
      <c r="AV86" s="222">
        <v>365</v>
      </c>
      <c r="AW86" s="223">
        <v>0.8</v>
      </c>
      <c r="AX86" s="103">
        <f t="shared" si="80"/>
        <v>7</v>
      </c>
      <c r="AY86" s="250">
        <f t="shared" si="81"/>
        <v>79.326083075908628</v>
      </c>
      <c r="AZ86" s="222">
        <f t="shared" si="77"/>
        <v>80</v>
      </c>
      <c r="BA86" s="253">
        <v>6</v>
      </c>
      <c r="BB86" s="84"/>
      <c r="BC86" s="84"/>
      <c r="BD86" s="84"/>
      <c r="BE86" s="254" t="s">
        <v>120</v>
      </c>
    </row>
    <row r="87" spans="1:57" ht="15.75" customHeight="1" x14ac:dyDescent="0.25">
      <c r="A87" s="134">
        <v>6</v>
      </c>
      <c r="B87" s="166" t="s">
        <v>232</v>
      </c>
      <c r="C87" s="183"/>
      <c r="D87" s="729">
        <f t="shared" ref="D87:K87" si="88">D46</f>
        <v>1543</v>
      </c>
      <c r="E87" s="729">
        <f t="shared" si="88"/>
        <v>1603.5</v>
      </c>
      <c r="F87" s="729">
        <f t="shared" si="88"/>
        <v>1458.5</v>
      </c>
      <c r="G87" s="729">
        <f t="shared" si="88"/>
        <v>1634</v>
      </c>
      <c r="H87" s="729">
        <f t="shared" si="88"/>
        <v>1788.5</v>
      </c>
      <c r="I87" s="729">
        <f t="shared" si="88"/>
        <v>1774</v>
      </c>
      <c r="J87" s="729">
        <f t="shared" si="88"/>
        <v>1606</v>
      </c>
      <c r="K87" s="728">
        <f t="shared" si="88"/>
        <v>1628.82076362061</v>
      </c>
      <c r="L87" s="96">
        <f t="shared" ref="L87:AS87" si="89">K87*(1+L$77)</f>
        <v>1650.0272945157881</v>
      </c>
      <c r="M87" s="96">
        <f t="shared" si="89"/>
        <v>1669.7416758385857</v>
      </c>
      <c r="N87" s="96">
        <f t="shared" si="89"/>
        <v>1683.2788106803787</v>
      </c>
      <c r="O87" s="96">
        <f t="shared" si="89"/>
        <v>1695.4716472534876</v>
      </c>
      <c r="P87" s="96">
        <f t="shared" si="89"/>
        <v>1706.4346323440216</v>
      </c>
      <c r="Q87" s="96">
        <f t="shared" si="89"/>
        <v>1716.2744320394224</v>
      </c>
      <c r="R87" s="96">
        <f t="shared" si="89"/>
        <v>1725.0900603289044</v>
      </c>
      <c r="S87" s="96">
        <f t="shared" si="89"/>
        <v>1732.9731048349918</v>
      </c>
      <c r="T87" s="96">
        <f t="shared" si="89"/>
        <v>1740.0080226570285</v>
      </c>
      <c r="U87" s="96">
        <f t="shared" si="89"/>
        <v>1746.272484369463</v>
      </c>
      <c r="V87" s="96">
        <f t="shared" si="89"/>
        <v>1751.8377485578987</v>
      </c>
      <c r="W87" s="96">
        <f t="shared" si="89"/>
        <v>1756.7690529509848</v>
      </c>
      <c r="X87" s="96">
        <f t="shared" si="89"/>
        <v>1761.1260112831931</v>
      </c>
      <c r="Y87" s="96">
        <f t="shared" si="89"/>
        <v>1764.9630075728758</v>
      </c>
      <c r="Z87" s="96">
        <f t="shared" si="89"/>
        <v>1768.3295815911329</v>
      </c>
      <c r="AA87" s="96">
        <f t="shared" si="89"/>
        <v>1771.2708009953346</v>
      </c>
      <c r="AB87" s="96">
        <f t="shared" si="89"/>
        <v>1773.8276169665912</v>
      </c>
      <c r="AC87" s="96">
        <f t="shared" si="89"/>
        <v>1776.0372012765479</v>
      </c>
      <c r="AD87" s="96">
        <f t="shared" si="89"/>
        <v>1777.9332635626915</v>
      </c>
      <c r="AE87" s="96">
        <f t="shared" si="89"/>
        <v>1779.5463482536748</v>
      </c>
      <c r="AF87" s="96">
        <f t="shared" si="89"/>
        <v>1780.904111091867</v>
      </c>
      <c r="AG87" s="96">
        <f t="shared" si="89"/>
        <v>1782.0315755789848</v>
      </c>
      <c r="AH87" s="96">
        <f t="shared" si="89"/>
        <v>1782.9513699471017</v>
      </c>
      <c r="AI87" s="96">
        <f t="shared" si="89"/>
        <v>1778.4228718753227</v>
      </c>
      <c r="AJ87" s="96">
        <f t="shared" si="89"/>
        <v>1773.7161646899767</v>
      </c>
      <c r="AK87" s="96">
        <f t="shared" si="89"/>
        <v>1768.8493129163276</v>
      </c>
      <c r="AL87" s="96">
        <f t="shared" si="89"/>
        <v>1763.8385767961126</v>
      </c>
      <c r="AM87" s="96">
        <f t="shared" si="89"/>
        <v>1758.6985874434133</v>
      </c>
      <c r="AN87" s="96">
        <f t="shared" si="89"/>
        <v>1753.4425059710341</v>
      </c>
      <c r="AO87" s="96">
        <f t="shared" si="89"/>
        <v>1748.0821678611037</v>
      </c>
      <c r="AP87" s="96">
        <f t="shared" si="89"/>
        <v>1742.6282137928547</v>
      </c>
      <c r="AQ87" s="96">
        <f t="shared" si="89"/>
        <v>1737.0902080729952</v>
      </c>
      <c r="AR87" s="96">
        <f t="shared" si="89"/>
        <v>1731.4767457428652</v>
      </c>
      <c r="AS87" s="96">
        <f t="shared" si="89"/>
        <v>1725.7955493639593</v>
      </c>
      <c r="AT87" s="84"/>
      <c r="AU87" s="166" t="s">
        <v>232</v>
      </c>
      <c r="AV87" s="222">
        <v>365</v>
      </c>
      <c r="AW87" s="223">
        <v>0.8</v>
      </c>
      <c r="AX87" s="103">
        <f t="shared" si="80"/>
        <v>7</v>
      </c>
      <c r="AY87" s="250">
        <f t="shared" si="81"/>
        <v>42.3107570308566</v>
      </c>
      <c r="AZ87" s="222">
        <f t="shared" si="77"/>
        <v>43</v>
      </c>
      <c r="BA87" s="253">
        <v>70</v>
      </c>
      <c r="BB87" s="84"/>
      <c r="BC87" s="84"/>
      <c r="BD87" s="84"/>
      <c r="BE87" s="255" t="s">
        <v>121</v>
      </c>
    </row>
    <row r="88" spans="1:57" ht="15.75" customHeight="1" x14ac:dyDescent="0.25">
      <c r="A88" s="134">
        <v>7</v>
      </c>
      <c r="B88" s="166" t="s">
        <v>233</v>
      </c>
      <c r="C88" s="183"/>
      <c r="D88" s="729">
        <f t="shared" ref="D88:K88" si="90">D47</f>
        <v>131</v>
      </c>
      <c r="E88" s="729">
        <f t="shared" si="90"/>
        <v>143</v>
      </c>
      <c r="F88" s="729">
        <f t="shared" si="90"/>
        <v>135.5</v>
      </c>
      <c r="G88" s="729">
        <f t="shared" si="90"/>
        <v>168.5</v>
      </c>
      <c r="H88" s="729">
        <f t="shared" si="90"/>
        <v>127</v>
      </c>
      <c r="I88" s="729">
        <f t="shared" si="90"/>
        <v>143.5</v>
      </c>
      <c r="J88" s="729">
        <f t="shared" si="90"/>
        <v>144</v>
      </c>
      <c r="K88" s="728">
        <f t="shared" si="90"/>
        <v>146.04619549275705</v>
      </c>
      <c r="L88" s="96">
        <f t="shared" ref="L88:AS88" si="91">K88*(1+L$77)</f>
        <v>147.94765280838945</v>
      </c>
      <c r="M88" s="96">
        <f t="shared" si="91"/>
        <v>149.71531838154192</v>
      </c>
      <c r="N88" s="96">
        <f t="shared" si="91"/>
        <v>150.92910880322199</v>
      </c>
      <c r="O88" s="96">
        <f t="shared" si="91"/>
        <v>152.02236438636501</v>
      </c>
      <c r="P88" s="96">
        <f t="shared" si="91"/>
        <v>153.00534686023605</v>
      </c>
      <c r="Q88" s="96">
        <f t="shared" si="91"/>
        <v>153.88762030739528</v>
      </c>
      <c r="R88" s="96">
        <f t="shared" si="91"/>
        <v>154.67806269449704</v>
      </c>
      <c r="S88" s="96">
        <f t="shared" si="91"/>
        <v>155.3848861122284</v>
      </c>
      <c r="T88" s="96">
        <f t="shared" si="91"/>
        <v>156.015663301751</v>
      </c>
      <c r="U88" s="96">
        <f t="shared" si="91"/>
        <v>156.57735849888087</v>
      </c>
      <c r="V88" s="96">
        <f t="shared" si="91"/>
        <v>157.0763610163994</v>
      </c>
      <c r="W88" s="96">
        <f t="shared" si="91"/>
        <v>157.51852031440961</v>
      </c>
      <c r="X88" s="96">
        <f t="shared" si="91"/>
        <v>157.90918158454534</v>
      </c>
      <c r="Y88" s="96">
        <f t="shared" si="91"/>
        <v>158.25322110242473</v>
      </c>
      <c r="Z88" s="96">
        <f t="shared" si="91"/>
        <v>158.55508079023858</v>
      </c>
      <c r="AA88" s="96">
        <f t="shared" si="91"/>
        <v>158.81880158364149</v>
      </c>
      <c r="AB88" s="96">
        <f t="shared" si="91"/>
        <v>159.04805531954494</v>
      </c>
      <c r="AC88" s="96">
        <f t="shared" si="91"/>
        <v>159.24617495879386</v>
      </c>
      <c r="AD88" s="96">
        <f t="shared" si="91"/>
        <v>159.41618303426375</v>
      </c>
      <c r="AE88" s="96">
        <f t="shared" si="91"/>
        <v>159.56081827430211</v>
      </c>
      <c r="AF88" s="96">
        <f t="shared" si="91"/>
        <v>159.6825603967801</v>
      </c>
      <c r="AG88" s="96">
        <f t="shared" si="91"/>
        <v>159.78365310297249</v>
      </c>
      <c r="AH88" s="96">
        <f t="shared" si="91"/>
        <v>159.86612532526939</v>
      </c>
      <c r="AI88" s="96">
        <f t="shared" si="91"/>
        <v>159.4600831569405</v>
      </c>
      <c r="AJ88" s="96">
        <f t="shared" si="91"/>
        <v>159.03806208926315</v>
      </c>
      <c r="AK88" s="96">
        <f t="shared" si="91"/>
        <v>158.60168185551129</v>
      </c>
      <c r="AL88" s="96">
        <f t="shared" si="91"/>
        <v>158.15240041011219</v>
      </c>
      <c r="AM88" s="96">
        <f t="shared" si="91"/>
        <v>157.6915296337805</v>
      </c>
      <c r="AN88" s="96">
        <f t="shared" si="91"/>
        <v>157.22024960138785</v>
      </c>
      <c r="AO88" s="96">
        <f t="shared" si="91"/>
        <v>156.7396215267739</v>
      </c>
      <c r="AP88" s="96">
        <f t="shared" si="91"/>
        <v>156.2505994932572</v>
      </c>
      <c r="AQ88" s="96">
        <f t="shared" si="91"/>
        <v>155.75404107254749</v>
      </c>
      <c r="AR88" s="96">
        <f t="shared" si="91"/>
        <v>155.25071692837645</v>
      </c>
      <c r="AS88" s="96">
        <f t="shared" si="91"/>
        <v>154.74131949465138</v>
      </c>
      <c r="AT88" s="84"/>
      <c r="AU88" s="166" t="s">
        <v>233</v>
      </c>
      <c r="AV88" s="222">
        <v>365</v>
      </c>
      <c r="AW88" s="223">
        <v>0.8</v>
      </c>
      <c r="AX88" s="103">
        <f t="shared" si="80"/>
        <v>7</v>
      </c>
      <c r="AY88" s="250">
        <f t="shared" si="81"/>
        <v>3.7937416017704559</v>
      </c>
      <c r="AZ88" s="222">
        <f t="shared" si="77"/>
        <v>4</v>
      </c>
      <c r="BA88" s="253">
        <v>50</v>
      </c>
      <c r="BB88" s="84"/>
      <c r="BC88" s="84"/>
      <c r="BD88" s="84"/>
      <c r="BE88" s="256" t="s">
        <v>122</v>
      </c>
    </row>
    <row r="89" spans="1:57" ht="15.75" customHeight="1" x14ac:dyDescent="0.25">
      <c r="A89" s="134">
        <v>8</v>
      </c>
      <c r="B89" s="190" t="s">
        <v>132</v>
      </c>
      <c r="C89" s="183"/>
      <c r="D89" s="729">
        <f t="shared" ref="D89:K89" si="92">D48</f>
        <v>3158.5</v>
      </c>
      <c r="E89" s="729">
        <f t="shared" si="92"/>
        <v>3085</v>
      </c>
      <c r="F89" s="729">
        <f t="shared" si="92"/>
        <v>2988</v>
      </c>
      <c r="G89" s="729">
        <f t="shared" si="92"/>
        <v>3211.5</v>
      </c>
      <c r="H89" s="729">
        <f t="shared" si="92"/>
        <v>4047.5</v>
      </c>
      <c r="I89" s="729">
        <f t="shared" si="92"/>
        <v>4634</v>
      </c>
      <c r="J89" s="729">
        <f t="shared" si="92"/>
        <v>7003</v>
      </c>
      <c r="K89" s="728">
        <f t="shared" si="92"/>
        <v>7102.5104655262339</v>
      </c>
      <c r="L89" s="96">
        <f t="shared" ref="L89:AS89" si="93">K89*(1+L$77)</f>
        <v>7194.9820320635517</v>
      </c>
      <c r="M89" s="96">
        <f t="shared" si="93"/>
        <v>7280.9470460134589</v>
      </c>
      <c r="N89" s="96">
        <f t="shared" si="93"/>
        <v>7339.9760343678026</v>
      </c>
      <c r="O89" s="96">
        <f t="shared" si="93"/>
        <v>7393.1431791507921</v>
      </c>
      <c r="P89" s="96">
        <f t="shared" si="93"/>
        <v>7440.9475282099502</v>
      </c>
      <c r="Q89" s="96">
        <f t="shared" si="93"/>
        <v>7483.8542014770064</v>
      </c>
      <c r="R89" s="96">
        <f t="shared" si="93"/>
        <v>7522.2949517330735</v>
      </c>
      <c r="S89" s="96">
        <f t="shared" si="93"/>
        <v>7556.6691489162176</v>
      </c>
      <c r="T89" s="96">
        <f t="shared" si="93"/>
        <v>7587.3450701539032</v>
      </c>
      <c r="U89" s="96">
        <f t="shared" si="93"/>
        <v>7614.6613997754348</v>
      </c>
      <c r="V89" s="96">
        <f t="shared" si="93"/>
        <v>7638.9288624850333</v>
      </c>
      <c r="W89" s="96">
        <f t="shared" si="93"/>
        <v>7660.4319289014602</v>
      </c>
      <c r="X89" s="96">
        <f t="shared" si="93"/>
        <v>7679.4305460872965</v>
      </c>
      <c r="Y89" s="96">
        <f t="shared" si="93"/>
        <v>7696.161856807501</v>
      </c>
      <c r="Z89" s="96">
        <f t="shared" si="93"/>
        <v>7710.8418803752811</v>
      </c>
      <c r="AA89" s="96">
        <f t="shared" si="93"/>
        <v>7723.6671353488955</v>
      </c>
      <c r="AB89" s="96">
        <f t="shared" si="93"/>
        <v>7734.8161902970342</v>
      </c>
      <c r="AC89" s="96">
        <f t="shared" si="93"/>
        <v>7744.4511335863408</v>
      </c>
      <c r="AD89" s="96">
        <f t="shared" si="93"/>
        <v>7752.7189568677004</v>
      </c>
      <c r="AE89" s="96">
        <f t="shared" si="93"/>
        <v>7759.7528498259544</v>
      </c>
      <c r="AF89" s="96">
        <f t="shared" si="93"/>
        <v>7765.6734059628534</v>
      </c>
      <c r="AG89" s="96">
        <f t="shared" si="93"/>
        <v>7770.5897408341398</v>
      </c>
      <c r="AH89" s="96">
        <f t="shared" si="93"/>
        <v>7774.6005253670928</v>
      </c>
      <c r="AI89" s="96">
        <f t="shared" si="93"/>
        <v>7754.8539051948201</v>
      </c>
      <c r="AJ89" s="96">
        <f t="shared" si="93"/>
        <v>7734.33020007715</v>
      </c>
      <c r="AK89" s="96">
        <f t="shared" si="93"/>
        <v>7713.1081807926757</v>
      </c>
      <c r="AL89" s="96">
        <f t="shared" si="93"/>
        <v>7691.2587505001075</v>
      </c>
      <c r="AM89" s="96">
        <f t="shared" si="93"/>
        <v>7668.8457085094769</v>
      </c>
      <c r="AN89" s="96">
        <f t="shared" si="93"/>
        <v>7645.926444156381</v>
      </c>
      <c r="AO89" s="96">
        <f t="shared" si="93"/>
        <v>7622.5525663333156</v>
      </c>
      <c r="AP89" s="96">
        <f t="shared" si="93"/>
        <v>7598.7704739672217</v>
      </c>
      <c r="AQ89" s="96">
        <f t="shared" si="93"/>
        <v>7574.6218724378468</v>
      </c>
      <c r="AR89" s="96">
        <f t="shared" si="93"/>
        <v>7550.1442406209726</v>
      </c>
      <c r="AS89" s="96">
        <f t="shared" si="93"/>
        <v>7525.3712529239128</v>
      </c>
      <c r="AT89" s="84"/>
      <c r="AU89" s="190" t="s">
        <v>132</v>
      </c>
      <c r="AV89" s="222">
        <v>365</v>
      </c>
      <c r="AW89" s="223">
        <v>0.8</v>
      </c>
      <c r="AX89" s="103">
        <f t="shared" si="80"/>
        <v>7</v>
      </c>
      <c r="AY89" s="250">
        <f t="shared" si="81"/>
        <v>184.49703081387844</v>
      </c>
      <c r="AZ89" s="222">
        <f t="shared" si="77"/>
        <v>185</v>
      </c>
      <c r="BA89" s="253">
        <v>10</v>
      </c>
      <c r="BB89" s="84"/>
      <c r="BC89" s="84"/>
      <c r="BD89" s="84"/>
      <c r="BE89" s="255" t="s">
        <v>123</v>
      </c>
    </row>
    <row r="90" spans="1:57" ht="15.75" customHeight="1" x14ac:dyDescent="0.25">
      <c r="A90" s="134">
        <v>9</v>
      </c>
      <c r="B90" s="190" t="s">
        <v>235</v>
      </c>
      <c r="C90" s="183"/>
      <c r="D90" s="729">
        <f t="shared" ref="D90:K90" si="94">D49</f>
        <v>441</v>
      </c>
      <c r="E90" s="729">
        <f t="shared" si="94"/>
        <v>438.5</v>
      </c>
      <c r="F90" s="729">
        <f t="shared" si="94"/>
        <v>384.5</v>
      </c>
      <c r="G90" s="729">
        <f t="shared" si="94"/>
        <v>0</v>
      </c>
      <c r="H90" s="729">
        <f t="shared" si="94"/>
        <v>0</v>
      </c>
      <c r="I90" s="729">
        <f t="shared" si="94"/>
        <v>0</v>
      </c>
      <c r="J90" s="729">
        <f t="shared" si="94"/>
        <v>0</v>
      </c>
      <c r="K90" s="728">
        <f t="shared" si="94"/>
        <v>0</v>
      </c>
      <c r="L90" s="96">
        <f t="shared" ref="L90:AS90" si="95">K90*(1+L$77)</f>
        <v>0</v>
      </c>
      <c r="M90" s="96">
        <f t="shared" si="95"/>
        <v>0</v>
      </c>
      <c r="N90" s="96">
        <f t="shared" si="95"/>
        <v>0</v>
      </c>
      <c r="O90" s="96">
        <f t="shared" si="95"/>
        <v>0</v>
      </c>
      <c r="P90" s="96">
        <f t="shared" si="95"/>
        <v>0</v>
      </c>
      <c r="Q90" s="96">
        <f t="shared" si="95"/>
        <v>0</v>
      </c>
      <c r="R90" s="96">
        <f t="shared" si="95"/>
        <v>0</v>
      </c>
      <c r="S90" s="96">
        <f t="shared" si="95"/>
        <v>0</v>
      </c>
      <c r="T90" s="96">
        <f t="shared" si="95"/>
        <v>0</v>
      </c>
      <c r="U90" s="96">
        <f t="shared" si="95"/>
        <v>0</v>
      </c>
      <c r="V90" s="96">
        <f t="shared" si="95"/>
        <v>0</v>
      </c>
      <c r="W90" s="96">
        <f t="shared" si="95"/>
        <v>0</v>
      </c>
      <c r="X90" s="96">
        <f t="shared" si="95"/>
        <v>0</v>
      </c>
      <c r="Y90" s="96">
        <f t="shared" si="95"/>
        <v>0</v>
      </c>
      <c r="Z90" s="96">
        <f t="shared" si="95"/>
        <v>0</v>
      </c>
      <c r="AA90" s="96">
        <f t="shared" si="95"/>
        <v>0</v>
      </c>
      <c r="AB90" s="96">
        <f t="shared" si="95"/>
        <v>0</v>
      </c>
      <c r="AC90" s="96">
        <f t="shared" si="95"/>
        <v>0</v>
      </c>
      <c r="AD90" s="96">
        <f t="shared" si="95"/>
        <v>0</v>
      </c>
      <c r="AE90" s="96">
        <f t="shared" si="95"/>
        <v>0</v>
      </c>
      <c r="AF90" s="96">
        <f t="shared" si="95"/>
        <v>0</v>
      </c>
      <c r="AG90" s="96">
        <f t="shared" si="95"/>
        <v>0</v>
      </c>
      <c r="AH90" s="96">
        <f t="shared" si="95"/>
        <v>0</v>
      </c>
      <c r="AI90" s="96">
        <f t="shared" si="95"/>
        <v>0</v>
      </c>
      <c r="AJ90" s="96">
        <f t="shared" si="95"/>
        <v>0</v>
      </c>
      <c r="AK90" s="96">
        <f t="shared" si="95"/>
        <v>0</v>
      </c>
      <c r="AL90" s="96">
        <f t="shared" si="95"/>
        <v>0</v>
      </c>
      <c r="AM90" s="96">
        <f t="shared" si="95"/>
        <v>0</v>
      </c>
      <c r="AN90" s="96">
        <f t="shared" si="95"/>
        <v>0</v>
      </c>
      <c r="AO90" s="96">
        <f t="shared" si="95"/>
        <v>0</v>
      </c>
      <c r="AP90" s="96">
        <f t="shared" si="95"/>
        <v>0</v>
      </c>
      <c r="AQ90" s="96">
        <f t="shared" si="95"/>
        <v>0</v>
      </c>
      <c r="AR90" s="96">
        <f t="shared" si="95"/>
        <v>0</v>
      </c>
      <c r="AS90" s="96">
        <f t="shared" si="95"/>
        <v>0</v>
      </c>
      <c r="AT90" s="84"/>
      <c r="AU90" s="190" t="s">
        <v>235</v>
      </c>
      <c r="AV90" s="222">
        <v>365</v>
      </c>
      <c r="AW90" s="223">
        <v>0.8</v>
      </c>
      <c r="AX90" s="103">
        <f t="shared" si="80"/>
        <v>7</v>
      </c>
      <c r="AY90" s="250">
        <f t="shared" si="81"/>
        <v>0</v>
      </c>
      <c r="AZ90" s="222">
        <f t="shared" si="77"/>
        <v>0</v>
      </c>
      <c r="BA90" s="253">
        <v>20</v>
      </c>
      <c r="BB90" s="84"/>
      <c r="BC90" s="84"/>
      <c r="BD90" s="84"/>
      <c r="BE90" s="255" t="s">
        <v>124</v>
      </c>
    </row>
    <row r="91" spans="1:57" ht="15.75" customHeight="1" x14ac:dyDescent="0.25">
      <c r="A91" s="134">
        <v>10</v>
      </c>
      <c r="B91" s="190" t="s">
        <v>234</v>
      </c>
      <c r="C91" s="183"/>
      <c r="D91" s="729">
        <f t="shared" ref="D91:K91" si="96">D50</f>
        <v>896</v>
      </c>
      <c r="E91" s="729">
        <f t="shared" si="96"/>
        <v>896</v>
      </c>
      <c r="F91" s="729">
        <f t="shared" si="96"/>
        <v>728</v>
      </c>
      <c r="G91" s="729">
        <f t="shared" si="96"/>
        <v>906</v>
      </c>
      <c r="H91" s="729">
        <f t="shared" si="96"/>
        <v>699</v>
      </c>
      <c r="I91" s="729">
        <f t="shared" si="96"/>
        <v>574</v>
      </c>
      <c r="J91" s="729">
        <f t="shared" si="96"/>
        <v>665</v>
      </c>
      <c r="K91" s="728">
        <f t="shared" si="96"/>
        <v>674.44944446307943</v>
      </c>
      <c r="L91" s="96">
        <f t="shared" ref="L91:AS91" si="97">K91*(1+L$77)</f>
        <v>683.23047998318737</v>
      </c>
      <c r="M91" s="96">
        <f t="shared" si="97"/>
        <v>691.39365780364835</v>
      </c>
      <c r="N91" s="96">
        <f t="shared" si="97"/>
        <v>696.99900940376813</v>
      </c>
      <c r="O91" s="96">
        <f t="shared" si="97"/>
        <v>702.0477244231439</v>
      </c>
      <c r="P91" s="96">
        <f t="shared" si="97"/>
        <v>706.58719209761773</v>
      </c>
      <c r="Q91" s="96">
        <f t="shared" si="97"/>
        <v>710.66157989179055</v>
      </c>
      <c r="R91" s="96">
        <f t="shared" si="97"/>
        <v>714.31188674889245</v>
      </c>
      <c r="S91" s="96">
        <f t="shared" si="97"/>
        <v>717.57603655994353</v>
      </c>
      <c r="T91" s="96">
        <f t="shared" si="97"/>
        <v>720.48900066433612</v>
      </c>
      <c r="U91" s="96">
        <f t="shared" si="97"/>
        <v>723.08294028997057</v>
      </c>
      <c r="V91" s="96">
        <f t="shared" si="97"/>
        <v>725.38736163823319</v>
      </c>
      <c r="W91" s="96">
        <f t="shared" si="97"/>
        <v>727.42927784084975</v>
      </c>
      <c r="X91" s="96">
        <f t="shared" si="97"/>
        <v>729.23337328974037</v>
      </c>
      <c r="Y91" s="96">
        <f t="shared" si="97"/>
        <v>730.82216689661402</v>
      </c>
      <c r="Z91" s="96">
        <f t="shared" si="97"/>
        <v>732.21617170492095</v>
      </c>
      <c r="AA91" s="96">
        <f t="shared" si="97"/>
        <v>733.43404898001074</v>
      </c>
      <c r="AB91" s="96">
        <f t="shared" si="97"/>
        <v>734.49275546873162</v>
      </c>
      <c r="AC91" s="96">
        <f t="shared" si="97"/>
        <v>735.40768296942974</v>
      </c>
      <c r="AD91" s="96">
        <f t="shared" si="97"/>
        <v>736.19278970684286</v>
      </c>
      <c r="AE91" s="96">
        <f t="shared" si="97"/>
        <v>736.86072328063108</v>
      </c>
      <c r="AF91" s="96">
        <f t="shared" si="97"/>
        <v>737.42293516568577</v>
      </c>
      <c r="AG91" s="96">
        <f t="shared" si="97"/>
        <v>737.88978689914359</v>
      </c>
      <c r="AH91" s="96">
        <f t="shared" si="97"/>
        <v>738.27064820350085</v>
      </c>
      <c r="AI91" s="96">
        <f t="shared" si="97"/>
        <v>736.39552291225982</v>
      </c>
      <c r="AJ91" s="96">
        <f t="shared" si="97"/>
        <v>734.446606176111</v>
      </c>
      <c r="AK91" s="96">
        <f t="shared" si="97"/>
        <v>732.43137801329863</v>
      </c>
      <c r="AL91" s="96">
        <f t="shared" si="97"/>
        <v>730.35657133836526</v>
      </c>
      <c r="AM91" s="96">
        <f t="shared" si="97"/>
        <v>728.22824448933352</v>
      </c>
      <c r="AN91" s="96">
        <f t="shared" si="97"/>
        <v>726.0518471175202</v>
      </c>
      <c r="AO91" s="96">
        <f t="shared" si="97"/>
        <v>723.83227996739333</v>
      </c>
      <c r="AP91" s="96">
        <f t="shared" si="97"/>
        <v>721.5739490487224</v>
      </c>
      <c r="AQ91" s="96">
        <f t="shared" si="97"/>
        <v>719.28081467530615</v>
      </c>
      <c r="AR91" s="96">
        <f t="shared" si="97"/>
        <v>716.95643581507181</v>
      </c>
      <c r="AS91" s="96">
        <f t="shared" si="97"/>
        <v>714.60401016627202</v>
      </c>
      <c r="AT91" s="84"/>
      <c r="AU91" s="190" t="s">
        <v>234</v>
      </c>
      <c r="AV91" s="222">
        <v>365</v>
      </c>
      <c r="AW91" s="223">
        <v>0.8</v>
      </c>
      <c r="AX91" s="103">
        <f t="shared" si="80"/>
        <v>7</v>
      </c>
      <c r="AY91" s="250">
        <f t="shared" si="81"/>
        <v>17.51970948039828</v>
      </c>
      <c r="AZ91" s="222">
        <f t="shared" si="77"/>
        <v>18</v>
      </c>
      <c r="BA91" s="253">
        <v>30</v>
      </c>
      <c r="BB91" s="84"/>
      <c r="BC91" s="84"/>
      <c r="BD91" s="84"/>
      <c r="BE91" s="256" t="s">
        <v>126</v>
      </c>
    </row>
    <row r="92" spans="1:57" ht="15.75" customHeight="1" x14ac:dyDescent="0.25">
      <c r="A92" s="134">
        <v>11</v>
      </c>
      <c r="B92" s="190" t="s">
        <v>135</v>
      </c>
      <c r="C92" s="183"/>
      <c r="D92" s="729">
        <f t="shared" ref="D92:K92" si="98">D51</f>
        <v>1119</v>
      </c>
      <c r="E92" s="729">
        <f t="shared" si="98"/>
        <v>1157</v>
      </c>
      <c r="F92" s="729">
        <f t="shared" si="98"/>
        <v>1075.5</v>
      </c>
      <c r="G92" s="729">
        <f t="shared" si="98"/>
        <v>1197.5</v>
      </c>
      <c r="H92" s="729">
        <f t="shared" si="98"/>
        <v>1778</v>
      </c>
      <c r="I92" s="729">
        <f t="shared" si="98"/>
        <v>1048</v>
      </c>
      <c r="J92" s="729">
        <f t="shared" si="98"/>
        <v>1989</v>
      </c>
      <c r="K92" s="728">
        <f t="shared" si="98"/>
        <v>2017.2630752437069</v>
      </c>
      <c r="L92" s="96">
        <f t="shared" ref="L92:AS92" si="99">K92*(1+L$77)</f>
        <v>2043.5269544158793</v>
      </c>
      <c r="M92" s="96">
        <f t="shared" si="99"/>
        <v>2067.9428351450479</v>
      </c>
      <c r="N92" s="96">
        <f t="shared" si="99"/>
        <v>2084.7083153445037</v>
      </c>
      <c r="O92" s="96">
        <f t="shared" si="99"/>
        <v>2099.8089080866666</v>
      </c>
      <c r="P92" s="96">
        <f t="shared" si="99"/>
        <v>2113.3863535070104</v>
      </c>
      <c r="Q92" s="96">
        <f t="shared" si="99"/>
        <v>2125.5727554958976</v>
      </c>
      <c r="R92" s="96">
        <f t="shared" si="99"/>
        <v>2136.4907409677407</v>
      </c>
      <c r="S92" s="96">
        <f t="shared" si="99"/>
        <v>2146.2537394251553</v>
      </c>
      <c r="T92" s="96">
        <f t="shared" si="99"/>
        <v>2154.9663493554363</v>
      </c>
      <c r="U92" s="96">
        <f t="shared" si="99"/>
        <v>2162.7247642657926</v>
      </c>
      <c r="V92" s="96">
        <f t="shared" si="99"/>
        <v>2169.6172365390171</v>
      </c>
      <c r="W92" s="96">
        <f t="shared" si="99"/>
        <v>2175.7245618427833</v>
      </c>
      <c r="X92" s="96">
        <f t="shared" si="99"/>
        <v>2181.1205706365331</v>
      </c>
      <c r="Y92" s="96">
        <f t="shared" si="99"/>
        <v>2185.8726164772424</v>
      </c>
      <c r="Z92" s="96">
        <f t="shared" si="99"/>
        <v>2190.0420534151713</v>
      </c>
      <c r="AA92" s="96">
        <f t="shared" si="99"/>
        <v>2193.6846968740488</v>
      </c>
      <c r="AB92" s="96">
        <f t="shared" si="99"/>
        <v>2196.8512641012153</v>
      </c>
      <c r="AC92" s="96">
        <f t="shared" si="99"/>
        <v>2199.5877916183408</v>
      </c>
      <c r="AD92" s="96">
        <f t="shared" si="99"/>
        <v>2201.9360281607687</v>
      </c>
      <c r="AE92" s="96">
        <f t="shared" si="99"/>
        <v>2203.9338024137983</v>
      </c>
      <c r="AF92" s="96">
        <f t="shared" si="99"/>
        <v>2205.6153654805257</v>
      </c>
      <c r="AG92" s="96">
        <f t="shared" si="99"/>
        <v>2207.011708484808</v>
      </c>
      <c r="AH92" s="96">
        <f t="shared" si="99"/>
        <v>2208.1508560552838</v>
      </c>
      <c r="AI92" s="96">
        <f t="shared" si="99"/>
        <v>2202.542398605241</v>
      </c>
      <c r="AJ92" s="96">
        <f t="shared" si="99"/>
        <v>2196.7132326079477</v>
      </c>
      <c r="AK92" s="96">
        <f t="shared" si="99"/>
        <v>2190.68573062925</v>
      </c>
      <c r="AL92" s="96">
        <f t="shared" si="99"/>
        <v>2184.4800306646748</v>
      </c>
      <c r="AM92" s="96">
        <f t="shared" si="99"/>
        <v>2178.1142530665934</v>
      </c>
      <c r="AN92" s="96">
        <f t="shared" si="99"/>
        <v>2171.6046976191697</v>
      </c>
      <c r="AO92" s="96">
        <f t="shared" si="99"/>
        <v>2164.9660223385649</v>
      </c>
      <c r="AP92" s="96">
        <f t="shared" si="99"/>
        <v>2158.2114055006155</v>
      </c>
      <c r="AQ92" s="96">
        <f t="shared" si="99"/>
        <v>2151.3526923145628</v>
      </c>
      <c r="AR92" s="96">
        <f t="shared" si="99"/>
        <v>2144.4005275732002</v>
      </c>
      <c r="AS92" s="96">
        <f t="shared" si="99"/>
        <v>2137.3644755198725</v>
      </c>
      <c r="AT92" s="84"/>
      <c r="AU92" s="190" t="s">
        <v>135</v>
      </c>
      <c r="AV92" s="222">
        <v>365</v>
      </c>
      <c r="AW92" s="223">
        <v>0.8</v>
      </c>
      <c r="AX92" s="103">
        <f t="shared" si="80"/>
        <v>7</v>
      </c>
      <c r="AY92" s="250">
        <f t="shared" si="81"/>
        <v>52.40105587445445</v>
      </c>
      <c r="AZ92" s="222">
        <f t="shared" si="77"/>
        <v>53</v>
      </c>
      <c r="BA92" s="253">
        <v>2</v>
      </c>
      <c r="BB92" s="84"/>
      <c r="BC92" s="84"/>
      <c r="BD92" s="84"/>
      <c r="BE92" s="257" t="s">
        <v>127</v>
      </c>
    </row>
    <row r="93" spans="1:57" ht="15.75" customHeight="1" x14ac:dyDescent="0.25">
      <c r="A93" s="134">
        <v>12</v>
      </c>
      <c r="B93" s="190" t="s">
        <v>136</v>
      </c>
      <c r="C93" s="183"/>
      <c r="D93" s="729">
        <f t="shared" ref="D93:K93" si="100">D52</f>
        <v>1558.5</v>
      </c>
      <c r="E93" s="729">
        <f t="shared" si="100"/>
        <v>1556.5</v>
      </c>
      <c r="F93" s="729">
        <f t="shared" si="100"/>
        <v>1704</v>
      </c>
      <c r="G93" s="729">
        <f t="shared" si="100"/>
        <v>1828</v>
      </c>
      <c r="H93" s="729">
        <f t="shared" si="100"/>
        <v>2214.5</v>
      </c>
      <c r="I93" s="729">
        <f t="shared" si="100"/>
        <v>1683.5</v>
      </c>
      <c r="J93" s="729">
        <f t="shared" si="100"/>
        <v>2243.5</v>
      </c>
      <c r="K93" s="728">
        <f t="shared" si="100"/>
        <v>2275.3794415833368</v>
      </c>
      <c r="L93" s="96">
        <f t="shared" ref="L93:AS93" si="101">K93*(1+L$77)</f>
        <v>2305.0038824695957</v>
      </c>
      <c r="M93" s="96">
        <f t="shared" si="101"/>
        <v>2332.5438665902038</v>
      </c>
      <c r="N93" s="96">
        <f t="shared" si="101"/>
        <v>2351.4545527779765</v>
      </c>
      <c r="O93" s="96">
        <f t="shared" si="101"/>
        <v>2368.4873229222912</v>
      </c>
      <c r="P93" s="96">
        <f t="shared" si="101"/>
        <v>2383.8020533398585</v>
      </c>
      <c r="Q93" s="96">
        <f t="shared" si="101"/>
        <v>2397.5477511086206</v>
      </c>
      <c r="R93" s="96">
        <f t="shared" si="101"/>
        <v>2409.862733716001</v>
      </c>
      <c r="S93" s="96">
        <f t="shared" si="101"/>
        <v>2420.8749443943366</v>
      </c>
      <c r="T93" s="96">
        <f t="shared" si="101"/>
        <v>2430.7023653991555</v>
      </c>
      <c r="U93" s="96">
        <f t="shared" si="101"/>
        <v>2439.4534985572172</v>
      </c>
      <c r="V93" s="96">
        <f t="shared" si="101"/>
        <v>2447.2278884742504</v>
      </c>
      <c r="W93" s="96">
        <f t="shared" si="101"/>
        <v>2454.1166689262359</v>
      </c>
      <c r="X93" s="96">
        <f t="shared" si="101"/>
        <v>2460.2031172564407</v>
      </c>
      <c r="Y93" s="96">
        <f t="shared" si="101"/>
        <v>2465.5632051617354</v>
      </c>
      <c r="Z93" s="96">
        <f t="shared" si="101"/>
        <v>2470.2661371729182</v>
      </c>
      <c r="AA93" s="96">
        <f t="shared" si="101"/>
        <v>2474.3748705062476</v>
      </c>
      <c r="AB93" s="96">
        <f t="shared" si="101"/>
        <v>2477.9466118708269</v>
      </c>
      <c r="AC93" s="96">
        <f t="shared" si="101"/>
        <v>2481.0332883337087</v>
      </c>
      <c r="AD93" s="96">
        <f t="shared" si="101"/>
        <v>2483.6819905372972</v>
      </c>
      <c r="AE93" s="96">
        <f t="shared" si="101"/>
        <v>2485.935387488867</v>
      </c>
      <c r="AF93" s="96">
        <f t="shared" si="101"/>
        <v>2487.8321128484463</v>
      </c>
      <c r="AG93" s="96">
        <f t="shared" si="101"/>
        <v>2489.4071231702701</v>
      </c>
      <c r="AH93" s="96">
        <f t="shared" si="101"/>
        <v>2490.6920289391805</v>
      </c>
      <c r="AI93" s="96">
        <f t="shared" si="101"/>
        <v>2484.365948351362</v>
      </c>
      <c r="AJ93" s="96">
        <f t="shared" si="101"/>
        <v>2477.790918730986</v>
      </c>
      <c r="AK93" s="96">
        <f t="shared" si="101"/>
        <v>2470.9921752974979</v>
      </c>
      <c r="AL93" s="96">
        <f t="shared" si="101"/>
        <v>2463.9924327783806</v>
      </c>
      <c r="AM93" s="96">
        <f t="shared" si="101"/>
        <v>2456.8121300929629</v>
      </c>
      <c r="AN93" s="96">
        <f t="shared" si="101"/>
        <v>2449.4696526438452</v>
      </c>
      <c r="AO93" s="96">
        <f t="shared" si="101"/>
        <v>2441.9815339952593</v>
      </c>
      <c r="AP93" s="96">
        <f t="shared" si="101"/>
        <v>2434.3626386327956</v>
      </c>
      <c r="AQ93" s="96">
        <f t="shared" si="101"/>
        <v>2426.6263274045859</v>
      </c>
      <c r="AR93" s="96">
        <f t="shared" si="101"/>
        <v>2418.7846071445319</v>
      </c>
      <c r="AS93" s="96">
        <f t="shared" si="101"/>
        <v>2410.8482658767389</v>
      </c>
      <c r="AT93" s="84"/>
      <c r="AU93" s="190" t="s">
        <v>136</v>
      </c>
      <c r="AV93" s="222">
        <v>365</v>
      </c>
      <c r="AW93" s="223">
        <v>0.8</v>
      </c>
      <c r="AX93" s="103">
        <f t="shared" si="80"/>
        <v>7</v>
      </c>
      <c r="AY93" s="250">
        <f t="shared" si="81"/>
        <v>59.105967247027898</v>
      </c>
      <c r="AZ93" s="222">
        <f t="shared" si="77"/>
        <v>60</v>
      </c>
      <c r="BA93" s="253">
        <v>68</v>
      </c>
      <c r="BB93" s="84"/>
      <c r="BC93" s="84"/>
      <c r="BD93" s="84"/>
      <c r="BE93" s="255" t="s">
        <v>128</v>
      </c>
    </row>
    <row r="94" spans="1:57" ht="15.75" customHeight="1" x14ac:dyDescent="0.25">
      <c r="A94" s="134">
        <v>13</v>
      </c>
      <c r="B94" s="190" t="s">
        <v>137</v>
      </c>
      <c r="C94" s="183"/>
      <c r="D94" s="729">
        <f t="shared" ref="D94:K94" si="102">D53</f>
        <v>1738.5</v>
      </c>
      <c r="E94" s="729">
        <f t="shared" si="102"/>
        <v>1796.5</v>
      </c>
      <c r="F94" s="729">
        <f t="shared" si="102"/>
        <v>1704</v>
      </c>
      <c r="G94" s="729">
        <f t="shared" si="102"/>
        <v>1822.5</v>
      </c>
      <c r="H94" s="729">
        <f t="shared" si="102"/>
        <v>2034.5</v>
      </c>
      <c r="I94" s="729">
        <f t="shared" si="102"/>
        <v>2044.5</v>
      </c>
      <c r="J94" s="729">
        <f t="shared" si="102"/>
        <v>2216.5</v>
      </c>
      <c r="K94" s="728">
        <f t="shared" si="102"/>
        <v>2247.9957799284448</v>
      </c>
      <c r="L94" s="96">
        <f t="shared" ref="L94:AS94" si="103">K94*(1+L$77)</f>
        <v>2277.2636975680225</v>
      </c>
      <c r="M94" s="96">
        <f t="shared" si="103"/>
        <v>2304.4722443936644</v>
      </c>
      <c r="N94" s="96">
        <f t="shared" si="103"/>
        <v>2323.155344877372</v>
      </c>
      <c r="O94" s="96">
        <f t="shared" si="103"/>
        <v>2339.9831295998479</v>
      </c>
      <c r="P94" s="96">
        <f t="shared" si="103"/>
        <v>2355.1135508035641</v>
      </c>
      <c r="Q94" s="96">
        <f t="shared" si="103"/>
        <v>2368.6938223009838</v>
      </c>
      <c r="R94" s="96">
        <f t="shared" si="103"/>
        <v>2380.8605969607829</v>
      </c>
      <c r="S94" s="96">
        <f t="shared" si="103"/>
        <v>2391.7402782482936</v>
      </c>
      <c r="T94" s="96">
        <f t="shared" si="103"/>
        <v>2401.4494285300771</v>
      </c>
      <c r="U94" s="96">
        <f t="shared" si="103"/>
        <v>2410.0952438386767</v>
      </c>
      <c r="V94" s="96">
        <f t="shared" si="103"/>
        <v>2417.7760707836751</v>
      </c>
      <c r="W94" s="96">
        <f t="shared" si="103"/>
        <v>2424.5819463672838</v>
      </c>
      <c r="X94" s="96">
        <f t="shared" si="103"/>
        <v>2430.5951457093383</v>
      </c>
      <c r="Y94" s="96">
        <f t="shared" si="103"/>
        <v>2435.8907262050307</v>
      </c>
      <c r="Z94" s="96">
        <f t="shared" si="103"/>
        <v>2440.5370595247487</v>
      </c>
      <c r="AA94" s="96">
        <f t="shared" si="103"/>
        <v>2444.5963452093147</v>
      </c>
      <c r="AB94" s="96">
        <f t="shared" si="103"/>
        <v>2448.1251014984123</v>
      </c>
      <c r="AC94" s="96">
        <f t="shared" si="103"/>
        <v>2451.1746305289348</v>
      </c>
      <c r="AD94" s="96">
        <f t="shared" si="103"/>
        <v>2453.7914562183728</v>
      </c>
      <c r="AE94" s="96">
        <f t="shared" si="103"/>
        <v>2456.0177340624355</v>
      </c>
      <c r="AF94" s="96">
        <f t="shared" si="103"/>
        <v>2457.8916327740503</v>
      </c>
      <c r="AG94" s="96">
        <f t="shared" si="103"/>
        <v>2459.4476882134627</v>
      </c>
      <c r="AH94" s="96">
        <f t="shared" si="103"/>
        <v>2460.7171304406925</v>
      </c>
      <c r="AI94" s="96">
        <f t="shared" si="103"/>
        <v>2454.4671827594357</v>
      </c>
      <c r="AJ94" s="96">
        <f t="shared" si="103"/>
        <v>2447.9712820892491</v>
      </c>
      <c r="AK94" s="96">
        <f t="shared" si="103"/>
        <v>2441.2543599495893</v>
      </c>
      <c r="AL94" s="96">
        <f t="shared" si="103"/>
        <v>2434.3388577014844</v>
      </c>
      <c r="AM94" s="96">
        <f t="shared" si="103"/>
        <v>2427.244968286629</v>
      </c>
      <c r="AN94" s="96">
        <f t="shared" si="103"/>
        <v>2419.990855843585</v>
      </c>
      <c r="AO94" s="96">
        <f t="shared" si="103"/>
        <v>2412.5928549589894</v>
      </c>
      <c r="AP94" s="96">
        <f t="shared" si="103"/>
        <v>2405.0656512278101</v>
      </c>
      <c r="AQ94" s="96">
        <f t="shared" si="103"/>
        <v>2397.4224447034835</v>
      </c>
      <c r="AR94" s="96">
        <f t="shared" si="103"/>
        <v>2389.675097720462</v>
      </c>
      <c r="AS94" s="96">
        <f t="shared" si="103"/>
        <v>2381.8342684714926</v>
      </c>
      <c r="AT94" s="84"/>
      <c r="AU94" s="190" t="s">
        <v>137</v>
      </c>
      <c r="AV94" s="222">
        <v>365</v>
      </c>
      <c r="AW94" s="223">
        <v>0.8</v>
      </c>
      <c r="AX94" s="103">
        <f t="shared" si="80"/>
        <v>7</v>
      </c>
      <c r="AY94" s="250">
        <f t="shared" si="81"/>
        <v>58.394640696695937</v>
      </c>
      <c r="AZ94" s="222">
        <f t="shared" si="77"/>
        <v>59</v>
      </c>
      <c r="BA94" s="253">
        <v>4</v>
      </c>
      <c r="BB94" s="84"/>
      <c r="BC94" s="84"/>
      <c r="BD94" s="84"/>
      <c r="BE94" s="254" t="s">
        <v>130</v>
      </c>
    </row>
    <row r="95" spans="1:57" ht="15.75" customHeight="1" x14ac:dyDescent="0.25">
      <c r="A95" s="134">
        <v>14</v>
      </c>
      <c r="B95" s="194" t="s">
        <v>138</v>
      </c>
      <c r="C95" s="183"/>
      <c r="D95" s="729">
        <f t="shared" ref="D95:K95" si="104">D54</f>
        <v>193</v>
      </c>
      <c r="E95" s="729">
        <f t="shared" si="104"/>
        <v>170</v>
      </c>
      <c r="F95" s="729">
        <f t="shared" si="104"/>
        <v>160</v>
      </c>
      <c r="G95" s="729">
        <f t="shared" si="104"/>
        <v>164</v>
      </c>
      <c r="H95" s="729">
        <f t="shared" si="104"/>
        <v>84</v>
      </c>
      <c r="I95" s="729">
        <f t="shared" si="104"/>
        <v>74</v>
      </c>
      <c r="J95" s="729">
        <f t="shared" si="104"/>
        <v>110</v>
      </c>
      <c r="K95" s="728">
        <f t="shared" si="104"/>
        <v>111.56306600141164</v>
      </c>
      <c r="L95" s="96">
        <f t="shared" ref="L95:AS95" si="105">K95*(1+L$77)</f>
        <v>113.01556811751972</v>
      </c>
      <c r="M95" s="96">
        <f t="shared" si="105"/>
        <v>114.36586820812229</v>
      </c>
      <c r="N95" s="96">
        <f t="shared" si="105"/>
        <v>115.29306922468346</v>
      </c>
      <c r="O95" s="96">
        <f t="shared" si="105"/>
        <v>116.12819501736216</v>
      </c>
      <c r="P95" s="96">
        <f t="shared" si="105"/>
        <v>116.87908440712475</v>
      </c>
      <c r="Q95" s="96">
        <f t="shared" si="105"/>
        <v>117.55304329037139</v>
      </c>
      <c r="R95" s="96">
        <f t="shared" si="105"/>
        <v>118.15685344718523</v>
      </c>
      <c r="S95" s="96">
        <f t="shared" si="105"/>
        <v>118.69678800239669</v>
      </c>
      <c r="T95" s="96">
        <f t="shared" si="105"/>
        <v>119.17863168883756</v>
      </c>
      <c r="U95" s="96">
        <f t="shared" si="105"/>
        <v>119.60770440886732</v>
      </c>
      <c r="V95" s="96">
        <f t="shared" si="105"/>
        <v>119.9888868875273</v>
      </c>
      <c r="W95" s="96">
        <f t="shared" si="105"/>
        <v>120.32664746239621</v>
      </c>
      <c r="X95" s="96">
        <f t="shared" si="105"/>
        <v>120.62506926597212</v>
      </c>
      <c r="Y95" s="96">
        <f t="shared" si="105"/>
        <v>120.88787723101888</v>
      </c>
      <c r="Z95" s="96">
        <f t="shared" si="105"/>
        <v>121.11846449254334</v>
      </c>
      <c r="AA95" s="96">
        <f t="shared" si="105"/>
        <v>121.31991787639278</v>
      </c>
      <c r="AB95" s="96">
        <f t="shared" si="105"/>
        <v>121.4950422579857</v>
      </c>
      <c r="AC95" s="96">
        <f t="shared" si="105"/>
        <v>121.64638364907863</v>
      </c>
      <c r="AD95" s="96">
        <f t="shared" si="105"/>
        <v>121.77625092895147</v>
      </c>
      <c r="AE95" s="96">
        <f t="shared" si="105"/>
        <v>121.88673618175855</v>
      </c>
      <c r="AF95" s="96">
        <f t="shared" si="105"/>
        <v>121.97973363642926</v>
      </c>
      <c r="AG95" s="96">
        <f t="shared" si="105"/>
        <v>122.05695723143732</v>
      </c>
      <c r="AH95" s="96">
        <f t="shared" si="105"/>
        <v>122.1199568456919</v>
      </c>
      <c r="AI95" s="96">
        <f t="shared" si="105"/>
        <v>121.8097857448851</v>
      </c>
      <c r="AJ95" s="96">
        <f t="shared" si="105"/>
        <v>121.48740854040935</v>
      </c>
      <c r="AK95" s="96">
        <f t="shared" si="105"/>
        <v>121.15406252851557</v>
      </c>
      <c r="AL95" s="96">
        <f t="shared" si="105"/>
        <v>120.81086142439126</v>
      </c>
      <c r="AM95" s="96">
        <f t="shared" si="105"/>
        <v>120.45880735913789</v>
      </c>
      <c r="AN95" s="96">
        <f t="shared" si="105"/>
        <v>120.09880177883795</v>
      </c>
      <c r="AO95" s="96">
        <f t="shared" si="105"/>
        <v>119.73165533295231</v>
      </c>
      <c r="AP95" s="96">
        <f t="shared" si="105"/>
        <v>119.35809683512704</v>
      </c>
      <c r="AQ95" s="96">
        <f t="shared" si="105"/>
        <v>118.97878137486269</v>
      </c>
      <c r="AR95" s="96">
        <f t="shared" si="105"/>
        <v>118.59429765362091</v>
      </c>
      <c r="AS95" s="96">
        <f t="shared" si="105"/>
        <v>118.20517461396982</v>
      </c>
      <c r="AT95" s="84"/>
      <c r="AU95" s="194" t="s">
        <v>138</v>
      </c>
      <c r="AV95" s="222">
        <v>365</v>
      </c>
      <c r="AW95" s="223">
        <v>0.8</v>
      </c>
      <c r="AX95" s="103">
        <f t="shared" si="80"/>
        <v>7</v>
      </c>
      <c r="AY95" s="250">
        <f t="shared" si="81"/>
        <v>2.8979970569079869</v>
      </c>
      <c r="AZ95" s="222">
        <f t="shared" si="77"/>
        <v>3</v>
      </c>
      <c r="BA95" s="253">
        <v>7</v>
      </c>
      <c r="BB95" s="84"/>
      <c r="BC95" s="84"/>
      <c r="BD95" s="84"/>
      <c r="BE95" s="254" t="s">
        <v>131</v>
      </c>
    </row>
    <row r="96" spans="1:57" ht="15.75" customHeight="1" x14ac:dyDescent="0.25">
      <c r="A96" s="134">
        <v>15</v>
      </c>
      <c r="B96" s="194" t="s">
        <v>230</v>
      </c>
      <c r="C96" s="183"/>
      <c r="D96" s="729">
        <f t="shared" ref="D96:K96" si="106">D55</f>
        <v>694</v>
      </c>
      <c r="E96" s="729">
        <f t="shared" si="106"/>
        <v>1024.5</v>
      </c>
      <c r="F96" s="729">
        <f t="shared" si="106"/>
        <v>1050.5</v>
      </c>
      <c r="G96" s="729">
        <f t="shared" si="106"/>
        <v>1301.5</v>
      </c>
      <c r="H96" s="729">
        <f t="shared" si="106"/>
        <v>1355.5</v>
      </c>
      <c r="I96" s="729">
        <f t="shared" si="106"/>
        <v>1071</v>
      </c>
      <c r="J96" s="729">
        <f t="shared" si="106"/>
        <v>1335.5</v>
      </c>
      <c r="K96" s="728">
        <f t="shared" si="106"/>
        <v>1354.4770422262295</v>
      </c>
      <c r="L96" s="96">
        <f t="shared" ref="L96:AS96" si="107">K96*(1+L$77)</f>
        <v>1372.1117383722508</v>
      </c>
      <c r="M96" s="96">
        <f t="shared" si="107"/>
        <v>1388.5056090177029</v>
      </c>
      <c r="N96" s="96">
        <f t="shared" si="107"/>
        <v>1399.7626722687705</v>
      </c>
      <c r="O96" s="96">
        <f t="shared" si="107"/>
        <v>1409.901858597156</v>
      </c>
      <c r="P96" s="96">
        <f t="shared" si="107"/>
        <v>1419.0183384155919</v>
      </c>
      <c r="Q96" s="96">
        <f t="shared" si="107"/>
        <v>1427.2008119481</v>
      </c>
      <c r="R96" s="96">
        <f t="shared" si="107"/>
        <v>1434.5316161701444</v>
      </c>
      <c r="S96" s="96">
        <f t="shared" si="107"/>
        <v>1441.0869125200072</v>
      </c>
      <c r="T96" s="96">
        <f t="shared" si="107"/>
        <v>1446.9369329131143</v>
      </c>
      <c r="U96" s="96">
        <f t="shared" si="107"/>
        <v>1452.1462658003848</v>
      </c>
      <c r="V96" s="96">
        <f t="shared" si="107"/>
        <v>1456.7741676208429</v>
      </c>
      <c r="W96" s="96">
        <f t="shared" si="107"/>
        <v>1460.8748880548196</v>
      </c>
      <c r="X96" s="96">
        <f t="shared" si="107"/>
        <v>1464.4980000427797</v>
      </c>
      <c r="Y96" s="96">
        <f t="shared" si="107"/>
        <v>1467.6887276547793</v>
      </c>
      <c r="Z96" s="96">
        <f t="shared" si="107"/>
        <v>1470.4882666344695</v>
      </c>
      <c r="AA96" s="96">
        <f t="shared" si="107"/>
        <v>1472.9340938538414</v>
      </c>
      <c r="AB96" s="96">
        <f t="shared" si="107"/>
        <v>1475.0602630503627</v>
      </c>
      <c r="AC96" s="96">
        <f t="shared" si="107"/>
        <v>1476.8976851213135</v>
      </c>
      <c r="AD96" s="96">
        <f t="shared" si="107"/>
        <v>1478.4743919601335</v>
      </c>
      <c r="AE96" s="96">
        <f t="shared" si="107"/>
        <v>1479.8157833703503</v>
      </c>
      <c r="AF96" s="96">
        <f t="shared" si="107"/>
        <v>1480.9448570131933</v>
      </c>
      <c r="AG96" s="96">
        <f t="shared" si="107"/>
        <v>1481.8824216598593</v>
      </c>
      <c r="AH96" s="96">
        <f t="shared" si="107"/>
        <v>1482.6472942492865</v>
      </c>
      <c r="AI96" s="96">
        <f t="shared" si="107"/>
        <v>1478.8815351117639</v>
      </c>
      <c r="AJ96" s="96">
        <f t="shared" si="107"/>
        <v>1474.9675827792423</v>
      </c>
      <c r="AK96" s="96">
        <f t="shared" si="107"/>
        <v>1470.9204591530229</v>
      </c>
      <c r="AL96" s="96">
        <f t="shared" si="107"/>
        <v>1466.7536857479499</v>
      </c>
      <c r="AM96" s="96">
        <f t="shared" si="107"/>
        <v>1462.4794293466236</v>
      </c>
      <c r="AN96" s="96">
        <f t="shared" si="107"/>
        <v>1458.108634323982</v>
      </c>
      <c r="AO96" s="96">
        <f t="shared" si="107"/>
        <v>1453.6511427014341</v>
      </c>
      <c r="AP96" s="96">
        <f t="shared" si="107"/>
        <v>1449.1158029392009</v>
      </c>
      <c r="AQ96" s="96">
        <f t="shared" si="107"/>
        <v>1444.5105684193552</v>
      </c>
      <c r="AR96" s="96">
        <f t="shared" si="107"/>
        <v>1439.8425865128245</v>
      </c>
      <c r="AS96" s="96">
        <f t="shared" si="107"/>
        <v>1435.1182790632424</v>
      </c>
      <c r="AT96" s="84"/>
      <c r="AU96" s="194" t="s">
        <v>230</v>
      </c>
      <c r="AV96" s="222">
        <v>365</v>
      </c>
      <c r="AW96" s="223">
        <v>0.8</v>
      </c>
      <c r="AX96" s="103">
        <f t="shared" si="80"/>
        <v>7</v>
      </c>
      <c r="AY96" s="250">
        <f t="shared" si="81"/>
        <v>35.184318813641973</v>
      </c>
      <c r="AZ96" s="222">
        <f t="shared" si="77"/>
        <v>36</v>
      </c>
      <c r="BA96" s="253">
        <v>58</v>
      </c>
      <c r="BB96" s="84"/>
      <c r="BC96" s="84"/>
      <c r="BD96" s="84"/>
      <c r="BE96" s="255" t="s">
        <v>132</v>
      </c>
    </row>
    <row r="97" spans="1:57" ht="15.75" customHeight="1" x14ac:dyDescent="0.25">
      <c r="A97" s="134">
        <v>16</v>
      </c>
      <c r="B97" s="190" t="s">
        <v>140</v>
      </c>
      <c r="C97" s="183"/>
      <c r="D97" s="729">
        <f t="shared" ref="D97:K97" si="108">D56</f>
        <v>478.5</v>
      </c>
      <c r="E97" s="729">
        <f t="shared" si="108"/>
        <v>502.5</v>
      </c>
      <c r="F97" s="729">
        <f t="shared" si="108"/>
        <v>502</v>
      </c>
      <c r="G97" s="729">
        <f t="shared" si="108"/>
        <v>471</v>
      </c>
      <c r="H97" s="729">
        <f t="shared" si="108"/>
        <v>326.5</v>
      </c>
      <c r="I97" s="729">
        <f t="shared" si="108"/>
        <v>344.5</v>
      </c>
      <c r="J97" s="729">
        <f t="shared" si="108"/>
        <v>467.5</v>
      </c>
      <c r="K97" s="728">
        <f t="shared" si="108"/>
        <v>474.14303050599949</v>
      </c>
      <c r="L97" s="96">
        <f t="shared" ref="L97:AS97" si="109">K97*(1+L$77)</f>
        <v>480.31616449945886</v>
      </c>
      <c r="M97" s="96">
        <f t="shared" si="109"/>
        <v>486.0549398845198</v>
      </c>
      <c r="N97" s="96">
        <f t="shared" si="109"/>
        <v>489.99554420490472</v>
      </c>
      <c r="O97" s="96">
        <f t="shared" si="109"/>
        <v>493.54482882378915</v>
      </c>
      <c r="P97" s="96">
        <f t="shared" si="109"/>
        <v>496.73610873028019</v>
      </c>
      <c r="Q97" s="96">
        <f t="shared" si="109"/>
        <v>499.60043398407839</v>
      </c>
      <c r="R97" s="96">
        <f t="shared" si="109"/>
        <v>502.16662715053724</v>
      </c>
      <c r="S97" s="96">
        <f t="shared" si="109"/>
        <v>504.46134901018593</v>
      </c>
      <c r="T97" s="96">
        <f t="shared" si="109"/>
        <v>506.50918467755963</v>
      </c>
      <c r="U97" s="96">
        <f t="shared" si="109"/>
        <v>508.33274373768614</v>
      </c>
      <c r="V97" s="96">
        <f t="shared" si="109"/>
        <v>509.95276927199109</v>
      </c>
      <c r="W97" s="96">
        <f t="shared" si="109"/>
        <v>511.38825171518397</v>
      </c>
      <c r="X97" s="96">
        <f t="shared" si="109"/>
        <v>512.65654438038155</v>
      </c>
      <c r="Y97" s="96">
        <f t="shared" si="109"/>
        <v>513.77347823183027</v>
      </c>
      <c r="Z97" s="96">
        <f t="shared" si="109"/>
        <v>514.75347409330925</v>
      </c>
      <c r="AA97" s="96">
        <f t="shared" si="109"/>
        <v>515.60965097466942</v>
      </c>
      <c r="AB97" s="96">
        <f t="shared" si="109"/>
        <v>516.35392959643934</v>
      </c>
      <c r="AC97" s="96">
        <f t="shared" si="109"/>
        <v>516.99713050858429</v>
      </c>
      <c r="AD97" s="96">
        <f t="shared" si="109"/>
        <v>517.54906644804385</v>
      </c>
      <c r="AE97" s="96">
        <f t="shared" si="109"/>
        <v>518.0186287724739</v>
      </c>
      <c r="AF97" s="96">
        <f t="shared" si="109"/>
        <v>518.41386795482435</v>
      </c>
      <c r="AG97" s="96">
        <f t="shared" si="109"/>
        <v>518.74206823360862</v>
      </c>
      <c r="AH97" s="96">
        <f t="shared" si="109"/>
        <v>519.00981659419062</v>
      </c>
      <c r="AI97" s="96">
        <f t="shared" si="109"/>
        <v>517.69158941576177</v>
      </c>
      <c r="AJ97" s="96">
        <f t="shared" si="109"/>
        <v>516.32148629673986</v>
      </c>
      <c r="AK97" s="96">
        <f t="shared" si="109"/>
        <v>514.90476574619129</v>
      </c>
      <c r="AL97" s="96">
        <f t="shared" si="109"/>
        <v>513.44616105366299</v>
      </c>
      <c r="AM97" s="96">
        <f t="shared" si="109"/>
        <v>511.94993127633614</v>
      </c>
      <c r="AN97" s="96">
        <f t="shared" si="109"/>
        <v>510.4199075600614</v>
      </c>
      <c r="AO97" s="96">
        <f t="shared" si="109"/>
        <v>508.85953516504742</v>
      </c>
      <c r="AP97" s="96">
        <f t="shared" si="109"/>
        <v>507.27191154929</v>
      </c>
      <c r="AQ97" s="96">
        <f t="shared" si="109"/>
        <v>505.65982084316653</v>
      </c>
      <c r="AR97" s="96">
        <f t="shared" si="109"/>
        <v>504.02576502788901</v>
      </c>
      <c r="AS97" s="96">
        <f t="shared" si="109"/>
        <v>502.37199210937183</v>
      </c>
      <c r="AT97" s="84"/>
      <c r="AU97" s="190" t="s">
        <v>140</v>
      </c>
      <c r="AV97" s="222">
        <v>365</v>
      </c>
      <c r="AW97" s="223">
        <v>0.8</v>
      </c>
      <c r="AX97" s="103">
        <f t="shared" si="80"/>
        <v>7</v>
      </c>
      <c r="AY97" s="250">
        <f t="shared" si="81"/>
        <v>12.316487491858945</v>
      </c>
      <c r="AZ97" s="222">
        <f t="shared" si="77"/>
        <v>13</v>
      </c>
      <c r="BA97" s="253">
        <v>8</v>
      </c>
      <c r="BB97" s="84"/>
      <c r="BC97" s="84"/>
      <c r="BD97" s="84"/>
      <c r="BE97" s="254" t="s">
        <v>133</v>
      </c>
    </row>
    <row r="98" spans="1:57" ht="15.75" customHeight="1" x14ac:dyDescent="0.25">
      <c r="A98" s="134">
        <v>17</v>
      </c>
      <c r="B98" s="192" t="s">
        <v>141</v>
      </c>
      <c r="C98" s="183"/>
      <c r="D98" s="729">
        <f t="shared" ref="D98:K98" si="110">D57</f>
        <v>3193.5</v>
      </c>
      <c r="E98" s="729">
        <f t="shared" si="110"/>
        <v>3365.5</v>
      </c>
      <c r="F98" s="729">
        <f t="shared" si="110"/>
        <v>3191</v>
      </c>
      <c r="G98" s="729">
        <f t="shared" si="110"/>
        <v>3728.5</v>
      </c>
      <c r="H98" s="729">
        <f t="shared" si="110"/>
        <v>4342</v>
      </c>
      <c r="I98" s="729">
        <f t="shared" si="110"/>
        <v>4407.5</v>
      </c>
      <c r="J98" s="729">
        <f t="shared" si="110"/>
        <v>4372.5</v>
      </c>
      <c r="K98" s="728">
        <f t="shared" si="110"/>
        <v>4434.6318735561126</v>
      </c>
      <c r="L98" s="96">
        <f t="shared" ref="L98:AS98" si="111">K98*(1+L$77)</f>
        <v>4492.3688326714091</v>
      </c>
      <c r="M98" s="96">
        <f t="shared" si="111"/>
        <v>4546.0432612728619</v>
      </c>
      <c r="N98" s="96">
        <f t="shared" si="111"/>
        <v>4582.8995016811677</v>
      </c>
      <c r="O98" s="96">
        <f t="shared" si="111"/>
        <v>4616.0957519401454</v>
      </c>
      <c r="P98" s="96">
        <f t="shared" si="111"/>
        <v>4645.9436051832081</v>
      </c>
      <c r="Q98" s="96">
        <f t="shared" si="111"/>
        <v>4672.7334707922619</v>
      </c>
      <c r="R98" s="96">
        <f t="shared" si="111"/>
        <v>4696.7349245256119</v>
      </c>
      <c r="S98" s="96">
        <f t="shared" si="111"/>
        <v>4718.1973230952672</v>
      </c>
      <c r="T98" s="96">
        <f t="shared" si="111"/>
        <v>4737.3506096312922</v>
      </c>
      <c r="U98" s="96">
        <f t="shared" si="111"/>
        <v>4754.4062502524748</v>
      </c>
      <c r="V98" s="96">
        <f t="shared" si="111"/>
        <v>4769.5582537792088</v>
      </c>
      <c r="W98" s="96">
        <f t="shared" si="111"/>
        <v>4782.9842366302482</v>
      </c>
      <c r="X98" s="96">
        <f t="shared" si="111"/>
        <v>4794.8465033223902</v>
      </c>
      <c r="Y98" s="96">
        <f t="shared" si="111"/>
        <v>4805.2931199329987</v>
      </c>
      <c r="Z98" s="96">
        <f t="shared" si="111"/>
        <v>4814.458963578596</v>
      </c>
      <c r="AA98" s="96">
        <f t="shared" si="111"/>
        <v>4822.4667355866113</v>
      </c>
      <c r="AB98" s="96">
        <f t="shared" si="111"/>
        <v>4829.4279297549301</v>
      </c>
      <c r="AC98" s="96">
        <f t="shared" si="111"/>
        <v>4835.4437500508739</v>
      </c>
      <c r="AD98" s="96">
        <f t="shared" si="111"/>
        <v>4840.6059744258191</v>
      </c>
      <c r="AE98" s="96">
        <f t="shared" si="111"/>
        <v>4844.9977632249002</v>
      </c>
      <c r="AF98" s="96">
        <f t="shared" si="111"/>
        <v>4848.6944120480603</v>
      </c>
      <c r="AG98" s="96">
        <f t="shared" si="111"/>
        <v>4851.764049949631</v>
      </c>
      <c r="AH98" s="96">
        <f t="shared" si="111"/>
        <v>4854.2682846162506</v>
      </c>
      <c r="AI98" s="96">
        <f t="shared" si="111"/>
        <v>4841.9389833591804</v>
      </c>
      <c r="AJ98" s="96">
        <f t="shared" si="111"/>
        <v>4829.1244894812689</v>
      </c>
      <c r="AK98" s="96">
        <f t="shared" si="111"/>
        <v>4815.8739855084914</v>
      </c>
      <c r="AL98" s="96">
        <f t="shared" si="111"/>
        <v>4802.2317416195501</v>
      </c>
      <c r="AM98" s="96">
        <f t="shared" si="111"/>
        <v>4788.2375925257284</v>
      </c>
      <c r="AN98" s="96">
        <f t="shared" si="111"/>
        <v>4773.9273707088059</v>
      </c>
      <c r="AO98" s="96">
        <f t="shared" si="111"/>
        <v>4759.3332994848515</v>
      </c>
      <c r="AP98" s="96">
        <f t="shared" si="111"/>
        <v>4744.4843491962974</v>
      </c>
      <c r="AQ98" s="96">
        <f t="shared" si="111"/>
        <v>4729.4065596507899</v>
      </c>
      <c r="AR98" s="96">
        <f t="shared" si="111"/>
        <v>4714.1233317314291</v>
      </c>
      <c r="AS98" s="96">
        <f t="shared" si="111"/>
        <v>4698.6556909052979</v>
      </c>
      <c r="AT98" s="84"/>
      <c r="AU98" s="192" t="s">
        <v>141</v>
      </c>
      <c r="AV98" s="222">
        <v>365</v>
      </c>
      <c r="AW98" s="223">
        <v>0.8</v>
      </c>
      <c r="AX98" s="103">
        <f t="shared" si="80"/>
        <v>7</v>
      </c>
      <c r="AY98" s="250">
        <f t="shared" si="81"/>
        <v>115.19538301209242</v>
      </c>
      <c r="AZ98" s="222">
        <f t="shared" si="77"/>
        <v>116</v>
      </c>
      <c r="BA98" s="253">
        <v>20</v>
      </c>
      <c r="BB98" s="84"/>
      <c r="BC98" s="84"/>
      <c r="BD98" s="84"/>
      <c r="BE98" s="255" t="s">
        <v>134</v>
      </c>
    </row>
    <row r="99" spans="1:57" ht="15.75" customHeight="1" x14ac:dyDescent="0.25">
      <c r="A99" s="134">
        <v>18</v>
      </c>
      <c r="B99" s="192" t="s">
        <v>142</v>
      </c>
      <c r="C99" s="183"/>
      <c r="D99" s="729">
        <f t="shared" ref="D99:K99" si="112">D58</f>
        <v>262.5</v>
      </c>
      <c r="E99" s="729">
        <f t="shared" si="112"/>
        <v>307</v>
      </c>
      <c r="F99" s="729">
        <f t="shared" si="112"/>
        <v>273</v>
      </c>
      <c r="G99" s="729">
        <f t="shared" si="112"/>
        <v>306.5</v>
      </c>
      <c r="H99" s="729">
        <f t="shared" si="112"/>
        <v>283.5</v>
      </c>
      <c r="I99" s="729">
        <f t="shared" si="112"/>
        <v>238.5</v>
      </c>
      <c r="J99" s="729">
        <f t="shared" si="112"/>
        <v>250.5</v>
      </c>
      <c r="K99" s="728">
        <f t="shared" si="112"/>
        <v>254.05952757594196</v>
      </c>
      <c r="L99" s="96">
        <f t="shared" ref="L99:AS99" si="113">K99*(1+L$77)</f>
        <v>257.36727103126083</v>
      </c>
      <c r="M99" s="96">
        <f t="shared" si="113"/>
        <v>260.44227260122398</v>
      </c>
      <c r="N99" s="96">
        <f t="shared" si="113"/>
        <v>262.55376218893826</v>
      </c>
      <c r="O99" s="96">
        <f t="shared" si="113"/>
        <v>264.45557138044745</v>
      </c>
      <c r="P99" s="96">
        <f t="shared" si="113"/>
        <v>266.16555130895227</v>
      </c>
      <c r="Q99" s="96">
        <f t="shared" si="113"/>
        <v>267.70033949307305</v>
      </c>
      <c r="R99" s="96">
        <f t="shared" si="113"/>
        <v>269.07537989563548</v>
      </c>
      <c r="S99" s="96">
        <f t="shared" si="113"/>
        <v>270.30495813273063</v>
      </c>
      <c r="T99" s="96">
        <f t="shared" si="113"/>
        <v>271.40224761867097</v>
      </c>
      <c r="U99" s="96">
        <f t="shared" si="113"/>
        <v>272.37936322201148</v>
      </c>
      <c r="V99" s="96">
        <f t="shared" si="113"/>
        <v>273.24741968477809</v>
      </c>
      <c r="W99" s="96">
        <f t="shared" si="113"/>
        <v>274.016592630275</v>
      </c>
      <c r="X99" s="96">
        <f t="shared" si="113"/>
        <v>274.69618046478195</v>
      </c>
      <c r="Y99" s="96">
        <f t="shared" si="113"/>
        <v>275.29466587609301</v>
      </c>
      <c r="Z99" s="96">
        <f t="shared" si="113"/>
        <v>275.81977595801914</v>
      </c>
      <c r="AA99" s="96">
        <f t="shared" si="113"/>
        <v>276.27854025487625</v>
      </c>
      <c r="AB99" s="96">
        <f t="shared" si="113"/>
        <v>276.67734623295831</v>
      </c>
      <c r="AC99" s="96">
        <f t="shared" si="113"/>
        <v>277.02199185540172</v>
      </c>
      <c r="AD99" s="96">
        <f t="shared" si="113"/>
        <v>277.31773507002123</v>
      </c>
      <c r="AE99" s="96">
        <f t="shared" si="113"/>
        <v>277.56934012300462</v>
      </c>
      <c r="AF99" s="96">
        <f t="shared" si="113"/>
        <v>277.781120690232</v>
      </c>
      <c r="AG99" s="96">
        <f t="shared" si="113"/>
        <v>277.9569798770458</v>
      </c>
      <c r="AH99" s="96">
        <f t="shared" si="113"/>
        <v>278.10044718041644</v>
      </c>
      <c r="AI99" s="96">
        <f t="shared" si="113"/>
        <v>277.39410299176097</v>
      </c>
      <c r="AJ99" s="96">
        <f t="shared" si="113"/>
        <v>276.65996217611394</v>
      </c>
      <c r="AK99" s="96">
        <f t="shared" si="113"/>
        <v>275.90084239448311</v>
      </c>
      <c r="AL99" s="96">
        <f t="shared" si="113"/>
        <v>275.11927988009091</v>
      </c>
      <c r="AM99" s="96">
        <f t="shared" si="113"/>
        <v>274.31755675876389</v>
      </c>
      <c r="AN99" s="96">
        <f t="shared" si="113"/>
        <v>273.49772586908085</v>
      </c>
      <c r="AO99" s="96">
        <f t="shared" si="113"/>
        <v>272.66163328095035</v>
      </c>
      <c r="AP99" s="96">
        <f t="shared" si="113"/>
        <v>271.81093870181189</v>
      </c>
      <c r="AQ99" s="96">
        <f t="shared" si="113"/>
        <v>270.94713394911901</v>
      </c>
      <c r="AR99" s="96">
        <f t="shared" si="113"/>
        <v>270.07155965665476</v>
      </c>
      <c r="AS99" s="96">
        <f t="shared" si="113"/>
        <v>269.18542037090384</v>
      </c>
      <c r="AT99" s="84"/>
      <c r="AU99" s="192" t="s">
        <v>142</v>
      </c>
      <c r="AV99" s="222">
        <v>365</v>
      </c>
      <c r="AW99" s="223">
        <v>0.8</v>
      </c>
      <c r="AX99" s="103">
        <f t="shared" si="80"/>
        <v>7</v>
      </c>
      <c r="AY99" s="250">
        <f t="shared" si="81"/>
        <v>6.5995296614131878</v>
      </c>
      <c r="AZ99" s="222">
        <f t="shared" si="77"/>
        <v>7</v>
      </c>
      <c r="BA99" s="253">
        <v>50</v>
      </c>
      <c r="BB99" s="84"/>
      <c r="BC99" s="84"/>
      <c r="BD99" s="84"/>
      <c r="BE99" s="255" t="s">
        <v>135</v>
      </c>
    </row>
    <row r="100" spans="1:57" ht="15.75" customHeight="1" x14ac:dyDescent="0.25">
      <c r="A100" s="134">
        <v>19</v>
      </c>
      <c r="B100" s="190" t="s">
        <v>143</v>
      </c>
      <c r="C100" s="183"/>
      <c r="D100" s="729">
        <f t="shared" ref="D100:K100" si="114">D59</f>
        <v>1124.5</v>
      </c>
      <c r="E100" s="729">
        <f t="shared" si="114"/>
        <v>1112</v>
      </c>
      <c r="F100" s="729">
        <f t="shared" si="114"/>
        <v>1058</v>
      </c>
      <c r="G100" s="729">
        <f t="shared" si="114"/>
        <v>1264</v>
      </c>
      <c r="H100" s="729">
        <f t="shared" si="114"/>
        <v>1282</v>
      </c>
      <c r="I100" s="729">
        <f t="shared" si="114"/>
        <v>1568</v>
      </c>
      <c r="J100" s="729">
        <f t="shared" si="114"/>
        <v>1476</v>
      </c>
      <c r="K100" s="728">
        <f t="shared" si="114"/>
        <v>1496.9735038007598</v>
      </c>
      <c r="L100" s="96">
        <f t="shared" ref="L100:AS100" si="115">K100*(1+L$77)</f>
        <v>1516.4634412859918</v>
      </c>
      <c r="M100" s="96">
        <f t="shared" si="115"/>
        <v>1534.5820134108046</v>
      </c>
      <c r="N100" s="96">
        <f t="shared" si="115"/>
        <v>1547.0233652330253</v>
      </c>
      <c r="O100" s="96">
        <f t="shared" si="115"/>
        <v>1558.2292349602412</v>
      </c>
      <c r="P100" s="96">
        <f t="shared" si="115"/>
        <v>1568.3048053174193</v>
      </c>
      <c r="Q100" s="96">
        <f t="shared" si="115"/>
        <v>1577.3481081508016</v>
      </c>
      <c r="R100" s="96">
        <f t="shared" si="115"/>
        <v>1585.4501426185946</v>
      </c>
      <c r="S100" s="96">
        <f t="shared" si="115"/>
        <v>1592.695082650341</v>
      </c>
      <c r="T100" s="96">
        <f t="shared" si="115"/>
        <v>1599.1605488429475</v>
      </c>
      <c r="U100" s="96">
        <f t="shared" si="115"/>
        <v>1604.9179246135286</v>
      </c>
      <c r="V100" s="96">
        <f t="shared" si="115"/>
        <v>1610.0327004180936</v>
      </c>
      <c r="W100" s="96">
        <f t="shared" si="115"/>
        <v>1614.5648332226981</v>
      </c>
      <c r="X100" s="96">
        <f t="shared" si="115"/>
        <v>1618.5691112415893</v>
      </c>
      <c r="Y100" s="96">
        <f t="shared" si="115"/>
        <v>1622.0955162998532</v>
      </c>
      <c r="Z100" s="96">
        <f t="shared" si="115"/>
        <v>1625.189578099945</v>
      </c>
      <c r="AA100" s="96">
        <f t="shared" si="115"/>
        <v>1627.8927162323248</v>
      </c>
      <c r="AB100" s="96">
        <f t="shared" si="115"/>
        <v>1630.2425670253353</v>
      </c>
      <c r="AC100" s="96">
        <f t="shared" si="115"/>
        <v>1632.2732933276368</v>
      </c>
      <c r="AD100" s="96">
        <f t="shared" si="115"/>
        <v>1634.0158761012033</v>
      </c>
      <c r="AE100" s="96">
        <f t="shared" si="115"/>
        <v>1635.4983873115964</v>
      </c>
      <c r="AF100" s="96">
        <f t="shared" si="115"/>
        <v>1636.746244066996</v>
      </c>
      <c r="AG100" s="96">
        <f t="shared" si="115"/>
        <v>1637.7824443054678</v>
      </c>
      <c r="AH100" s="96">
        <f t="shared" si="115"/>
        <v>1638.6277845840111</v>
      </c>
      <c r="AI100" s="96">
        <f t="shared" si="115"/>
        <v>1634.4658523586399</v>
      </c>
      <c r="AJ100" s="96">
        <f t="shared" si="115"/>
        <v>1630.1401364149472</v>
      </c>
      <c r="AK100" s="96">
        <f t="shared" si="115"/>
        <v>1625.6672390189906</v>
      </c>
      <c r="AL100" s="96">
        <f t="shared" si="115"/>
        <v>1621.0621042036498</v>
      </c>
      <c r="AM100" s="96">
        <f t="shared" si="115"/>
        <v>1616.3381787462499</v>
      </c>
      <c r="AN100" s="96">
        <f t="shared" si="115"/>
        <v>1611.5075584142253</v>
      </c>
      <c r="AO100" s="96">
        <f t="shared" si="115"/>
        <v>1606.5811206494325</v>
      </c>
      <c r="AP100" s="96">
        <f t="shared" si="115"/>
        <v>1601.5686448058862</v>
      </c>
      <c r="AQ100" s="96">
        <f t="shared" si="115"/>
        <v>1596.4789209936118</v>
      </c>
      <c r="AR100" s="96">
        <f t="shared" si="115"/>
        <v>1591.3198485158587</v>
      </c>
      <c r="AS100" s="96">
        <f t="shared" si="115"/>
        <v>1586.0985248201766</v>
      </c>
      <c r="AT100" s="84"/>
      <c r="AU100" s="190" t="s">
        <v>143</v>
      </c>
      <c r="AV100" s="222">
        <v>365</v>
      </c>
      <c r="AW100" s="223">
        <v>0.8</v>
      </c>
      <c r="AX100" s="103">
        <f t="shared" si="80"/>
        <v>7</v>
      </c>
      <c r="AY100" s="250">
        <f t="shared" si="81"/>
        <v>38.885851418147169</v>
      </c>
      <c r="AZ100" s="222">
        <f t="shared" si="77"/>
        <v>39</v>
      </c>
      <c r="BA100" s="253">
        <v>44</v>
      </c>
      <c r="BB100" s="84"/>
      <c r="BC100" s="84"/>
      <c r="BD100" s="84"/>
      <c r="BE100" s="255" t="s">
        <v>136</v>
      </c>
    </row>
    <row r="101" spans="1:57" ht="15.75" customHeight="1" x14ac:dyDescent="0.25">
      <c r="A101" s="134">
        <v>20</v>
      </c>
      <c r="B101" s="190" t="s">
        <v>144</v>
      </c>
      <c r="C101" s="183"/>
      <c r="D101" s="729">
        <f t="shared" ref="D101:K101" si="116">D60</f>
        <v>1316.5</v>
      </c>
      <c r="E101" s="729">
        <f t="shared" si="116"/>
        <v>1388</v>
      </c>
      <c r="F101" s="729">
        <f t="shared" si="116"/>
        <v>1342</v>
      </c>
      <c r="G101" s="729">
        <f t="shared" si="116"/>
        <v>1093.5</v>
      </c>
      <c r="H101" s="729">
        <f t="shared" si="116"/>
        <v>829.5</v>
      </c>
      <c r="I101" s="729">
        <f t="shared" si="116"/>
        <v>722</v>
      </c>
      <c r="J101" s="729">
        <f t="shared" si="116"/>
        <v>657.5</v>
      </c>
      <c r="K101" s="728">
        <f t="shared" si="116"/>
        <v>666.84287178116506</v>
      </c>
      <c r="L101" s="96">
        <f t="shared" ref="L101:AS101" si="117">K101*(1+L$77)</f>
        <v>675.52487306608384</v>
      </c>
      <c r="M101" s="96">
        <f t="shared" si="117"/>
        <v>683.59598497127649</v>
      </c>
      <c r="N101" s="96">
        <f t="shared" si="117"/>
        <v>689.13811832026704</v>
      </c>
      <c r="O101" s="96">
        <f t="shared" si="117"/>
        <v>694.12989294468741</v>
      </c>
      <c r="P101" s="96">
        <f t="shared" si="117"/>
        <v>698.61816361531385</v>
      </c>
      <c r="Q101" s="96">
        <f t="shared" si="117"/>
        <v>702.64659966744716</v>
      </c>
      <c r="R101" s="96">
        <f t="shared" si="117"/>
        <v>706.25573765022079</v>
      </c>
      <c r="S101" s="96">
        <f t="shared" si="117"/>
        <v>709.48307374159833</v>
      </c>
      <c r="T101" s="96">
        <f t="shared" si="117"/>
        <v>712.36318486736991</v>
      </c>
      <c r="U101" s="96">
        <f t="shared" si="117"/>
        <v>714.9278695348205</v>
      </c>
      <c r="V101" s="96">
        <f t="shared" si="117"/>
        <v>717.20630116862901</v>
      </c>
      <c r="W101" s="96">
        <f t="shared" si="117"/>
        <v>719.22518824114093</v>
      </c>
      <c r="X101" s="96">
        <f t="shared" si="117"/>
        <v>721.00893674887868</v>
      </c>
      <c r="Y101" s="96">
        <f t="shared" si="117"/>
        <v>722.57981163086276</v>
      </c>
      <c r="Z101" s="96">
        <f t="shared" si="117"/>
        <v>723.95809458042936</v>
      </c>
      <c r="AA101" s="96">
        <f t="shared" si="117"/>
        <v>725.16223639752945</v>
      </c>
      <c r="AB101" s="96">
        <f t="shared" si="117"/>
        <v>726.20900258750532</v>
      </c>
      <c r="AC101" s="96">
        <f t="shared" si="117"/>
        <v>727.11361135699258</v>
      </c>
      <c r="AD101" s="96">
        <f t="shared" si="117"/>
        <v>727.88986350714163</v>
      </c>
      <c r="AE101" s="96">
        <f t="shared" si="117"/>
        <v>728.55026399551116</v>
      </c>
      <c r="AF101" s="96">
        <f t="shared" si="117"/>
        <v>729.10613514502018</v>
      </c>
      <c r="AG101" s="96">
        <f t="shared" si="117"/>
        <v>729.56772163336382</v>
      </c>
      <c r="AH101" s="96">
        <f t="shared" si="117"/>
        <v>729.94428750947645</v>
      </c>
      <c r="AI101" s="96">
        <f t="shared" si="117"/>
        <v>728.09031024783587</v>
      </c>
      <c r="AJ101" s="96">
        <f t="shared" si="117"/>
        <v>726.16337377562854</v>
      </c>
      <c r="AK101" s="96">
        <f t="shared" si="117"/>
        <v>724.17087374999073</v>
      </c>
      <c r="AL101" s="96">
        <f t="shared" si="117"/>
        <v>722.11946715033866</v>
      </c>
      <c r="AM101" s="96">
        <f t="shared" si="117"/>
        <v>720.01514398757422</v>
      </c>
      <c r="AN101" s="96">
        <f t="shared" si="117"/>
        <v>717.86329245078139</v>
      </c>
      <c r="AO101" s="96">
        <f t="shared" si="117"/>
        <v>715.66875801287404</v>
      </c>
      <c r="AP101" s="96">
        <f t="shared" si="117"/>
        <v>713.4358969917821</v>
      </c>
      <c r="AQ101" s="96">
        <f t="shared" si="117"/>
        <v>711.16862503611117</v>
      </c>
      <c r="AR101" s="96">
        <f t="shared" si="117"/>
        <v>708.87046097505242</v>
      </c>
      <c r="AS101" s="96">
        <f t="shared" si="117"/>
        <v>706.54456644259244</v>
      </c>
      <c r="AT101" s="84"/>
      <c r="AU101" s="190" t="s">
        <v>144</v>
      </c>
      <c r="AV101" s="222">
        <v>365</v>
      </c>
      <c r="AW101" s="223">
        <v>0.8</v>
      </c>
      <c r="AX101" s="103">
        <f t="shared" si="80"/>
        <v>7</v>
      </c>
      <c r="AY101" s="250">
        <f t="shared" si="81"/>
        <v>17.322118771972736</v>
      </c>
      <c r="AZ101" s="222">
        <f t="shared" si="77"/>
        <v>18</v>
      </c>
      <c r="BA101" s="253">
        <v>53</v>
      </c>
      <c r="BB101" s="84"/>
      <c r="BC101" s="84"/>
      <c r="BD101" s="84"/>
      <c r="BE101" s="255" t="s">
        <v>137</v>
      </c>
    </row>
    <row r="102" spans="1:57" ht="15.75" customHeight="1" thickBot="1" x14ac:dyDescent="0.3">
      <c r="A102" s="134">
        <v>21</v>
      </c>
      <c r="B102" s="427" t="s">
        <v>231</v>
      </c>
      <c r="C102" s="183"/>
      <c r="D102" s="729">
        <f t="shared" ref="D102:K102" si="118">D61</f>
        <v>318</v>
      </c>
      <c r="E102" s="729">
        <f t="shared" si="118"/>
        <v>628</v>
      </c>
      <c r="F102" s="729">
        <f t="shared" si="118"/>
        <v>663</v>
      </c>
      <c r="G102" s="729">
        <f t="shared" si="118"/>
        <v>598.5</v>
      </c>
      <c r="H102" s="729">
        <f t="shared" si="118"/>
        <v>223</v>
      </c>
      <c r="I102" s="729">
        <f t="shared" si="118"/>
        <v>0</v>
      </c>
      <c r="J102" s="729">
        <f t="shared" si="118"/>
        <v>0</v>
      </c>
      <c r="K102" s="728">
        <f t="shared" si="118"/>
        <v>0</v>
      </c>
      <c r="L102" s="96">
        <f t="shared" ref="L102:AS102" si="119">K102*(1+L$77)</f>
        <v>0</v>
      </c>
      <c r="M102" s="96">
        <f t="shared" si="119"/>
        <v>0</v>
      </c>
      <c r="N102" s="96">
        <f t="shared" si="119"/>
        <v>0</v>
      </c>
      <c r="O102" s="96">
        <f t="shared" si="119"/>
        <v>0</v>
      </c>
      <c r="P102" s="96">
        <f t="shared" si="119"/>
        <v>0</v>
      </c>
      <c r="Q102" s="96">
        <f t="shared" si="119"/>
        <v>0</v>
      </c>
      <c r="R102" s="96">
        <f t="shared" si="119"/>
        <v>0</v>
      </c>
      <c r="S102" s="96">
        <f t="shared" si="119"/>
        <v>0</v>
      </c>
      <c r="T102" s="96">
        <f t="shared" si="119"/>
        <v>0</v>
      </c>
      <c r="U102" s="96">
        <f t="shared" si="119"/>
        <v>0</v>
      </c>
      <c r="V102" s="96">
        <f t="shared" si="119"/>
        <v>0</v>
      </c>
      <c r="W102" s="96">
        <f t="shared" si="119"/>
        <v>0</v>
      </c>
      <c r="X102" s="96">
        <f t="shared" si="119"/>
        <v>0</v>
      </c>
      <c r="Y102" s="96">
        <f t="shared" si="119"/>
        <v>0</v>
      </c>
      <c r="Z102" s="96">
        <f t="shared" si="119"/>
        <v>0</v>
      </c>
      <c r="AA102" s="96">
        <f t="shared" si="119"/>
        <v>0</v>
      </c>
      <c r="AB102" s="96">
        <f t="shared" si="119"/>
        <v>0</v>
      </c>
      <c r="AC102" s="96">
        <f t="shared" si="119"/>
        <v>0</v>
      </c>
      <c r="AD102" s="96">
        <f t="shared" si="119"/>
        <v>0</v>
      </c>
      <c r="AE102" s="96">
        <f t="shared" si="119"/>
        <v>0</v>
      </c>
      <c r="AF102" s="96">
        <f t="shared" si="119"/>
        <v>0</v>
      </c>
      <c r="AG102" s="96">
        <f t="shared" si="119"/>
        <v>0</v>
      </c>
      <c r="AH102" s="96">
        <f t="shared" si="119"/>
        <v>0</v>
      </c>
      <c r="AI102" s="96">
        <f t="shared" si="119"/>
        <v>0</v>
      </c>
      <c r="AJ102" s="96">
        <f t="shared" si="119"/>
        <v>0</v>
      </c>
      <c r="AK102" s="96">
        <f t="shared" si="119"/>
        <v>0</v>
      </c>
      <c r="AL102" s="96">
        <f t="shared" si="119"/>
        <v>0</v>
      </c>
      <c r="AM102" s="96">
        <f t="shared" si="119"/>
        <v>0</v>
      </c>
      <c r="AN102" s="96">
        <f t="shared" si="119"/>
        <v>0</v>
      </c>
      <c r="AO102" s="96">
        <f t="shared" si="119"/>
        <v>0</v>
      </c>
      <c r="AP102" s="96">
        <f t="shared" si="119"/>
        <v>0</v>
      </c>
      <c r="AQ102" s="96">
        <f t="shared" si="119"/>
        <v>0</v>
      </c>
      <c r="AR102" s="96">
        <f t="shared" si="119"/>
        <v>0</v>
      </c>
      <c r="AS102" s="96">
        <f t="shared" si="119"/>
        <v>0</v>
      </c>
      <c r="AT102" s="84"/>
      <c r="AU102" s="427" t="s">
        <v>231</v>
      </c>
      <c r="AV102" s="222">
        <v>365</v>
      </c>
      <c r="AW102" s="223">
        <v>0.8</v>
      </c>
      <c r="AX102" s="103">
        <f t="shared" si="80"/>
        <v>7</v>
      </c>
      <c r="AY102" s="250">
        <f t="shared" si="81"/>
        <v>0</v>
      </c>
      <c r="AZ102" s="222">
        <f t="shared" si="77"/>
        <v>0</v>
      </c>
      <c r="BA102" s="253">
        <v>30</v>
      </c>
      <c r="BB102" s="84"/>
      <c r="BC102" s="84"/>
      <c r="BD102" s="84"/>
      <c r="BE102" s="258" t="s">
        <v>138</v>
      </c>
    </row>
    <row r="103" spans="1:57" ht="15.75" customHeight="1" thickBot="1" x14ac:dyDescent="0.3">
      <c r="A103" s="134">
        <v>22</v>
      </c>
      <c r="B103" s="510" t="s">
        <v>238</v>
      </c>
      <c r="C103" s="183"/>
      <c r="D103" s="729">
        <f t="shared" ref="D103:K103" si="120">D62</f>
        <v>0</v>
      </c>
      <c r="E103" s="729">
        <f t="shared" si="120"/>
        <v>0</v>
      </c>
      <c r="F103" s="729">
        <f t="shared" si="120"/>
        <v>0</v>
      </c>
      <c r="G103" s="729">
        <f t="shared" si="120"/>
        <v>236.5</v>
      </c>
      <c r="H103" s="729">
        <f t="shared" si="120"/>
        <v>69.5</v>
      </c>
      <c r="I103" s="729">
        <f t="shared" si="120"/>
        <v>0</v>
      </c>
      <c r="J103" s="729">
        <f t="shared" si="120"/>
        <v>20.5</v>
      </c>
      <c r="K103" s="728">
        <f t="shared" si="120"/>
        <v>20.791298663899443</v>
      </c>
      <c r="L103" s="96">
        <f t="shared" ref="L103:AS103" si="121">K103*(1+L$77)</f>
        <v>21.061992240083221</v>
      </c>
      <c r="M103" s="96">
        <f t="shared" si="121"/>
        <v>21.313639075150064</v>
      </c>
      <c r="N103" s="96">
        <f t="shared" si="121"/>
        <v>21.486435628236464</v>
      </c>
      <c r="O103" s="96">
        <f t="shared" si="121"/>
        <v>21.642072707781129</v>
      </c>
      <c r="P103" s="96">
        <f t="shared" si="121"/>
        <v>21.782011184964158</v>
      </c>
      <c r="Q103" s="96">
        <f t="shared" si="121"/>
        <v>21.907612613205579</v>
      </c>
      <c r="R103" s="96">
        <f t="shared" si="121"/>
        <v>22.020140869702704</v>
      </c>
      <c r="S103" s="96">
        <f t="shared" si="121"/>
        <v>22.120765036810294</v>
      </c>
      <c r="T103" s="96">
        <f t="shared" si="121"/>
        <v>22.210563178374276</v>
      </c>
      <c r="U103" s="96">
        <f t="shared" si="121"/>
        <v>22.290526730743458</v>
      </c>
      <c r="V103" s="96">
        <f t="shared" si="121"/>
        <v>22.361565283584635</v>
      </c>
      <c r="W103" s="96">
        <f t="shared" si="121"/>
        <v>22.42451157253748</v>
      </c>
      <c r="X103" s="96">
        <f t="shared" si="121"/>
        <v>22.480126545022078</v>
      </c>
      <c r="Y103" s="96">
        <f t="shared" si="121"/>
        <v>22.529104393053519</v>
      </c>
      <c r="Z103" s="96">
        <f t="shared" si="121"/>
        <v>22.572077473610349</v>
      </c>
      <c r="AA103" s="96">
        <f t="shared" si="121"/>
        <v>22.609621058782292</v>
      </c>
      <c r="AB103" s="96">
        <f t="shared" si="121"/>
        <v>22.642257875351881</v>
      </c>
      <c r="AC103" s="96">
        <f t="shared" si="121"/>
        <v>22.670462407328291</v>
      </c>
      <c r="AD103" s="96">
        <f t="shared" si="121"/>
        <v>22.69466494585005</v>
      </c>
      <c r="AE103" s="96">
        <f t="shared" si="121"/>
        <v>22.715255379327733</v>
      </c>
      <c r="AF103" s="96">
        <f t="shared" si="121"/>
        <v>22.732586723152728</v>
      </c>
      <c r="AG103" s="96">
        <f t="shared" si="121"/>
        <v>22.746978393131503</v>
      </c>
      <c r="AH103" s="96">
        <f t="shared" si="121"/>
        <v>22.758719230333494</v>
      </c>
      <c r="AI103" s="96">
        <f t="shared" si="121"/>
        <v>22.700914616092227</v>
      </c>
      <c r="AJ103" s="96">
        <f t="shared" si="121"/>
        <v>22.640835227985381</v>
      </c>
      <c r="AK103" s="96">
        <f t="shared" si="121"/>
        <v>22.578711653041541</v>
      </c>
      <c r="AL103" s="96">
        <f t="shared" si="121"/>
        <v>22.514751447272921</v>
      </c>
      <c r="AM103" s="96">
        <f t="shared" si="121"/>
        <v>22.449141371475701</v>
      </c>
      <c r="AN103" s="96">
        <f t="shared" si="121"/>
        <v>22.382049422419801</v>
      </c>
      <c r="AO103" s="96">
        <f t="shared" si="121"/>
        <v>22.313626675686567</v>
      </c>
      <c r="AP103" s="96">
        <f t="shared" si="121"/>
        <v>22.244008955637312</v>
      </c>
      <c r="AQ103" s="96">
        <f t="shared" si="121"/>
        <v>22.173318347133502</v>
      </c>
      <c r="AR103" s="96">
        <f t="shared" si="121"/>
        <v>22.101664562720263</v>
      </c>
      <c r="AS103" s="96">
        <f t="shared" si="121"/>
        <v>22.029146178058014</v>
      </c>
      <c r="AT103" s="84"/>
      <c r="AU103" s="510" t="s">
        <v>238</v>
      </c>
      <c r="AV103" s="222">
        <v>365</v>
      </c>
      <c r="AW103" s="223">
        <v>0.8</v>
      </c>
      <c r="AX103" s="103">
        <f t="shared" si="80"/>
        <v>7</v>
      </c>
      <c r="AY103" s="250">
        <f t="shared" si="81"/>
        <v>0.5400812696964884</v>
      </c>
      <c r="AZ103" s="222">
        <f t="shared" si="77"/>
        <v>1</v>
      </c>
      <c r="BA103" s="253">
        <v>10</v>
      </c>
      <c r="BB103" s="84"/>
      <c r="BC103" s="84"/>
      <c r="BD103" s="84"/>
      <c r="BE103" s="258" t="s">
        <v>139</v>
      </c>
    </row>
    <row r="104" spans="1:57" ht="15.75" customHeight="1" thickBot="1" x14ac:dyDescent="0.25">
      <c r="A104" s="199"/>
      <c r="B104" s="231" t="s">
        <v>146</v>
      </c>
      <c r="C104" s="232"/>
      <c r="D104" s="233">
        <f t="shared" ref="D104:AS104" si="122">SUM(D82:D103)</f>
        <v>28732</v>
      </c>
      <c r="E104" s="234">
        <f t="shared" si="122"/>
        <v>30477</v>
      </c>
      <c r="F104" s="235">
        <f t="shared" si="122"/>
        <v>30512</v>
      </c>
      <c r="G104" s="236">
        <f t="shared" si="122"/>
        <v>31935</v>
      </c>
      <c r="H104" s="236">
        <f t="shared" si="122"/>
        <v>32148</v>
      </c>
      <c r="I104" s="237">
        <f t="shared" si="122"/>
        <v>32253</v>
      </c>
      <c r="J104" s="236">
        <f t="shared" si="122"/>
        <v>37126.5</v>
      </c>
      <c r="K104" s="236">
        <f t="shared" si="122"/>
        <v>37654.056090012804</v>
      </c>
      <c r="L104" s="236">
        <f t="shared" si="122"/>
        <v>38144.295361046323</v>
      </c>
      <c r="M104" s="236">
        <f t="shared" si="122"/>
        <v>38600.04005480776</v>
      </c>
      <c r="N104" s="238">
        <f t="shared" si="122"/>
        <v>38912.98304154737</v>
      </c>
      <c r="O104" s="239">
        <f t="shared" si="122"/>
        <v>39194.849384655419</v>
      </c>
      <c r="P104" s="240">
        <f t="shared" si="122"/>
        <v>39448.284793101069</v>
      </c>
      <c r="Q104" s="236">
        <f t="shared" si="122"/>
        <v>39675.755106545213</v>
      </c>
      <c r="R104" s="236">
        <f t="shared" si="122"/>
        <v>39879.549268244751</v>
      </c>
      <c r="S104" s="236">
        <f t="shared" si="122"/>
        <v>40061.784543372545</v>
      </c>
      <c r="T104" s="236">
        <f t="shared" si="122"/>
        <v>40224.413358142076</v>
      </c>
      <c r="U104" s="236">
        <f t="shared" si="122"/>
        <v>40369.231252143749</v>
      </c>
      <c r="V104" s="236">
        <f t="shared" si="122"/>
        <v>40497.885536634385</v>
      </c>
      <c r="W104" s="236">
        <f t="shared" si="122"/>
        <v>40611.884336478666</v>
      </c>
      <c r="X104" s="236">
        <f t="shared" si="122"/>
        <v>40712.60576457376</v>
      </c>
      <c r="Y104" s="236">
        <f t="shared" si="122"/>
        <v>40801.307036522026</v>
      </c>
      <c r="Z104" s="236">
        <f t="shared" si="122"/>
        <v>40879.133381658277</v>
      </c>
      <c r="AA104" s="236">
        <f t="shared" si="122"/>
        <v>40947.126645799071</v>
      </c>
      <c r="AB104" s="236">
        <f t="shared" si="122"/>
        <v>41006.233512646424</v>
      </c>
      <c r="AC104" s="236">
        <f t="shared" si="122"/>
        <v>41057.313295886532</v>
      </c>
      <c r="AD104" s="236">
        <f t="shared" si="122"/>
        <v>41101.14527376106</v>
      </c>
      <c r="AE104" s="236">
        <f t="shared" si="122"/>
        <v>41138.435553200528</v>
      </c>
      <c r="AF104" s="236">
        <f t="shared" si="122"/>
        <v>41169.82346229902</v>
      </c>
      <c r="AG104" s="236">
        <f t="shared" si="122"/>
        <v>41195.887478663259</v>
      </c>
      <c r="AH104" s="236">
        <f t="shared" si="122"/>
        <v>41217.150707559813</v>
      </c>
      <c r="AI104" s="236">
        <f t="shared" si="122"/>
        <v>41112.463731431606</v>
      </c>
      <c r="AJ104" s="236">
        <f t="shared" si="122"/>
        <v>41003.657028868256</v>
      </c>
      <c r="AK104" s="236">
        <f t="shared" si="122"/>
        <v>40891.14820422668</v>
      </c>
      <c r="AL104" s="236">
        <f t="shared" si="122"/>
        <v>40775.313151569651</v>
      </c>
      <c r="AM104" s="236">
        <f t="shared" si="122"/>
        <v>40656.490103809389</v>
      </c>
      <c r="AN104" s="236">
        <f t="shared" si="122"/>
        <v>40534.983311291151</v>
      </c>
      <c r="AO104" s="236">
        <f t="shared" si="122"/>
        <v>40411.066379262302</v>
      </c>
      <c r="AP104" s="236">
        <f t="shared" si="122"/>
        <v>40284.985292266763</v>
      </c>
      <c r="AQ104" s="236">
        <f t="shared" si="122"/>
        <v>40156.961151944</v>
      </c>
      <c r="AR104" s="236">
        <f t="shared" si="122"/>
        <v>40027.192653065045</v>
      </c>
      <c r="AS104" s="236">
        <f t="shared" si="122"/>
        <v>39895.858320959545</v>
      </c>
      <c r="AT104" s="238"/>
      <c r="AU104" s="231" t="s">
        <v>146</v>
      </c>
      <c r="AV104" s="241"/>
      <c r="AW104" s="242"/>
      <c r="AX104" s="242"/>
      <c r="AY104" s="242">
        <f>SUM(AY82:AY103)</f>
        <v>978.11352484813085</v>
      </c>
      <c r="AZ104" s="242">
        <f>SUM(AZ82:AZ103)</f>
        <v>990</v>
      </c>
      <c r="BA104" s="243">
        <f>SUM(BA82:BA103)</f>
        <v>718</v>
      </c>
      <c r="BB104" s="244"/>
      <c r="BC104" s="244"/>
      <c r="BD104" s="244"/>
      <c r="BE104" s="109"/>
    </row>
    <row r="105" spans="1:57" ht="15.75" customHeight="1" thickBot="1" x14ac:dyDescent="0.3">
      <c r="A105" s="111"/>
      <c r="B105" s="84"/>
      <c r="C105" s="84"/>
      <c r="D105" s="244">
        <f t="shared" ref="D105:AS105" si="123">SUM(D82:D103)</f>
        <v>28732</v>
      </c>
      <c r="E105" s="244">
        <f t="shared" si="123"/>
        <v>30477</v>
      </c>
      <c r="F105" s="244">
        <f t="shared" si="123"/>
        <v>30512</v>
      </c>
      <c r="G105" s="244">
        <f t="shared" si="123"/>
        <v>31935</v>
      </c>
      <c r="H105" s="244">
        <f t="shared" si="123"/>
        <v>32148</v>
      </c>
      <c r="I105" s="244">
        <f t="shared" si="123"/>
        <v>32253</v>
      </c>
      <c r="J105" s="244">
        <f t="shared" si="123"/>
        <v>37126.5</v>
      </c>
      <c r="K105" s="244">
        <f t="shared" si="123"/>
        <v>37654.056090012804</v>
      </c>
      <c r="L105" s="244">
        <f t="shared" si="123"/>
        <v>38144.295361046323</v>
      </c>
      <c r="M105" s="244">
        <f t="shared" si="123"/>
        <v>38600.04005480776</v>
      </c>
      <c r="N105" s="244">
        <f t="shared" si="123"/>
        <v>38912.98304154737</v>
      </c>
      <c r="O105" s="245">
        <f t="shared" si="123"/>
        <v>39194.849384655419</v>
      </c>
      <c r="P105" s="244">
        <f t="shared" si="123"/>
        <v>39448.284793101069</v>
      </c>
      <c r="Q105" s="244">
        <f t="shared" si="123"/>
        <v>39675.755106545213</v>
      </c>
      <c r="R105" s="244">
        <f t="shared" si="123"/>
        <v>39879.549268244751</v>
      </c>
      <c r="S105" s="244">
        <f t="shared" si="123"/>
        <v>40061.784543372545</v>
      </c>
      <c r="T105" s="244">
        <f t="shared" si="123"/>
        <v>40224.413358142076</v>
      </c>
      <c r="U105" s="244">
        <f t="shared" si="123"/>
        <v>40369.231252143749</v>
      </c>
      <c r="V105" s="244">
        <f t="shared" si="123"/>
        <v>40497.885536634385</v>
      </c>
      <c r="W105" s="244">
        <f t="shared" si="123"/>
        <v>40611.884336478666</v>
      </c>
      <c r="X105" s="244">
        <f t="shared" si="123"/>
        <v>40712.60576457376</v>
      </c>
      <c r="Y105" s="244">
        <f t="shared" si="123"/>
        <v>40801.307036522026</v>
      </c>
      <c r="Z105" s="244">
        <f t="shared" si="123"/>
        <v>40879.133381658277</v>
      </c>
      <c r="AA105" s="244">
        <f t="shared" si="123"/>
        <v>40947.126645799071</v>
      </c>
      <c r="AB105" s="244">
        <f t="shared" si="123"/>
        <v>41006.233512646424</v>
      </c>
      <c r="AC105" s="244">
        <f t="shared" si="123"/>
        <v>41057.313295886532</v>
      </c>
      <c r="AD105" s="244">
        <f t="shared" si="123"/>
        <v>41101.14527376106</v>
      </c>
      <c r="AE105" s="244">
        <f t="shared" si="123"/>
        <v>41138.435553200528</v>
      </c>
      <c r="AF105" s="244">
        <f t="shared" si="123"/>
        <v>41169.82346229902</v>
      </c>
      <c r="AG105" s="244">
        <f t="shared" si="123"/>
        <v>41195.887478663259</v>
      </c>
      <c r="AH105" s="244">
        <f t="shared" si="123"/>
        <v>41217.150707559813</v>
      </c>
      <c r="AI105" s="244">
        <f t="shared" si="123"/>
        <v>41112.463731431606</v>
      </c>
      <c r="AJ105" s="244">
        <f t="shared" si="123"/>
        <v>41003.657028868256</v>
      </c>
      <c r="AK105" s="244">
        <f t="shared" si="123"/>
        <v>40891.14820422668</v>
      </c>
      <c r="AL105" s="244">
        <f t="shared" si="123"/>
        <v>40775.313151569651</v>
      </c>
      <c r="AM105" s="244">
        <f t="shared" si="123"/>
        <v>40656.490103809389</v>
      </c>
      <c r="AN105" s="244">
        <f t="shared" si="123"/>
        <v>40534.983311291151</v>
      </c>
      <c r="AO105" s="244">
        <f t="shared" si="123"/>
        <v>40411.066379262302</v>
      </c>
      <c r="AP105" s="244">
        <f t="shared" si="123"/>
        <v>40284.985292266763</v>
      </c>
      <c r="AQ105" s="244">
        <f t="shared" si="123"/>
        <v>40156.961151944</v>
      </c>
      <c r="AR105" s="244">
        <f t="shared" si="123"/>
        <v>40027.192653065045</v>
      </c>
      <c r="AS105" s="244">
        <f t="shared" si="123"/>
        <v>39895.858320959545</v>
      </c>
      <c r="AT105" s="244"/>
      <c r="AU105" s="244"/>
      <c r="AV105" s="244"/>
      <c r="AW105" s="244"/>
      <c r="AX105" s="244"/>
      <c r="AY105" s="244">
        <f>SUM(AY82:AY103)</f>
        <v>978.11352484813085</v>
      </c>
      <c r="AZ105" s="244">
        <f>SUM(AZ82:AZ103)</f>
        <v>990</v>
      </c>
      <c r="BA105" s="244">
        <f>SUM(BA82:BA103)</f>
        <v>718</v>
      </c>
      <c r="BB105" s="84"/>
      <c r="BC105" s="84"/>
      <c r="BD105" s="84"/>
      <c r="BE105" s="84"/>
    </row>
    <row r="106" spans="1:57" ht="15.75" customHeight="1" thickBot="1" x14ac:dyDescent="0.3">
      <c r="A106" s="111"/>
      <c r="B106" s="84"/>
      <c r="C106" s="84"/>
      <c r="D106" s="244"/>
      <c r="E106" s="893" t="s">
        <v>454</v>
      </c>
      <c r="F106" s="894"/>
      <c r="G106" s="894"/>
      <c r="H106" s="894"/>
      <c r="I106" s="894"/>
      <c r="J106" s="895"/>
      <c r="K106" s="244"/>
      <c r="L106" s="244"/>
      <c r="M106" s="244"/>
      <c r="N106" s="244"/>
      <c r="O106" s="244"/>
      <c r="P106" s="244"/>
      <c r="Q106" s="244"/>
      <c r="R106" s="244"/>
      <c r="S106" s="244"/>
      <c r="T106" s="244"/>
      <c r="U106" s="244"/>
      <c r="V106" s="244"/>
      <c r="W106" s="244"/>
      <c r="X106" s="244"/>
      <c r="Y106" s="244"/>
      <c r="Z106" s="244"/>
      <c r="AA106" s="244"/>
      <c r="AB106" s="244"/>
      <c r="AC106" s="244"/>
      <c r="AD106" s="244"/>
      <c r="AE106" s="244"/>
      <c r="AF106" s="244"/>
      <c r="AG106" s="244"/>
      <c r="AH106" s="244"/>
      <c r="AI106" s="244"/>
      <c r="AJ106" s="244"/>
      <c r="AK106" s="244"/>
      <c r="AL106" s="244"/>
      <c r="AM106" s="244"/>
      <c r="AN106" s="244"/>
      <c r="AO106" s="244"/>
      <c r="AP106" s="244"/>
      <c r="AQ106" s="244"/>
      <c r="AR106" s="244"/>
      <c r="AS106" s="244"/>
      <c r="AT106" s="244"/>
      <c r="AU106" s="244"/>
      <c r="AV106" s="244"/>
      <c r="AW106" s="244"/>
      <c r="AX106" s="244"/>
      <c r="AY106" s="244"/>
      <c r="AZ106" s="244"/>
      <c r="BA106" s="244"/>
      <c r="BB106" s="84"/>
      <c r="BC106" s="84"/>
      <c r="BD106" s="84"/>
      <c r="BE106" s="84"/>
    </row>
    <row r="107" spans="1:57" ht="15.75" customHeight="1" x14ac:dyDescent="0.25">
      <c r="A107" s="111"/>
      <c r="B107" s="84"/>
      <c r="C107" s="84"/>
      <c r="D107" s="109"/>
      <c r="E107" s="704">
        <v>2017</v>
      </c>
      <c r="F107" s="705">
        <v>2018</v>
      </c>
      <c r="G107" s="705">
        <v>2019</v>
      </c>
      <c r="H107" s="705">
        <v>2020</v>
      </c>
      <c r="I107" s="705">
        <v>2021</v>
      </c>
      <c r="J107" s="706">
        <v>2022</v>
      </c>
      <c r="K107" s="244"/>
      <c r="L107" s="244"/>
      <c r="M107" s="244"/>
      <c r="N107" s="244"/>
      <c r="O107" s="244"/>
      <c r="P107" s="244"/>
      <c r="Q107" s="244"/>
      <c r="R107" s="244"/>
      <c r="S107" s="244"/>
      <c r="T107" s="244"/>
      <c r="U107" s="244"/>
      <c r="V107" s="244"/>
      <c r="W107" s="244"/>
      <c r="X107" s="244"/>
      <c r="Y107" s="244"/>
      <c r="Z107" s="244"/>
      <c r="AA107" s="244"/>
      <c r="AB107" s="244"/>
      <c r="AC107" s="244"/>
      <c r="AD107" s="244"/>
      <c r="AE107" s="244"/>
      <c r="AF107" s="244"/>
      <c r="AG107" s="244"/>
      <c r="AH107" s="244"/>
      <c r="AI107" s="244"/>
      <c r="AJ107" s="244"/>
      <c r="AK107" s="244"/>
      <c r="AL107" s="244"/>
      <c r="AM107" s="244"/>
      <c r="AN107" s="244"/>
      <c r="AO107" s="244"/>
      <c r="AP107" s="244"/>
      <c r="AQ107" s="244"/>
      <c r="AR107" s="244"/>
      <c r="AS107" s="244"/>
      <c r="AT107" s="244"/>
      <c r="AU107" s="244"/>
      <c r="AV107" s="244"/>
      <c r="AW107" s="244"/>
      <c r="AX107" s="244"/>
      <c r="AY107" s="244"/>
      <c r="AZ107" s="244"/>
      <c r="BA107" s="244"/>
      <c r="BB107" s="84"/>
      <c r="BC107" s="84"/>
      <c r="BD107" s="84"/>
      <c r="BE107" s="84"/>
    </row>
    <row r="108" spans="1:57" ht="15.75" customHeight="1" x14ac:dyDescent="0.25">
      <c r="A108" s="111"/>
      <c r="B108" s="84"/>
      <c r="C108" s="84"/>
      <c r="D108" s="259"/>
      <c r="E108" s="707">
        <f t="shared" ref="E108" si="124">(E104-D104)/D104</f>
        <v>6.0733676736739524E-2</v>
      </c>
      <c r="F108" s="708">
        <f t="shared" ref="F108" si="125">(F104-E104)/E104</f>
        <v>1.1484069954391836E-3</v>
      </c>
      <c r="G108" s="708">
        <f t="shared" ref="G108" si="126">(G104-F104)/F104</f>
        <v>4.6637388568432095E-2</v>
      </c>
      <c r="H108" s="708">
        <f t="shared" ref="H108" si="127">(H104-G104)/G104</f>
        <v>6.6697980272428367E-3</v>
      </c>
      <c r="I108" s="708">
        <f t="shared" ref="I108" si="128">(I104-H104)/H104</f>
        <v>3.2661440836132885E-3</v>
      </c>
      <c r="J108" s="709">
        <f t="shared" ref="J108" si="129">(J104-I104)/I104</f>
        <v>0.15110222304901869</v>
      </c>
      <c r="K108" s="244"/>
      <c r="L108" s="244"/>
      <c r="M108" s="244"/>
      <c r="N108" s="244"/>
      <c r="O108" s="244"/>
      <c r="P108" s="244"/>
      <c r="Q108" s="244"/>
      <c r="R108" s="244"/>
      <c r="S108" s="244"/>
      <c r="T108" s="244"/>
      <c r="U108" s="244"/>
      <c r="V108" s="244"/>
      <c r="W108" s="244"/>
      <c r="X108" s="244"/>
      <c r="Y108" s="244"/>
      <c r="Z108" s="244"/>
      <c r="AA108" s="244"/>
      <c r="AB108" s="244"/>
      <c r="AC108" s="244"/>
      <c r="AD108" s="244"/>
      <c r="AE108" s="244"/>
      <c r="AF108" s="244"/>
      <c r="AG108" s="244"/>
      <c r="AH108" s="244"/>
      <c r="AI108" s="244"/>
      <c r="AJ108" s="244"/>
      <c r="AK108" s="244"/>
      <c r="AL108" s="244"/>
      <c r="AM108" s="244"/>
      <c r="AN108" s="244"/>
      <c r="AO108" s="244"/>
      <c r="AP108" s="244"/>
      <c r="AQ108" s="244"/>
      <c r="AR108" s="244"/>
      <c r="AS108" s="244"/>
      <c r="AT108" s="244"/>
      <c r="AU108" s="244"/>
      <c r="AV108" s="244"/>
      <c r="AW108" s="244"/>
      <c r="AX108" s="244"/>
      <c r="AY108" s="244"/>
      <c r="AZ108" s="244"/>
      <c r="BA108" s="244"/>
      <c r="BB108" s="84"/>
      <c r="BC108" s="84"/>
      <c r="BD108" s="84"/>
      <c r="BE108" s="84"/>
    </row>
    <row r="109" spans="1:57" ht="15.75" customHeight="1" thickBot="1" x14ac:dyDescent="0.3">
      <c r="A109" s="111"/>
      <c r="B109" s="84"/>
      <c r="C109" s="84"/>
      <c r="D109" s="247"/>
      <c r="E109" s="710"/>
      <c r="F109" s="711">
        <f>AVERAGE(E108:I108)</f>
        <v>2.3691082882293386E-2</v>
      </c>
      <c r="G109" s="896" t="s">
        <v>100</v>
      </c>
      <c r="H109" s="885"/>
      <c r="I109" s="885"/>
      <c r="J109" s="712"/>
      <c r="K109" s="244"/>
      <c r="L109" s="244"/>
      <c r="M109" s="244"/>
      <c r="N109" s="244"/>
      <c r="O109" s="244"/>
      <c r="P109" s="244"/>
      <c r="Q109" s="244"/>
      <c r="R109" s="244"/>
      <c r="S109" s="244"/>
      <c r="T109" s="244"/>
      <c r="U109" s="244"/>
      <c r="V109" s="244"/>
      <c r="W109" s="244"/>
      <c r="X109" s="244"/>
      <c r="Y109" s="244"/>
      <c r="Z109" s="244"/>
      <c r="AA109" s="244"/>
      <c r="AB109" s="244"/>
      <c r="AC109" s="244"/>
      <c r="AD109" s="244"/>
      <c r="AE109" s="244"/>
      <c r="AF109" s="244"/>
      <c r="AG109" s="244"/>
      <c r="AH109" s="244"/>
      <c r="AI109" s="244"/>
      <c r="AJ109" s="244"/>
      <c r="AK109" s="244"/>
      <c r="AL109" s="244"/>
      <c r="AM109" s="244"/>
      <c r="AN109" s="244"/>
      <c r="AO109" s="244"/>
      <c r="AP109" s="244"/>
      <c r="AQ109" s="244"/>
      <c r="AR109" s="244"/>
      <c r="AS109" s="244"/>
      <c r="AT109" s="244"/>
      <c r="AU109" s="244"/>
      <c r="AV109" s="244"/>
      <c r="AW109" s="244"/>
      <c r="AX109" s="244"/>
      <c r="AY109" s="244"/>
      <c r="AZ109" s="244"/>
      <c r="BA109" s="244"/>
      <c r="BB109" s="84"/>
      <c r="BC109" s="84"/>
      <c r="BD109" s="84"/>
      <c r="BE109" s="84"/>
    </row>
    <row r="110" spans="1:57" ht="15.75" customHeight="1" x14ac:dyDescent="0.25">
      <c r="A110" s="111"/>
      <c r="B110" s="84"/>
      <c r="C110" s="84"/>
      <c r="D110" s="247"/>
      <c r="E110" s="780"/>
      <c r="F110" s="780"/>
      <c r="G110" s="908"/>
      <c r="H110" s="906"/>
      <c r="I110" s="906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  <c r="AA110" s="244"/>
      <c r="AB110" s="244"/>
      <c r="AC110" s="244"/>
      <c r="AD110" s="244"/>
      <c r="AE110" s="244"/>
      <c r="AF110" s="244"/>
      <c r="AG110" s="244"/>
      <c r="AH110" s="244"/>
      <c r="AI110" s="244"/>
      <c r="AJ110" s="244"/>
      <c r="AK110" s="244"/>
      <c r="AL110" s="244"/>
      <c r="AM110" s="244"/>
      <c r="AN110" s="244"/>
      <c r="AO110" s="244"/>
      <c r="AP110" s="244"/>
      <c r="AQ110" s="244"/>
      <c r="AR110" s="244"/>
      <c r="AS110" s="244"/>
      <c r="AT110" s="244"/>
      <c r="AU110" s="244"/>
      <c r="AV110" s="244"/>
      <c r="AW110" s="244"/>
      <c r="AX110" s="244"/>
      <c r="AY110" s="244"/>
      <c r="AZ110" s="244"/>
      <c r="BA110" s="244"/>
      <c r="BB110" s="84"/>
      <c r="BC110" s="84"/>
      <c r="BD110" s="84"/>
      <c r="BE110" s="84"/>
    </row>
    <row r="111" spans="1:57" ht="15.75" customHeight="1" x14ac:dyDescent="0.25">
      <c r="A111" s="111"/>
      <c r="B111" s="84"/>
      <c r="C111" s="84"/>
      <c r="D111" s="247"/>
      <c r="E111" s="780"/>
      <c r="F111" s="780"/>
      <c r="G111" s="780"/>
      <c r="H111" s="780"/>
      <c r="I111" s="780"/>
      <c r="J111" s="244"/>
      <c r="K111" s="244"/>
      <c r="L111" s="244"/>
      <c r="M111" s="244"/>
      <c r="N111" s="244"/>
      <c r="O111" s="244"/>
      <c r="P111" s="244"/>
      <c r="Q111" s="244"/>
      <c r="R111" s="244"/>
      <c r="S111" s="244"/>
      <c r="T111" s="244"/>
      <c r="U111" s="244"/>
      <c r="V111" s="244"/>
      <c r="W111" s="244"/>
      <c r="X111" s="244"/>
      <c r="Y111" s="244"/>
      <c r="Z111" s="244"/>
      <c r="AA111" s="244"/>
      <c r="AB111" s="244"/>
      <c r="AC111" s="244"/>
      <c r="AD111" s="244"/>
      <c r="AE111" s="244"/>
      <c r="AF111" s="244"/>
      <c r="AG111" s="244"/>
      <c r="AH111" s="244"/>
      <c r="AI111" s="244"/>
      <c r="AJ111" s="244"/>
      <c r="AK111" s="244"/>
      <c r="AL111" s="244"/>
      <c r="AM111" s="244"/>
      <c r="AN111" s="244"/>
      <c r="AO111" s="244"/>
      <c r="AP111" s="244"/>
      <c r="AQ111" s="244"/>
      <c r="AR111" s="244"/>
      <c r="AS111" s="244"/>
      <c r="AT111" s="244"/>
      <c r="AU111" s="244"/>
      <c r="AV111" s="244"/>
      <c r="AW111" s="244"/>
      <c r="AX111" s="244"/>
      <c r="AY111" s="244"/>
      <c r="AZ111" s="244"/>
      <c r="BA111" s="244"/>
      <c r="BB111" s="84"/>
      <c r="BC111" s="84"/>
      <c r="BD111" s="84"/>
      <c r="BE111" s="84"/>
    </row>
    <row r="112" spans="1:57" ht="15.75" customHeight="1" x14ac:dyDescent="0.25">
      <c r="A112" s="111"/>
      <c r="B112" s="84"/>
      <c r="C112" s="84"/>
      <c r="D112" s="247"/>
      <c r="E112" s="780"/>
      <c r="F112" s="780"/>
      <c r="G112" s="780"/>
      <c r="H112" s="747"/>
      <c r="I112" s="747"/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  <c r="U112" s="244"/>
      <c r="V112" s="244"/>
      <c r="W112" s="244"/>
      <c r="X112" s="244"/>
      <c r="Y112" s="244"/>
      <c r="Z112" s="244"/>
      <c r="AA112" s="244"/>
      <c r="AB112" s="244"/>
      <c r="AC112" s="244"/>
      <c r="AD112" s="244"/>
      <c r="AE112" s="244"/>
      <c r="AF112" s="244"/>
      <c r="AG112" s="244"/>
      <c r="AH112" s="244"/>
      <c r="AI112" s="244"/>
      <c r="AJ112" s="244"/>
      <c r="AK112" s="244"/>
      <c r="AL112" s="244"/>
      <c r="AM112" s="244"/>
      <c r="AN112" s="244"/>
      <c r="AO112" s="244"/>
      <c r="AP112" s="244"/>
      <c r="AQ112" s="244"/>
      <c r="AR112" s="244"/>
      <c r="AS112" s="244"/>
      <c r="AT112" s="244"/>
      <c r="AU112" s="244"/>
      <c r="AV112" s="244"/>
      <c r="AW112" s="244"/>
      <c r="AX112" s="244"/>
      <c r="AY112" s="244"/>
      <c r="AZ112" s="244"/>
      <c r="BA112" s="244"/>
      <c r="BB112" s="84"/>
      <c r="BC112" s="84"/>
      <c r="BD112" s="84"/>
      <c r="BE112" s="84"/>
    </row>
    <row r="113" spans="1:57" ht="15.75" customHeight="1" x14ac:dyDescent="0.25">
      <c r="A113" s="111"/>
      <c r="B113" s="246"/>
      <c r="C113" s="183"/>
      <c r="D113" s="244"/>
      <c r="E113" s="244"/>
      <c r="F113" s="244"/>
      <c r="G113" s="244"/>
      <c r="H113" s="244"/>
      <c r="I113" s="244"/>
      <c r="J113" s="244"/>
      <c r="K113" s="244"/>
      <c r="L113" s="244"/>
      <c r="M113" s="244"/>
      <c r="N113" s="244"/>
      <c r="O113" s="244"/>
      <c r="P113" s="244"/>
      <c r="Q113" s="244"/>
      <c r="R113" s="244"/>
      <c r="S113" s="244"/>
      <c r="T113" s="244"/>
      <c r="U113" s="244"/>
      <c r="V113" s="244"/>
      <c r="W113" s="244"/>
      <c r="X113" s="244"/>
      <c r="Y113" s="244"/>
      <c r="Z113" s="244"/>
      <c r="AA113" s="244"/>
      <c r="AB113" s="244"/>
      <c r="AC113" s="244"/>
      <c r="AD113" s="244"/>
      <c r="AE113" s="244"/>
      <c r="AF113" s="244"/>
      <c r="AG113" s="244"/>
      <c r="AH113" s="244"/>
      <c r="AI113" s="244"/>
      <c r="AJ113" s="244"/>
      <c r="AK113" s="244"/>
      <c r="AL113" s="244"/>
      <c r="AM113" s="244"/>
      <c r="AN113" s="244"/>
      <c r="AO113" s="244"/>
      <c r="AP113" s="244"/>
      <c r="AQ113" s="244"/>
      <c r="AR113" s="244"/>
      <c r="AS113" s="244"/>
      <c r="AT113" s="244"/>
      <c r="AU113" s="244"/>
      <c r="AV113" s="244"/>
      <c r="AW113" s="244"/>
      <c r="AX113" s="244"/>
      <c r="AY113" s="244"/>
      <c r="AZ113" s="244"/>
      <c r="BA113" s="244"/>
      <c r="BB113" s="84"/>
      <c r="BC113" s="84"/>
      <c r="BD113" s="84"/>
      <c r="BE113" s="84"/>
    </row>
    <row r="114" spans="1:57" ht="15.75" customHeight="1" x14ac:dyDescent="0.25">
      <c r="A114" s="111"/>
      <c r="B114" s="84"/>
      <c r="C114" s="113"/>
      <c r="D114" s="109"/>
      <c r="E114" s="247"/>
      <c r="F114" s="247"/>
      <c r="G114" s="247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</row>
    <row r="115" spans="1:57" ht="39.950000000000003" customHeight="1" x14ac:dyDescent="0.35">
      <c r="A115" s="202"/>
      <c r="B115" s="70" t="s">
        <v>103</v>
      </c>
      <c r="C115" s="71" t="s">
        <v>278</v>
      </c>
      <c r="D115" s="109"/>
      <c r="E115" s="109"/>
      <c r="F115" s="113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84"/>
      <c r="BD115" s="84"/>
      <c r="BE115" s="84"/>
    </row>
    <row r="116" spans="1:57" ht="15.75" customHeight="1" thickBot="1" x14ac:dyDescent="0.3">
      <c r="A116" s="202"/>
      <c r="B116" s="84"/>
      <c r="C116" s="84"/>
      <c r="D116" s="109"/>
      <c r="E116" s="109"/>
      <c r="F116" s="113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84"/>
      <c r="BD116" s="84"/>
      <c r="BE116" s="84"/>
    </row>
    <row r="117" spans="1:57" ht="15" customHeight="1" x14ac:dyDescent="0.25">
      <c r="A117" s="202"/>
      <c r="B117" s="69"/>
      <c r="C117" s="84"/>
      <c r="D117" s="69">
        <v>2016</v>
      </c>
      <c r="E117" s="69">
        <v>2017</v>
      </c>
      <c r="F117" s="69">
        <v>2018</v>
      </c>
      <c r="G117" s="69">
        <v>2019</v>
      </c>
      <c r="H117" s="69">
        <v>2020</v>
      </c>
      <c r="I117" s="69">
        <v>2021</v>
      </c>
      <c r="J117" s="69">
        <v>2022</v>
      </c>
      <c r="K117" s="69">
        <v>2023</v>
      </c>
      <c r="L117" s="69">
        <v>2024</v>
      </c>
      <c r="M117" s="69">
        <v>2025</v>
      </c>
      <c r="N117" s="69">
        <v>2026</v>
      </c>
      <c r="O117" s="69">
        <v>2027</v>
      </c>
      <c r="P117" s="69">
        <v>2028</v>
      </c>
      <c r="Q117" s="69">
        <v>2029</v>
      </c>
      <c r="R117" s="69">
        <v>2030</v>
      </c>
      <c r="S117" s="69">
        <v>2031</v>
      </c>
      <c r="T117" s="69">
        <v>2032</v>
      </c>
      <c r="U117" s="69">
        <v>2033</v>
      </c>
      <c r="V117" s="69">
        <v>2034</v>
      </c>
      <c r="W117" s="69">
        <v>2035</v>
      </c>
      <c r="X117" s="69">
        <v>2036</v>
      </c>
      <c r="Y117" s="69">
        <v>2037</v>
      </c>
      <c r="Z117" s="69">
        <v>2038</v>
      </c>
      <c r="AA117" s="69">
        <v>2039</v>
      </c>
      <c r="AB117" s="69">
        <v>2040</v>
      </c>
      <c r="AC117" s="69">
        <v>2041</v>
      </c>
      <c r="AD117" s="69">
        <v>2042</v>
      </c>
      <c r="AE117" s="69">
        <v>2043</v>
      </c>
      <c r="AF117" s="69">
        <v>2044</v>
      </c>
      <c r="AG117" s="69">
        <v>2045</v>
      </c>
      <c r="AH117" s="69">
        <v>2046</v>
      </c>
      <c r="AI117" s="69">
        <v>2047</v>
      </c>
      <c r="AJ117" s="69">
        <v>2048</v>
      </c>
      <c r="AK117" s="69">
        <v>2049</v>
      </c>
      <c r="AL117" s="69">
        <v>2050</v>
      </c>
      <c r="AM117" s="69">
        <v>2051</v>
      </c>
      <c r="AN117" s="69">
        <v>2052</v>
      </c>
      <c r="AO117" s="69">
        <v>2053</v>
      </c>
      <c r="AP117" s="69">
        <v>2054</v>
      </c>
      <c r="AQ117" s="69">
        <v>2055</v>
      </c>
      <c r="AR117" s="69">
        <v>2056</v>
      </c>
      <c r="AS117" s="69">
        <v>2057</v>
      </c>
      <c r="AT117" s="84"/>
      <c r="AU117" s="84"/>
      <c r="AV117" s="260" t="s">
        <v>147</v>
      </c>
      <c r="AW117" s="122"/>
      <c r="AX117" s="122"/>
      <c r="AY117" s="122"/>
      <c r="AZ117" s="123"/>
      <c r="BA117" s="84"/>
      <c r="BB117" s="84"/>
      <c r="BC117" s="84"/>
      <c r="BD117" s="84"/>
      <c r="BE117" s="84"/>
    </row>
    <row r="118" spans="1:57" ht="15" customHeight="1" x14ac:dyDescent="0.25">
      <c r="A118" s="202"/>
      <c r="B118" s="73" t="s">
        <v>56</v>
      </c>
      <c r="C118" s="84"/>
      <c r="D118" s="69">
        <v>2.4039322673287547E-3</v>
      </c>
      <c r="E118" s="75">
        <v>2.3981672357284781E-3</v>
      </c>
      <c r="F118" s="75">
        <v>2.39242978899473E-3</v>
      </c>
      <c r="G118" s="75">
        <v>2.3867197296154755E-3</v>
      </c>
      <c r="H118" s="75">
        <v>2.3810368619600936E-3</v>
      </c>
      <c r="I118" s="75">
        <v>2.3753809922564722E-3</v>
      </c>
      <c r="J118" s="75">
        <v>2.3697519285689863E-3</v>
      </c>
      <c r="K118" s="75">
        <v>2.3641494807773488E-3</v>
      </c>
      <c r="L118" s="75">
        <v>2.3585734605552021E-3</v>
      </c>
      <c r="M118" s="75">
        <v>2.3530236813488715E-3</v>
      </c>
      <c r="N118" s="75">
        <v>-5.2807686079391265E-4</v>
      </c>
      <c r="O118" s="75">
        <v>-5.2835587330486949E-4</v>
      </c>
      <c r="P118" s="75">
        <v>-5.2863518080734605E-4</v>
      </c>
      <c r="Q118" s="75">
        <v>-5.2891478376983453E-4</v>
      </c>
      <c r="R118" s="75">
        <v>-5.2919468266098631E-4</v>
      </c>
      <c r="S118" s="75">
        <v>-5.2947487795086169E-4</v>
      </c>
      <c r="T118" s="75">
        <v>-5.297553701109339E-4</v>
      </c>
      <c r="U118" s="75">
        <v>-5.3003615961284172E-4</v>
      </c>
      <c r="V118" s="75">
        <v>-5.3031724692978086E-4</v>
      </c>
      <c r="W118" s="75">
        <v>-5.3059863253581189E-4</v>
      </c>
      <c r="X118" s="75">
        <v>-5.3088031690586316E-4</v>
      </c>
      <c r="Y118" s="75">
        <v>-5.3116230051642908E-4</v>
      </c>
      <c r="Z118" s="75">
        <v>-5.3144458384418074E-4</v>
      </c>
      <c r="AA118" s="75">
        <v>-5.3172716736722139E-4</v>
      </c>
      <c r="AB118" s="75">
        <v>-5.3201005156509049E-4</v>
      </c>
      <c r="AC118" s="75">
        <v>-5.3229323691751076E-4</v>
      </c>
      <c r="AD118" s="75">
        <v>-5.3257672390578546E-4</v>
      </c>
      <c r="AE118" s="75">
        <v>-5.3286051301210417E-4</v>
      </c>
      <c r="AF118" s="75">
        <v>-5.3314460471954499E-4</v>
      </c>
      <c r="AG118" s="75">
        <v>-5.33428999512776E-4</v>
      </c>
      <c r="AH118" s="75">
        <v>-5.3371369787582061E-4</v>
      </c>
      <c r="AI118" s="75">
        <v>-3.4847654264865352E-3</v>
      </c>
      <c r="AJ118" s="75">
        <v>-3.4969514821094911E-3</v>
      </c>
      <c r="AK118" s="75">
        <v>-3.5092230649070898E-3</v>
      </c>
      <c r="AL118" s="75">
        <v>-3.5215810784528191E-3</v>
      </c>
      <c r="AM118" s="75">
        <v>-3.5340264390914754E-3</v>
      </c>
      <c r="AN118" s="75">
        <v>-3.5465600761681961E-3</v>
      </c>
      <c r="AO118" s="75">
        <v>-3.5591829322598129E-3</v>
      </c>
      <c r="AP118" s="75">
        <v>-3.5718959634085845E-3</v>
      </c>
      <c r="AQ118" s="75">
        <v>-3.5847001393664178E-3</v>
      </c>
      <c r="AR118" s="75">
        <v>-3.5975964438400353E-3</v>
      </c>
      <c r="AS118" s="75">
        <v>-3.6105858747429E-3</v>
      </c>
      <c r="AT118" s="84"/>
      <c r="AU118" s="84"/>
      <c r="AV118" s="124"/>
      <c r="AW118" s="125"/>
      <c r="AX118" s="125"/>
      <c r="AY118" s="125"/>
      <c r="AZ118" s="126"/>
      <c r="BA118" s="84"/>
      <c r="BB118" s="84"/>
      <c r="BC118" s="84"/>
      <c r="BD118" s="84"/>
      <c r="BE118" s="84"/>
    </row>
    <row r="119" spans="1:57" ht="15" customHeight="1" x14ac:dyDescent="0.25">
      <c r="A119" s="202"/>
      <c r="B119" s="73" t="s">
        <v>57</v>
      </c>
      <c r="C119" s="84"/>
      <c r="D119" s="69"/>
      <c r="E119" s="75">
        <f>E151</f>
        <v>6.0733676736739524E-2</v>
      </c>
      <c r="F119" s="75">
        <f t="shared" ref="F119:J119" si="130">F151</f>
        <v>1.1484069954391836E-3</v>
      </c>
      <c r="G119" s="75">
        <f t="shared" si="130"/>
        <v>4.6637388568432095E-2</v>
      </c>
      <c r="H119" s="75">
        <f t="shared" si="130"/>
        <v>6.6697980272428367E-3</v>
      </c>
      <c r="I119" s="75">
        <f t="shared" si="130"/>
        <v>3.2661440836132885E-3</v>
      </c>
      <c r="J119" s="75">
        <f t="shared" si="130"/>
        <v>0.15110222304901869</v>
      </c>
      <c r="K119" s="776">
        <f>F152</f>
        <v>2.3691082882293386E-2</v>
      </c>
      <c r="L119" s="75">
        <f t="shared" ref="L119:N119" si="131">K119*0.9</f>
        <v>2.1321974594064048E-2</v>
      </c>
      <c r="M119" s="75">
        <f t="shared" si="131"/>
        <v>1.9189777134657644E-2</v>
      </c>
      <c r="N119" s="75">
        <f t="shared" si="131"/>
        <v>1.727079942119188E-2</v>
      </c>
      <c r="O119" s="75">
        <f t="shared" ref="O119" si="132">N119*0.9</f>
        <v>1.5543719479072692E-2</v>
      </c>
      <c r="P119" s="75">
        <f t="shared" ref="P119" si="133">O119*0.9</f>
        <v>1.3989347531165423E-2</v>
      </c>
      <c r="Q119" s="75">
        <f t="shared" ref="Q119" si="134">P119*0.9</f>
        <v>1.2590412778048881E-2</v>
      </c>
      <c r="R119" s="75">
        <f t="shared" ref="R119" si="135">Q119*0.9</f>
        <v>1.1331371500243994E-2</v>
      </c>
      <c r="S119" s="75">
        <f t="shared" ref="S119" si="136">R119*0.9</f>
        <v>1.0198234350219595E-2</v>
      </c>
      <c r="T119" s="75">
        <f t="shared" ref="T119" si="137">S119*0.9</f>
        <v>9.1784109151976361E-3</v>
      </c>
      <c r="U119" s="75">
        <f t="shared" ref="U119" si="138">T119*0.9</f>
        <v>8.260569823677873E-3</v>
      </c>
      <c r="V119" s="75">
        <f t="shared" ref="V119" si="139">U119*0.9</f>
        <v>7.4345128413100857E-3</v>
      </c>
      <c r="W119" s="75">
        <f t="shared" ref="W119" si="140">V119*0.9</f>
        <v>6.6910615571790771E-3</v>
      </c>
      <c r="X119" s="75">
        <f t="shared" ref="X119" si="141">W119*0.9</f>
        <v>6.0219554014611697E-3</v>
      </c>
      <c r="Y119" s="75">
        <f t="shared" ref="Y119" si="142">X119*0.9</f>
        <v>5.4197598613150528E-3</v>
      </c>
      <c r="Z119" s="75">
        <f t="shared" ref="Z119" si="143">Y119*0.9</f>
        <v>4.8777838751835473E-3</v>
      </c>
      <c r="AA119" s="75">
        <f t="shared" ref="AA119" si="144">Z119*0.9</f>
        <v>4.3900054876651927E-3</v>
      </c>
      <c r="AB119" s="75">
        <f t="shared" ref="AB119" si="145">AA119*0.9</f>
        <v>3.9510049388986734E-3</v>
      </c>
      <c r="AC119" s="75">
        <f t="shared" ref="AC119" si="146">AB119*0.9</f>
        <v>3.5559044450088062E-3</v>
      </c>
      <c r="AD119" s="75">
        <f t="shared" ref="AD119" si="147">AC119*0.9</f>
        <v>3.2003140005079258E-3</v>
      </c>
      <c r="AE119" s="75">
        <f t="shared" ref="AE119" si="148">AD119*0.9</f>
        <v>2.8802826004571333E-3</v>
      </c>
      <c r="AF119" s="75">
        <f t="shared" ref="AF119" si="149">AE119*0.9</f>
        <v>2.59225434041142E-3</v>
      </c>
      <c r="AG119" s="75">
        <f t="shared" ref="AG119" si="150">AF119*0.9</f>
        <v>2.3330289063702779E-3</v>
      </c>
      <c r="AH119" s="75">
        <f t="shared" ref="AH119" si="151">AG119*0.9</f>
        <v>2.0997260157332503E-3</v>
      </c>
      <c r="AI119" s="75">
        <f t="shared" ref="AI119" si="152">AH119*0.9</f>
        <v>1.8897534141599254E-3</v>
      </c>
      <c r="AJ119" s="75">
        <f t="shared" ref="AJ119" si="153">AI119*0.9</f>
        <v>1.7007780727439329E-3</v>
      </c>
      <c r="AK119" s="75">
        <f t="shared" ref="AK119" si="154">AJ119*0.9</f>
        <v>1.5307002654695397E-3</v>
      </c>
      <c r="AL119" s="75">
        <f t="shared" ref="AL119" si="155">AK119*0.9</f>
        <v>1.3776302389225856E-3</v>
      </c>
      <c r="AM119" s="75">
        <f t="shared" ref="AM119" si="156">AL119*0.9</f>
        <v>1.2398672150303271E-3</v>
      </c>
      <c r="AN119" s="75">
        <f t="shared" ref="AN119" si="157">AM119*0.9</f>
        <v>1.1158804935272944E-3</v>
      </c>
      <c r="AO119" s="75">
        <f t="shared" ref="AO119" si="158">AN119*0.9</f>
        <v>1.0042924441745649E-3</v>
      </c>
      <c r="AP119" s="75">
        <f t="shared" ref="AP119" si="159">AO119*0.9</f>
        <v>9.038631997571084E-4</v>
      </c>
      <c r="AQ119" s="75">
        <f t="shared" ref="AQ119" si="160">AP119*0.9</f>
        <v>8.1347687978139762E-4</v>
      </c>
      <c r="AR119" s="75">
        <f t="shared" ref="AR119" si="161">AQ119*0.9</f>
        <v>7.3212919180325783E-4</v>
      </c>
      <c r="AS119" s="75">
        <f t="shared" ref="AS119" si="162">AR119*0.9</f>
        <v>6.589162726229321E-4</v>
      </c>
      <c r="AT119" s="84"/>
      <c r="AU119" s="84"/>
      <c r="AV119" s="124"/>
      <c r="AW119" s="125"/>
      <c r="AX119" s="125"/>
      <c r="AY119" s="125"/>
      <c r="AZ119" s="126"/>
      <c r="BA119" s="84"/>
      <c r="BB119" s="84"/>
      <c r="BC119" s="84"/>
      <c r="BD119" s="84"/>
      <c r="BE119" s="84"/>
    </row>
    <row r="120" spans="1:57" ht="15" customHeight="1" thickBot="1" x14ac:dyDescent="0.3">
      <c r="A120" s="202"/>
      <c r="B120" s="73" t="s">
        <v>58</v>
      </c>
      <c r="C120" s="84"/>
      <c r="D120" s="69"/>
      <c r="E120" s="75">
        <f t="shared" ref="E120:AS120" si="163">E118+E119</f>
        <v>6.3131843972468002E-2</v>
      </c>
      <c r="F120" s="75">
        <f t="shared" si="163"/>
        <v>3.5408367844339136E-3</v>
      </c>
      <c r="G120" s="75">
        <f t="shared" si="163"/>
        <v>4.902410829804757E-2</v>
      </c>
      <c r="H120" s="75">
        <f t="shared" si="163"/>
        <v>9.0508348892029307E-3</v>
      </c>
      <c r="I120" s="75">
        <f t="shared" si="163"/>
        <v>5.6415250758697607E-3</v>
      </c>
      <c r="J120" s="75">
        <f t="shared" si="163"/>
        <v>0.15347197497758766</v>
      </c>
      <c r="K120" s="75">
        <f t="shared" si="163"/>
        <v>2.6055232363070734E-2</v>
      </c>
      <c r="L120" s="75">
        <f t="shared" si="163"/>
        <v>2.3680548054619249E-2</v>
      </c>
      <c r="M120" s="75">
        <f t="shared" si="163"/>
        <v>2.1542800816006517E-2</v>
      </c>
      <c r="N120" s="75">
        <f t="shared" si="163"/>
        <v>1.6742722560397966E-2</v>
      </c>
      <c r="O120" s="75">
        <f t="shared" si="163"/>
        <v>1.5015363605767823E-2</v>
      </c>
      <c r="P120" s="75">
        <f t="shared" si="163"/>
        <v>1.3460712350358077E-2</v>
      </c>
      <c r="Q120" s="75">
        <f t="shared" si="163"/>
        <v>1.2061497994279047E-2</v>
      </c>
      <c r="R120" s="75">
        <f t="shared" si="163"/>
        <v>1.0802176817583007E-2</v>
      </c>
      <c r="S120" s="75">
        <f t="shared" si="163"/>
        <v>9.6687594722687335E-3</v>
      </c>
      <c r="T120" s="75">
        <f t="shared" si="163"/>
        <v>8.6486555450867031E-3</v>
      </c>
      <c r="U120" s="75">
        <f t="shared" si="163"/>
        <v>7.7305336640650316E-3</v>
      </c>
      <c r="V120" s="75">
        <f t="shared" si="163"/>
        <v>6.9041955943803046E-3</v>
      </c>
      <c r="W120" s="75">
        <f t="shared" si="163"/>
        <v>6.160462924643265E-3</v>
      </c>
      <c r="X120" s="75">
        <f t="shared" si="163"/>
        <v>5.491075084555307E-3</v>
      </c>
      <c r="Y120" s="75">
        <f t="shared" si="163"/>
        <v>4.8885975607986234E-3</v>
      </c>
      <c r="Z120" s="75">
        <f t="shared" si="163"/>
        <v>4.346339291339367E-3</v>
      </c>
      <c r="AA120" s="75">
        <f t="shared" si="163"/>
        <v>3.8582783202979714E-3</v>
      </c>
      <c r="AB120" s="75">
        <f t="shared" si="163"/>
        <v>3.4189948873335828E-3</v>
      </c>
      <c r="AC120" s="75">
        <f t="shared" si="163"/>
        <v>3.0236112080912953E-3</v>
      </c>
      <c r="AD120" s="75">
        <f t="shared" si="163"/>
        <v>2.6677372766021404E-3</v>
      </c>
      <c r="AE120" s="75">
        <f t="shared" si="163"/>
        <v>2.3474220874450291E-3</v>
      </c>
      <c r="AF120" s="75">
        <f t="shared" si="163"/>
        <v>2.059109735691875E-3</v>
      </c>
      <c r="AG120" s="75">
        <f t="shared" si="163"/>
        <v>1.7995999068575019E-3</v>
      </c>
      <c r="AH120" s="75">
        <f t="shared" si="163"/>
        <v>1.5660123178574297E-3</v>
      </c>
      <c r="AI120" s="75">
        <f t="shared" si="163"/>
        <v>-1.5950120123266098E-3</v>
      </c>
      <c r="AJ120" s="75">
        <f t="shared" si="163"/>
        <v>-1.7961734093655582E-3</v>
      </c>
      <c r="AK120" s="75">
        <f t="shared" si="163"/>
        <v>-1.9785227994375499E-3</v>
      </c>
      <c r="AL120" s="75">
        <f t="shared" si="163"/>
        <v>-2.1439508395302335E-3</v>
      </c>
      <c r="AM120" s="75">
        <f t="shared" si="163"/>
        <v>-2.2941592240611486E-3</v>
      </c>
      <c r="AN120" s="75">
        <f t="shared" si="163"/>
        <v>-2.4306795826409015E-3</v>
      </c>
      <c r="AO120" s="75">
        <f t="shared" si="163"/>
        <v>-2.5548904880852482E-3</v>
      </c>
      <c r="AP120" s="75">
        <f t="shared" si="163"/>
        <v>-2.6680327636514761E-3</v>
      </c>
      <c r="AQ120" s="75">
        <f t="shared" si="163"/>
        <v>-2.7712232595850203E-3</v>
      </c>
      <c r="AR120" s="75">
        <f t="shared" si="163"/>
        <v>-2.8654672520367773E-3</v>
      </c>
      <c r="AS120" s="75">
        <f t="shared" si="163"/>
        <v>-2.9516696021199681E-3</v>
      </c>
      <c r="AT120" s="84"/>
      <c r="AU120" s="84"/>
      <c r="AV120" s="124"/>
      <c r="AW120" s="125"/>
      <c r="AX120" s="125"/>
      <c r="AY120" s="125"/>
      <c r="AZ120" s="126"/>
      <c r="BA120" s="84"/>
      <c r="BB120" s="84"/>
      <c r="BC120" s="84"/>
      <c r="BD120" s="84"/>
      <c r="BE120" s="84"/>
    </row>
    <row r="121" spans="1:57" ht="15" customHeight="1" x14ac:dyDescent="0.25">
      <c r="A121" s="202"/>
      <c r="B121" s="78"/>
      <c r="C121" s="69"/>
      <c r="D121" s="69"/>
      <c r="E121" s="69"/>
      <c r="F121" s="69"/>
      <c r="G121" s="69"/>
      <c r="H121" s="69"/>
      <c r="I121" s="69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909" t="s">
        <v>147</v>
      </c>
      <c r="AV121" s="910"/>
      <c r="AW121" s="910"/>
      <c r="AX121" s="910"/>
      <c r="AY121" s="910"/>
      <c r="AZ121" s="910"/>
      <c r="BA121" s="910"/>
      <c r="BB121" s="910"/>
      <c r="BC121" s="911"/>
      <c r="BD121" s="84"/>
      <c r="BE121" s="84"/>
    </row>
    <row r="122" spans="1:57" ht="15.75" customHeight="1" thickBot="1" x14ac:dyDescent="0.3">
      <c r="A122" s="202"/>
      <c r="B122" s="84"/>
      <c r="C122" s="84"/>
      <c r="D122" s="109"/>
      <c r="E122" s="109"/>
      <c r="F122" s="113"/>
      <c r="G122" s="84"/>
      <c r="H122" s="110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912"/>
      <c r="AV122" s="913"/>
      <c r="AW122" s="913"/>
      <c r="AX122" s="913"/>
      <c r="AY122" s="913"/>
      <c r="AZ122" s="913"/>
      <c r="BA122" s="913"/>
      <c r="BB122" s="913"/>
      <c r="BC122" s="914"/>
      <c r="BD122" s="84"/>
      <c r="BE122" s="84"/>
    </row>
    <row r="123" spans="1:57" ht="15.75" customHeight="1" thickBot="1" x14ac:dyDescent="0.3">
      <c r="A123" s="111"/>
      <c r="B123" s="460" t="s">
        <v>236</v>
      </c>
      <c r="C123" s="85"/>
      <c r="D123" s="203">
        <v>2016</v>
      </c>
      <c r="E123" s="203">
        <v>2017</v>
      </c>
      <c r="F123" s="204">
        <v>2018</v>
      </c>
      <c r="G123" s="203">
        <v>2019</v>
      </c>
      <c r="H123" s="205">
        <v>2020</v>
      </c>
      <c r="I123" s="206">
        <v>2021</v>
      </c>
      <c r="J123" s="80">
        <v>2022</v>
      </c>
      <c r="K123" s="81">
        <v>2023</v>
      </c>
      <c r="L123" s="82">
        <v>2024</v>
      </c>
      <c r="M123" s="79">
        <v>2025</v>
      </c>
      <c r="N123" s="261">
        <v>2026</v>
      </c>
      <c r="O123" s="207">
        <v>2027</v>
      </c>
      <c r="P123" s="262">
        <v>2028</v>
      </c>
      <c r="Q123" s="209">
        <v>2029</v>
      </c>
      <c r="R123" s="79">
        <v>2030</v>
      </c>
      <c r="S123" s="80">
        <v>2031</v>
      </c>
      <c r="T123" s="81">
        <v>2032</v>
      </c>
      <c r="U123" s="82">
        <v>2033</v>
      </c>
      <c r="V123" s="79">
        <v>2034</v>
      </c>
      <c r="W123" s="80">
        <v>2035</v>
      </c>
      <c r="X123" s="81">
        <v>2036</v>
      </c>
      <c r="Y123" s="82">
        <v>2037</v>
      </c>
      <c r="Z123" s="209">
        <v>2038</v>
      </c>
      <c r="AA123" s="79">
        <v>2039</v>
      </c>
      <c r="AB123" s="80">
        <v>2040</v>
      </c>
      <c r="AC123" s="81">
        <v>2041</v>
      </c>
      <c r="AD123" s="82">
        <v>2042</v>
      </c>
      <c r="AE123" s="79">
        <v>2043</v>
      </c>
      <c r="AF123" s="80">
        <v>2044</v>
      </c>
      <c r="AG123" s="81">
        <v>2045</v>
      </c>
      <c r="AH123" s="82">
        <v>2046</v>
      </c>
      <c r="AI123" s="209">
        <v>2047</v>
      </c>
      <c r="AJ123" s="79">
        <v>2048</v>
      </c>
      <c r="AK123" s="80">
        <v>2049</v>
      </c>
      <c r="AL123" s="81">
        <v>2050</v>
      </c>
      <c r="AM123" s="82">
        <v>2051</v>
      </c>
      <c r="AN123" s="79">
        <v>2052</v>
      </c>
      <c r="AO123" s="80">
        <v>2053</v>
      </c>
      <c r="AP123" s="81">
        <v>2054</v>
      </c>
      <c r="AQ123" s="82">
        <v>2055</v>
      </c>
      <c r="AR123" s="209">
        <v>2056</v>
      </c>
      <c r="AS123" s="79">
        <v>2057</v>
      </c>
      <c r="AT123" s="84"/>
      <c r="AU123" s="587" t="s">
        <v>236</v>
      </c>
      <c r="AV123" s="631"/>
      <c r="AW123" s="588"/>
      <c r="AX123" s="588"/>
      <c r="AY123" s="588"/>
      <c r="AZ123" s="588"/>
      <c r="BA123" s="588"/>
      <c r="BB123" s="588"/>
      <c r="BC123" s="589"/>
      <c r="BD123" s="84"/>
      <c r="BE123" s="84"/>
    </row>
    <row r="124" spans="1:57" ht="42" customHeight="1" thickBot="1" x14ac:dyDescent="0.3">
      <c r="A124" s="111"/>
      <c r="B124" s="211" t="s">
        <v>106</v>
      </c>
      <c r="C124" s="88" t="s">
        <v>107</v>
      </c>
      <c r="D124" s="129" t="s">
        <v>112</v>
      </c>
      <c r="E124" s="130" t="s">
        <v>114</v>
      </c>
      <c r="F124" s="212" t="s">
        <v>114</v>
      </c>
      <c r="G124" s="131" t="s">
        <v>114</v>
      </c>
      <c r="H124" s="213" t="s">
        <v>114</v>
      </c>
      <c r="I124" s="214" t="s">
        <v>114</v>
      </c>
      <c r="J124" s="215" t="s">
        <v>114</v>
      </c>
      <c r="K124" s="214" t="s">
        <v>114</v>
      </c>
      <c r="L124" s="214" t="s">
        <v>114</v>
      </c>
      <c r="M124" s="214" t="s">
        <v>114</v>
      </c>
      <c r="N124" s="214" t="s">
        <v>114</v>
      </c>
      <c r="O124" s="214" t="s">
        <v>114</v>
      </c>
      <c r="P124" s="214" t="s">
        <v>114</v>
      </c>
      <c r="Q124" s="214" t="s">
        <v>114</v>
      </c>
      <c r="R124" s="214" t="s">
        <v>114</v>
      </c>
      <c r="S124" s="214" t="s">
        <v>114</v>
      </c>
      <c r="T124" s="214" t="s">
        <v>114</v>
      </c>
      <c r="U124" s="214" t="s">
        <v>114</v>
      </c>
      <c r="V124" s="214" t="s">
        <v>114</v>
      </c>
      <c r="W124" s="214" t="s">
        <v>114</v>
      </c>
      <c r="X124" s="214" t="s">
        <v>114</v>
      </c>
      <c r="Y124" s="214" t="s">
        <v>114</v>
      </c>
      <c r="Z124" s="214" t="s">
        <v>114</v>
      </c>
      <c r="AA124" s="214" t="s">
        <v>114</v>
      </c>
      <c r="AB124" s="214" t="s">
        <v>114</v>
      </c>
      <c r="AC124" s="214" t="s">
        <v>114</v>
      </c>
      <c r="AD124" s="214" t="s">
        <v>114</v>
      </c>
      <c r="AE124" s="214" t="s">
        <v>114</v>
      </c>
      <c r="AF124" s="214" t="s">
        <v>114</v>
      </c>
      <c r="AG124" s="214" t="s">
        <v>114</v>
      </c>
      <c r="AH124" s="214" t="s">
        <v>114</v>
      </c>
      <c r="AI124" s="214" t="s">
        <v>114</v>
      </c>
      <c r="AJ124" s="214" t="s">
        <v>114</v>
      </c>
      <c r="AK124" s="214" t="s">
        <v>114</v>
      </c>
      <c r="AL124" s="214" t="s">
        <v>114</v>
      </c>
      <c r="AM124" s="214" t="s">
        <v>114</v>
      </c>
      <c r="AN124" s="214" t="s">
        <v>114</v>
      </c>
      <c r="AO124" s="214" t="s">
        <v>114</v>
      </c>
      <c r="AP124" s="214" t="s">
        <v>114</v>
      </c>
      <c r="AQ124" s="214" t="s">
        <v>114</v>
      </c>
      <c r="AR124" s="214" t="s">
        <v>114</v>
      </c>
      <c r="AS124" s="214" t="s">
        <v>114</v>
      </c>
      <c r="AT124" s="84"/>
      <c r="AU124" s="598" t="s">
        <v>106</v>
      </c>
      <c r="AV124" s="599" t="s">
        <v>148</v>
      </c>
      <c r="AW124" s="600" t="s">
        <v>149</v>
      </c>
      <c r="AX124" s="601" t="s">
        <v>108</v>
      </c>
      <c r="AY124" s="600" t="s">
        <v>275</v>
      </c>
      <c r="AZ124" s="600" t="s">
        <v>276</v>
      </c>
      <c r="BA124" s="600" t="s">
        <v>152</v>
      </c>
      <c r="BB124" s="600" t="s">
        <v>273</v>
      </c>
      <c r="BC124" s="602" t="s">
        <v>274</v>
      </c>
      <c r="BD124" s="84"/>
      <c r="BE124" s="84"/>
    </row>
    <row r="125" spans="1:57" ht="15.75" customHeight="1" thickTop="1" x14ac:dyDescent="0.25">
      <c r="A125" s="134">
        <v>1</v>
      </c>
      <c r="B125" s="135" t="s">
        <v>116</v>
      </c>
      <c r="C125" s="159"/>
      <c r="D125" s="729">
        <f>D41</f>
        <v>5036</v>
      </c>
      <c r="E125" s="729">
        <f t="shared" ref="E125:J125" si="164">E41</f>
        <v>5220.5</v>
      </c>
      <c r="F125" s="729">
        <f t="shared" si="164"/>
        <v>5605.5</v>
      </c>
      <c r="G125" s="729">
        <f t="shared" si="164"/>
        <v>5664.5</v>
      </c>
      <c r="H125" s="729">
        <f t="shared" si="164"/>
        <v>5826.5</v>
      </c>
      <c r="I125" s="729">
        <f t="shared" si="164"/>
        <v>7080.5</v>
      </c>
      <c r="J125" s="729">
        <f t="shared" si="164"/>
        <v>6606</v>
      </c>
      <c r="K125" s="96">
        <f t="shared" ref="K125:AS125" si="165">J125*(1+K$120)</f>
        <v>6778.1208649904456</v>
      </c>
      <c r="L125" s="96">
        <f t="shared" si="165"/>
        <v>6938.6304818538683</v>
      </c>
      <c r="M125" s="96">
        <f t="shared" si="165"/>
        <v>7088.1080162603175</v>
      </c>
      <c r="N125" s="96">
        <f t="shared" si="165"/>
        <v>7206.7822422546969</v>
      </c>
      <c r="O125" s="96">
        <f t="shared" si="165"/>
        <v>7314.9946980497416</v>
      </c>
      <c r="P125" s="96">
        <f t="shared" si="165"/>
        <v>7413.4597375245839</v>
      </c>
      <c r="Q125" s="96">
        <f t="shared" si="165"/>
        <v>7502.8771672794046</v>
      </c>
      <c r="R125" s="96">
        <f t="shared" si="165"/>
        <v>7583.9245730809625</v>
      </c>
      <c r="S125" s="96">
        <f t="shared" si="165"/>
        <v>7657.25171563391</v>
      </c>
      <c r="T125" s="96">
        <f t="shared" si="165"/>
        <v>7723.4766481444512</v>
      </c>
      <c r="U125" s="96">
        <f t="shared" si="165"/>
        <v>7783.1832443765516</v>
      </c>
      <c r="V125" s="96">
        <f t="shared" si="165"/>
        <v>7836.9198638426305</v>
      </c>
      <c r="W125" s="96">
        <f t="shared" si="165"/>
        <v>7885.1989181072331</v>
      </c>
      <c r="X125" s="96">
        <f t="shared" si="165"/>
        <v>7928.4971374232146</v>
      </c>
      <c r="Y125" s="96">
        <f t="shared" si="165"/>
        <v>7967.2563691900205</v>
      </c>
      <c r="Z125" s="96">
        <f t="shared" si="165"/>
        <v>8001.8847685916053</v>
      </c>
      <c r="AA125" s="96">
        <f t="shared" si="165"/>
        <v>8032.7582671157852</v>
      </c>
      <c r="AB125" s="96">
        <f t="shared" si="165"/>
        <v>8060.2222265622404</v>
      </c>
      <c r="AC125" s="96">
        <f t="shared" si="165"/>
        <v>8084.5932048261802</v>
      </c>
      <c r="AD125" s="96">
        <f t="shared" si="165"/>
        <v>8106.1607754848601</v>
      </c>
      <c r="AE125" s="96">
        <f t="shared" si="165"/>
        <v>8125.1893563336143</v>
      </c>
      <c r="AF125" s="96">
        <f t="shared" si="165"/>
        <v>8141.9200128415814</v>
      </c>
      <c r="AG125" s="96">
        <f t="shared" si="165"/>
        <v>8156.5722113383317</v>
      </c>
      <c r="AH125" s="96">
        <f t="shared" si="165"/>
        <v>8169.3455038927805</v>
      </c>
      <c r="AI125" s="96">
        <f t="shared" si="165"/>
        <v>8156.315299681225</v>
      </c>
      <c r="AJ125" s="96">
        <f t="shared" si="165"/>
        <v>8141.6651430215361</v>
      </c>
      <c r="AK125" s="96">
        <f t="shared" si="165"/>
        <v>8125.5566729106822</v>
      </c>
      <c r="AL125" s="96">
        <f t="shared" si="165"/>
        <v>8108.1358788601447</v>
      </c>
      <c r="AM125" s="96">
        <f t="shared" si="165"/>
        <v>8089.5345241437162</v>
      </c>
      <c r="AN125" s="96">
        <f t="shared" si="165"/>
        <v>8069.8714577428118</v>
      </c>
      <c r="AO125" s="96">
        <f t="shared" si="165"/>
        <v>8049.2538199153541</v>
      </c>
      <c r="AP125" s="96">
        <f t="shared" si="165"/>
        <v>8027.7781470008731</v>
      </c>
      <c r="AQ125" s="96">
        <f t="shared" si="165"/>
        <v>8005.5313814771162</v>
      </c>
      <c r="AR125" s="96">
        <f t="shared" si="165"/>
        <v>7982.5917934683412</v>
      </c>
      <c r="AS125" s="96">
        <f t="shared" si="165"/>
        <v>7959.0298199254285</v>
      </c>
      <c r="AT125" s="84"/>
      <c r="AU125" s="621" t="s">
        <v>116</v>
      </c>
      <c r="AV125" s="632">
        <v>365</v>
      </c>
      <c r="AW125" s="603">
        <v>0.85</v>
      </c>
      <c r="AX125" s="604">
        <v>4</v>
      </c>
      <c r="AY125" s="605">
        <f>Y125*AX125/AV125/AW125</f>
        <v>102.72046890172467</v>
      </c>
      <c r="AZ125" s="604">
        <f t="shared" ref="AZ125:AZ146" si="166">ROUNDUP(AY125,0)</f>
        <v>103</v>
      </c>
      <c r="BA125" s="606">
        <v>96</v>
      </c>
      <c r="BB125" s="607">
        <v>0</v>
      </c>
      <c r="BC125" s="608">
        <f>AZ125-BB125</f>
        <v>103</v>
      </c>
      <c r="BD125" s="84"/>
      <c r="BE125" s="540" t="s">
        <v>116</v>
      </c>
    </row>
    <row r="126" spans="1:57" ht="15.75" customHeight="1" x14ac:dyDescent="0.25">
      <c r="A126" s="134">
        <v>2</v>
      </c>
      <c r="B126" s="190" t="s">
        <v>119</v>
      </c>
      <c r="C126" s="183"/>
      <c r="D126" s="729">
        <f t="shared" ref="D126:J126" si="167">D42</f>
        <v>1488.5</v>
      </c>
      <c r="E126" s="729">
        <f t="shared" si="167"/>
        <v>1596</v>
      </c>
      <c r="F126" s="729">
        <f t="shared" si="167"/>
        <v>1767</v>
      </c>
      <c r="G126" s="729">
        <f t="shared" si="167"/>
        <v>1801.5</v>
      </c>
      <c r="H126" s="729">
        <f t="shared" si="167"/>
        <v>1749.5</v>
      </c>
      <c r="I126" s="729">
        <f t="shared" si="167"/>
        <v>1608.5</v>
      </c>
      <c r="J126" s="729">
        <f t="shared" si="167"/>
        <v>1746.5</v>
      </c>
      <c r="K126" s="96">
        <f t="shared" ref="K126:AS126" si="168">J126*(1+K$120)</f>
        <v>1792.005463322103</v>
      </c>
      <c r="L126" s="96">
        <f t="shared" si="168"/>
        <v>1834.441134810442</v>
      </c>
      <c r="M126" s="96">
        <f t="shared" si="168"/>
        <v>1873.9601347863525</v>
      </c>
      <c r="N126" s="96">
        <f t="shared" si="168"/>
        <v>1905.3353294123265</v>
      </c>
      <c r="O126" s="96">
        <f t="shared" si="168"/>
        <v>1933.9446321743678</v>
      </c>
      <c r="P126" s="96">
        <f t="shared" si="168"/>
        <v>1959.9769045695859</v>
      </c>
      <c r="Q126" s="96">
        <f t="shared" si="168"/>
        <v>1983.6171620728853</v>
      </c>
      <c r="R126" s="96">
        <f t="shared" si="168"/>
        <v>2005.0445453959887</v>
      </c>
      <c r="S126" s="96">
        <f t="shared" si="168"/>
        <v>2024.4308388366069</v>
      </c>
      <c r="T126" s="96">
        <f t="shared" si="168"/>
        <v>2041.9394438365555</v>
      </c>
      <c r="U126" s="96">
        <f t="shared" si="168"/>
        <v>2057.7247254471163</v>
      </c>
      <c r="V126" s="96">
        <f t="shared" si="168"/>
        <v>2071.9316594309958</v>
      </c>
      <c r="W126" s="96">
        <f t="shared" si="168"/>
        <v>2084.6957176013148</v>
      </c>
      <c r="X126" s="96">
        <f t="shared" si="168"/>
        <v>2096.1429383151144</v>
      </c>
      <c r="Y126" s="96">
        <f t="shared" si="168"/>
        <v>2106.3901375704468</v>
      </c>
      <c r="Z126" s="96">
        <f t="shared" si="168"/>
        <v>2115.5452237882591</v>
      </c>
      <c r="AA126" s="96">
        <f t="shared" si="168"/>
        <v>2123.7075860608115</v>
      </c>
      <c r="AB126" s="96">
        <f t="shared" si="168"/>
        <v>2130.9685314397448</v>
      </c>
      <c r="AC126" s="96">
        <f t="shared" si="168"/>
        <v>2137.4117517754958</v>
      </c>
      <c r="AD126" s="96">
        <f t="shared" si="168"/>
        <v>2143.1138047811546</v>
      </c>
      <c r="AE126" s="96">
        <f t="shared" si="168"/>
        <v>2148.1445974624062</v>
      </c>
      <c r="AF126" s="96">
        <f t="shared" si="168"/>
        <v>2152.5678629167151</v>
      </c>
      <c r="AG126" s="96">
        <f t="shared" si="168"/>
        <v>2156.4416238423241</v>
      </c>
      <c r="AH126" s="96">
        <f t="shared" si="168"/>
        <v>2159.8186379880017</v>
      </c>
      <c r="AI126" s="96">
        <f t="shared" si="168"/>
        <v>2156.3737013159639</v>
      </c>
      <c r="AJ126" s="96">
        <f t="shared" si="168"/>
        <v>2152.5004802130052</v>
      </c>
      <c r="AK126" s="96">
        <f t="shared" si="168"/>
        <v>2148.2417089371033</v>
      </c>
      <c r="AL126" s="96">
        <f t="shared" si="168"/>
        <v>2143.6359843217137</v>
      </c>
      <c r="AM126" s="96">
        <f t="shared" si="168"/>
        <v>2138.7181420552524</v>
      </c>
      <c r="AN126" s="96">
        <f t="shared" si="168"/>
        <v>2133.5196035343351</v>
      </c>
      <c r="AO126" s="96">
        <f t="shared" si="168"/>
        <v>2128.068694593122</v>
      </c>
      <c r="AP126" s="96">
        <f t="shared" si="168"/>
        <v>2122.3909375926464</v>
      </c>
      <c r="AQ126" s="96">
        <f t="shared" si="168"/>
        <v>2116.5093184604571</v>
      </c>
      <c r="AR126" s="96">
        <f t="shared" si="168"/>
        <v>2110.4445303197781</v>
      </c>
      <c r="AS126" s="96">
        <f t="shared" si="168"/>
        <v>2104.2151953526727</v>
      </c>
      <c r="AT126" s="84"/>
      <c r="AU126" s="622" t="s">
        <v>119</v>
      </c>
      <c r="AV126" s="633">
        <v>365</v>
      </c>
      <c r="AW126" s="590">
        <f t="shared" ref="AW126:AX126" si="169">AW125</f>
        <v>0.85</v>
      </c>
      <c r="AX126" s="591">
        <f t="shared" si="169"/>
        <v>4</v>
      </c>
      <c r="AY126" s="605">
        <f t="shared" ref="AY126:AY146" si="170">Y126*AX126/AV126/AW126</f>
        <v>27.157326511786586</v>
      </c>
      <c r="AZ126" s="609">
        <f t="shared" si="166"/>
        <v>28</v>
      </c>
      <c r="BA126" s="584">
        <v>36</v>
      </c>
      <c r="BB126" s="592">
        <v>0</v>
      </c>
      <c r="BC126" s="610">
        <f t="shared" ref="BC126:BC146" si="171">AZ126-BB126</f>
        <v>28</v>
      </c>
      <c r="BD126" s="84"/>
      <c r="BE126" s="540" t="s">
        <v>119</v>
      </c>
    </row>
    <row r="127" spans="1:57" ht="15.75" customHeight="1" x14ac:dyDescent="0.25">
      <c r="A127" s="134">
        <v>3</v>
      </c>
      <c r="B127" s="190" t="s">
        <v>121</v>
      </c>
      <c r="C127" s="183"/>
      <c r="D127" s="729">
        <f t="shared" ref="D127:J127" si="172">D43</f>
        <v>1131.5</v>
      </c>
      <c r="E127" s="729">
        <f t="shared" si="172"/>
        <v>1176</v>
      </c>
      <c r="F127" s="729">
        <f t="shared" si="172"/>
        <v>1198</v>
      </c>
      <c r="G127" s="729">
        <f t="shared" si="172"/>
        <v>1192.5</v>
      </c>
      <c r="H127" s="729">
        <f t="shared" si="172"/>
        <v>942.5</v>
      </c>
      <c r="I127" s="729">
        <f t="shared" si="172"/>
        <v>899.5</v>
      </c>
      <c r="J127" s="729">
        <f t="shared" si="172"/>
        <v>987.5</v>
      </c>
      <c r="K127" s="96">
        <f t="shared" ref="K127:AS127" si="173">J127*(1+K$120)</f>
        <v>1013.2295419585323</v>
      </c>
      <c r="L127" s="96">
        <f t="shared" si="173"/>
        <v>1037.2233728172412</v>
      </c>
      <c r="M127" s="96">
        <f t="shared" si="173"/>
        <v>1059.5680693395495</v>
      </c>
      <c r="N127" s="96">
        <f t="shared" si="173"/>
        <v>1077.3081235583581</v>
      </c>
      <c r="O127" s="96">
        <f t="shared" si="173"/>
        <v>1093.4842967490342</v>
      </c>
      <c r="P127" s="96">
        <f t="shared" si="173"/>
        <v>1108.2033743272066</v>
      </c>
      <c r="Q127" s="96">
        <f t="shared" si="173"/>
        <v>1121.5699671039074</v>
      </c>
      <c r="R127" s="96">
        <f t="shared" si="173"/>
        <v>1133.6853642018546</v>
      </c>
      <c r="S127" s="96">
        <f t="shared" si="173"/>
        <v>1144.6466953055535</v>
      </c>
      <c r="T127" s="96">
        <f t="shared" si="173"/>
        <v>1154.5463502940729</v>
      </c>
      <c r="U127" s="96">
        <f t="shared" si="173"/>
        <v>1163.4716097217445</v>
      </c>
      <c r="V127" s="96">
        <f t="shared" si="173"/>
        <v>1171.5044452837719</v>
      </c>
      <c r="W127" s="96">
        <f t="shared" si="173"/>
        <v>1178.7214549849973</v>
      </c>
      <c r="X127" s="96">
        <f t="shared" si="173"/>
        <v>1185.1939029980963</v>
      </c>
      <c r="Y127" s="96">
        <f t="shared" si="173"/>
        <v>1190.9878390213662</v>
      </c>
      <c r="Z127" s="96">
        <f t="shared" si="173"/>
        <v>1196.1642762616123</v>
      </c>
      <c r="AA127" s="96">
        <f t="shared" si="173"/>
        <v>1200.7794109562274</v>
      </c>
      <c r="AB127" s="96">
        <f t="shared" si="173"/>
        <v>1204.8848696231021</v>
      </c>
      <c r="AC127" s="96">
        <f t="shared" si="173"/>
        <v>1208.527973019354</v>
      </c>
      <c r="AD127" s="96">
        <f t="shared" si="173"/>
        <v>1211.7520081427942</v>
      </c>
      <c r="AE127" s="96">
        <f t="shared" si="173"/>
        <v>1214.5965015712145</v>
      </c>
      <c r="AF127" s="96">
        <f t="shared" si="173"/>
        <v>1217.0974890525372</v>
      </c>
      <c r="AG127" s="96">
        <f t="shared" si="173"/>
        <v>1219.2877775804725</v>
      </c>
      <c r="AH127" s="96">
        <f t="shared" si="173"/>
        <v>1221.1971972591764</v>
      </c>
      <c r="AI127" s="96">
        <f t="shared" si="173"/>
        <v>1219.2493730601284</v>
      </c>
      <c r="AJ127" s="96">
        <f t="shared" si="173"/>
        <v>1217.0593897568522</v>
      </c>
      <c r="AK127" s="96">
        <f t="shared" si="173"/>
        <v>1214.6514100059487</v>
      </c>
      <c r="AL127" s="96">
        <f t="shared" si="173"/>
        <v>1212.0472570957299</v>
      </c>
      <c r="AM127" s="96">
        <f t="shared" si="173"/>
        <v>1209.2666277008657</v>
      </c>
      <c r="AN127" s="96">
        <f t="shared" si="173"/>
        <v>1206.3272879989443</v>
      </c>
      <c r="AO127" s="96">
        <f t="shared" si="173"/>
        <v>1203.2452538853181</v>
      </c>
      <c r="AP127" s="96">
        <f t="shared" si="173"/>
        <v>1200.034956125244</v>
      </c>
      <c r="AQ127" s="96">
        <f t="shared" si="173"/>
        <v>1196.7093913425147</v>
      </c>
      <c r="AR127" s="96">
        <f t="shared" si="173"/>
        <v>1193.2802597714178</v>
      </c>
      <c r="AS127" s="96">
        <f t="shared" si="173"/>
        <v>1189.7580907018407</v>
      </c>
      <c r="AT127" s="84"/>
      <c r="AU127" s="622" t="s">
        <v>121</v>
      </c>
      <c r="AV127" s="633">
        <v>365</v>
      </c>
      <c r="AW127" s="590">
        <f t="shared" ref="AW127:AX127" si="174">AW126</f>
        <v>0.85</v>
      </c>
      <c r="AX127" s="591">
        <f t="shared" si="174"/>
        <v>4</v>
      </c>
      <c r="AY127" s="605">
        <f t="shared" si="170"/>
        <v>15.355201792378613</v>
      </c>
      <c r="AZ127" s="591">
        <f t="shared" si="166"/>
        <v>16</v>
      </c>
      <c r="BA127" s="584">
        <v>62</v>
      </c>
      <c r="BB127" s="592">
        <v>0</v>
      </c>
      <c r="BC127" s="610">
        <f t="shared" si="171"/>
        <v>16</v>
      </c>
      <c r="BD127" s="84"/>
      <c r="BE127" s="540" t="s">
        <v>121</v>
      </c>
    </row>
    <row r="128" spans="1:57" ht="15.75" customHeight="1" x14ac:dyDescent="0.25">
      <c r="A128" s="134">
        <v>4</v>
      </c>
      <c r="B128" s="190" t="s">
        <v>124</v>
      </c>
      <c r="C128" s="183"/>
      <c r="D128" s="729">
        <f t="shared" ref="D128:J128" si="175">D44</f>
        <v>230.5</v>
      </c>
      <c r="E128" s="729">
        <f t="shared" si="175"/>
        <v>231</v>
      </c>
      <c r="F128" s="729">
        <f t="shared" si="175"/>
        <v>226.5</v>
      </c>
      <c r="G128" s="729">
        <f t="shared" si="175"/>
        <v>217</v>
      </c>
      <c r="H128" s="729">
        <f t="shared" si="175"/>
        <v>165</v>
      </c>
      <c r="I128" s="729">
        <f t="shared" si="175"/>
        <v>181</v>
      </c>
      <c r="J128" s="729">
        <f t="shared" si="175"/>
        <v>218.5</v>
      </c>
      <c r="K128" s="96">
        <f t="shared" ref="K128:AS128" si="176">J128*(1+K$120)</f>
        <v>224.19306827133096</v>
      </c>
      <c r="L128" s="96">
        <f t="shared" si="176"/>
        <v>229.50208299804274</v>
      </c>
      <c r="M128" s="96">
        <f t="shared" si="176"/>
        <v>234.44620065892818</v>
      </c>
      <c r="N128" s="96">
        <f t="shared" si="176"/>
        <v>238.37146835190001</v>
      </c>
      <c r="O128" s="96">
        <f t="shared" si="176"/>
        <v>241.95070262244454</v>
      </c>
      <c r="P128" s="96">
        <f t="shared" si="176"/>
        <v>245.2075314334123</v>
      </c>
      <c r="Q128" s="96">
        <f t="shared" si="176"/>
        <v>248.16510158197852</v>
      </c>
      <c r="R128" s="96">
        <f t="shared" si="176"/>
        <v>250.84582488922049</v>
      </c>
      <c r="S128" s="96">
        <f t="shared" si="176"/>
        <v>253.27119283469719</v>
      </c>
      <c r="T128" s="96">
        <f t="shared" si="176"/>
        <v>255.46164814101769</v>
      </c>
      <c r="U128" s="96">
        <f t="shared" si="176"/>
        <v>257.43650301184937</v>
      </c>
      <c r="V128" s="96">
        <f t="shared" si="176"/>
        <v>259.21389498177643</v>
      </c>
      <c r="W128" s="96">
        <f t="shared" si="176"/>
        <v>260.81077257136405</v>
      </c>
      <c r="X128" s="96">
        <f t="shared" si="176"/>
        <v>262.2429041064143</v>
      </c>
      <c r="Y128" s="96">
        <f t="shared" si="176"/>
        <v>263.52490412776564</v>
      </c>
      <c r="Z128" s="96">
        <f t="shared" si="176"/>
        <v>264.67027277282261</v>
      </c>
      <c r="AA128" s="96">
        <f t="shared" si="176"/>
        <v>265.69144434828939</v>
      </c>
      <c r="AB128" s="96">
        <f t="shared" si="176"/>
        <v>266.59984203812445</v>
      </c>
      <c r="AC128" s="96">
        <f t="shared" si="176"/>
        <v>267.40593630858626</v>
      </c>
      <c r="AD128" s="96">
        <f t="shared" si="176"/>
        <v>268.1193050928614</v>
      </c>
      <c r="AE128" s="96">
        <f t="shared" si="176"/>
        <v>268.74869427170682</v>
      </c>
      <c r="AF128" s="96">
        <f t="shared" si="176"/>
        <v>269.30207732453619</v>
      </c>
      <c r="AG128" s="96">
        <f t="shared" si="176"/>
        <v>269.78671331780595</v>
      </c>
      <c r="AH128" s="96">
        <f t="shared" si="176"/>
        <v>270.20920263405588</v>
      </c>
      <c r="AI128" s="96">
        <f t="shared" si="176"/>
        <v>269.7782157100134</v>
      </c>
      <c r="AJ128" s="96">
        <f t="shared" si="176"/>
        <v>269.29364725252901</v>
      </c>
      <c r="AK128" s="96">
        <f t="shared" si="176"/>
        <v>268.76084363169616</v>
      </c>
      <c r="AL128" s="96">
        <f t="shared" si="176"/>
        <v>268.18463359535912</v>
      </c>
      <c r="AM128" s="96">
        <f t="shared" si="176"/>
        <v>267.56937534444484</v>
      </c>
      <c r="AN128" s="96">
        <f t="shared" si="176"/>
        <v>266.91899992685512</v>
      </c>
      <c r="AO128" s="96">
        <f t="shared" si="176"/>
        <v>266.23705111285278</v>
      </c>
      <c r="AP128" s="96">
        <f t="shared" si="176"/>
        <v>265.52672193758576</v>
      </c>
      <c r="AQ128" s="96">
        <f t="shared" si="176"/>
        <v>264.79088810971098</v>
      </c>
      <c r="AR128" s="96">
        <f t="shared" si="176"/>
        <v>264.03213849119487</v>
      </c>
      <c r="AS128" s="96">
        <f t="shared" si="176"/>
        <v>263.25280285402766</v>
      </c>
      <c r="AT128" s="84"/>
      <c r="AU128" s="622" t="s">
        <v>124</v>
      </c>
      <c r="AV128" s="633">
        <v>365</v>
      </c>
      <c r="AW128" s="590">
        <f t="shared" ref="AW128:AX128" si="177">AW127</f>
        <v>0.85</v>
      </c>
      <c r="AX128" s="591">
        <f t="shared" si="177"/>
        <v>4</v>
      </c>
      <c r="AY128" s="605">
        <f t="shared" si="170"/>
        <v>3.3975813586174461</v>
      </c>
      <c r="AZ128" s="591">
        <f t="shared" si="166"/>
        <v>4</v>
      </c>
      <c r="BA128" s="584">
        <v>32</v>
      </c>
      <c r="BB128" s="592">
        <v>0</v>
      </c>
      <c r="BC128" s="610">
        <f t="shared" si="171"/>
        <v>4</v>
      </c>
      <c r="BD128" s="84"/>
      <c r="BE128" s="540" t="s">
        <v>124</v>
      </c>
    </row>
    <row r="129" spans="1:57" ht="15.75" customHeight="1" x14ac:dyDescent="0.25">
      <c r="A129" s="134">
        <v>5</v>
      </c>
      <c r="B129" s="190" t="s">
        <v>128</v>
      </c>
      <c r="C129" s="183"/>
      <c r="D129" s="729">
        <f t="shared" ref="D129:J129" si="178">D45</f>
        <v>2679.5</v>
      </c>
      <c r="E129" s="729">
        <f t="shared" si="178"/>
        <v>3080</v>
      </c>
      <c r="F129" s="729">
        <f t="shared" si="178"/>
        <v>3297.5</v>
      </c>
      <c r="G129" s="729">
        <f t="shared" si="178"/>
        <v>3127.5</v>
      </c>
      <c r="H129" s="729">
        <f t="shared" si="178"/>
        <v>1980</v>
      </c>
      <c r="I129" s="729">
        <f t="shared" si="178"/>
        <v>2156.5</v>
      </c>
      <c r="J129" s="729">
        <f t="shared" si="178"/>
        <v>3011</v>
      </c>
      <c r="K129" s="96">
        <f t="shared" ref="K129:AS129" si="179">J129*(1+K$120)</f>
        <v>3089.4523046452059</v>
      </c>
      <c r="L129" s="96">
        <f t="shared" si="179"/>
        <v>3162.6122284078106</v>
      </c>
      <c r="M129" s="96">
        <f t="shared" si="179"/>
        <v>3230.7437537026667</v>
      </c>
      <c r="N129" s="96">
        <f t="shared" si="179"/>
        <v>3284.8352000346495</v>
      </c>
      <c r="O129" s="96">
        <f t="shared" si="179"/>
        <v>3334.1581949481943</v>
      </c>
      <c r="P129" s="96">
        <f t="shared" si="179"/>
        <v>3379.0383393409811</v>
      </c>
      <c r="Q129" s="96">
        <f t="shared" si="179"/>
        <v>3419.7946034935344</v>
      </c>
      <c r="R129" s="96">
        <f t="shared" si="179"/>
        <v>3456.7358294802875</v>
      </c>
      <c r="S129" s="96">
        <f t="shared" si="179"/>
        <v>3490.1581767747052</v>
      </c>
      <c r="T129" s="96">
        <f t="shared" si="179"/>
        <v>3520.3433526434974</v>
      </c>
      <c r="U129" s="96">
        <f t="shared" si="179"/>
        <v>3547.5574854401752</v>
      </c>
      <c r="V129" s="96">
        <f t="shared" si="179"/>
        <v>3572.0505162019622</v>
      </c>
      <c r="W129" s="96">
        <f t="shared" si="179"/>
        <v>3594.056000971977</v>
      </c>
      <c r="X129" s="96">
        <f t="shared" si="179"/>
        <v>3613.7912323314108</v>
      </c>
      <c r="Y129" s="96">
        <f t="shared" si="179"/>
        <v>3631.4576033350218</v>
      </c>
      <c r="Z129" s="96">
        <f t="shared" si="179"/>
        <v>3647.2411502012301</v>
      </c>
      <c r="AA129" s="96">
        <f t="shared" si="179"/>
        <v>3661.3132216599506</v>
      </c>
      <c r="AB129" s="96">
        <f t="shared" si="179"/>
        <v>3673.8312328457328</v>
      </c>
      <c r="AC129" s="96">
        <f t="shared" si="179"/>
        <v>3684.9394701380006</v>
      </c>
      <c r="AD129" s="96">
        <f t="shared" si="179"/>
        <v>3694.7699205245103</v>
      </c>
      <c r="AE129" s="96">
        <f t="shared" si="179"/>
        <v>3703.4431050439775</v>
      </c>
      <c r="AF129" s="96">
        <f t="shared" si="179"/>
        <v>3711.0689007971546</v>
      </c>
      <c r="AG129" s="96">
        <f t="shared" si="179"/>
        <v>3717.7473400453705</v>
      </c>
      <c r="AH129" s="96">
        <f t="shared" si="179"/>
        <v>3723.5693781745631</v>
      </c>
      <c r="AI129" s="96">
        <f t="shared" si="179"/>
        <v>3717.6302402876431</v>
      </c>
      <c r="AJ129" s="96">
        <f t="shared" si="179"/>
        <v>3710.9527317041852</v>
      </c>
      <c r="AK129" s="96">
        <f t="shared" si="179"/>
        <v>3703.6105271168735</v>
      </c>
      <c r="AL129" s="96">
        <f t="shared" si="179"/>
        <v>3695.6701682179682</v>
      </c>
      <c r="AM129" s="96">
        <f t="shared" si="179"/>
        <v>3687.1917124124634</v>
      </c>
      <c r="AN129" s="96">
        <f t="shared" si="179"/>
        <v>3678.2293307998198</v>
      </c>
      <c r="AO129" s="96">
        <f t="shared" si="179"/>
        <v>3668.8318576695633</v>
      </c>
      <c r="AP129" s="96">
        <f t="shared" si="179"/>
        <v>3659.0432940689725</v>
      </c>
      <c r="AQ129" s="96">
        <f t="shared" si="179"/>
        <v>3648.9032681846202</v>
      </c>
      <c r="AR129" s="96">
        <f t="shared" si="179"/>
        <v>3638.4474553637874</v>
      </c>
      <c r="AS129" s="96">
        <f t="shared" si="179"/>
        <v>3627.7079606108791</v>
      </c>
      <c r="AT129" s="84"/>
      <c r="AU129" s="622" t="s">
        <v>128</v>
      </c>
      <c r="AV129" s="633">
        <v>365</v>
      </c>
      <c r="AW129" s="590">
        <f t="shared" ref="AW129:AX129" si="180">AW128</f>
        <v>0.85</v>
      </c>
      <c r="AX129" s="591">
        <f t="shared" si="180"/>
        <v>4</v>
      </c>
      <c r="AY129" s="605">
        <f t="shared" si="170"/>
        <v>46.81975959174887</v>
      </c>
      <c r="AZ129" s="591">
        <f t="shared" si="166"/>
        <v>47</v>
      </c>
      <c r="BA129" s="584">
        <v>35</v>
      </c>
      <c r="BB129" s="592">
        <v>0</v>
      </c>
      <c r="BC129" s="610">
        <f t="shared" si="171"/>
        <v>47</v>
      </c>
      <c r="BD129" s="84"/>
      <c r="BE129" s="540" t="s">
        <v>128</v>
      </c>
    </row>
    <row r="130" spans="1:57" ht="15.75" customHeight="1" x14ac:dyDescent="0.25">
      <c r="A130" s="134">
        <v>6</v>
      </c>
      <c r="B130" s="166" t="s">
        <v>232</v>
      </c>
      <c r="C130" s="183"/>
      <c r="D130" s="729">
        <f t="shared" ref="D130:J130" si="181">D46</f>
        <v>1543</v>
      </c>
      <c r="E130" s="729">
        <f t="shared" si="181"/>
        <v>1603.5</v>
      </c>
      <c r="F130" s="729">
        <f t="shared" si="181"/>
        <v>1458.5</v>
      </c>
      <c r="G130" s="729">
        <f t="shared" si="181"/>
        <v>1634</v>
      </c>
      <c r="H130" s="729">
        <f t="shared" si="181"/>
        <v>1788.5</v>
      </c>
      <c r="I130" s="729">
        <f t="shared" si="181"/>
        <v>1774</v>
      </c>
      <c r="J130" s="729">
        <f t="shared" si="181"/>
        <v>1606</v>
      </c>
      <c r="K130" s="96">
        <f t="shared" ref="K130:AS130" si="182">J130*(1+K$120)</f>
        <v>1647.8447031750916</v>
      </c>
      <c r="L130" s="96">
        <f t="shared" si="182"/>
        <v>1686.8665688551789</v>
      </c>
      <c r="M130" s="96">
        <f t="shared" si="182"/>
        <v>1723.2063993512065</v>
      </c>
      <c r="N130" s="96">
        <f t="shared" si="182"/>
        <v>1752.0575660098461</v>
      </c>
      <c r="O130" s="96">
        <f t="shared" si="182"/>
        <v>1778.3653474217203</v>
      </c>
      <c r="P130" s="96">
        <f t="shared" si="182"/>
        <v>1802.3034118172086</v>
      </c>
      <c r="Q130" s="96">
        <f t="shared" si="182"/>
        <v>1824.0418908039242</v>
      </c>
      <c r="R130" s="96">
        <f t="shared" si="182"/>
        <v>1843.7455138310665</v>
      </c>
      <c r="S130" s="96">
        <f t="shared" si="182"/>
        <v>1861.5722457323734</v>
      </c>
      <c r="T130" s="96">
        <f t="shared" si="182"/>
        <v>1877.672342858006</v>
      </c>
      <c r="U130" s="96">
        <f t="shared" si="182"/>
        <v>1892.1877521145536</v>
      </c>
      <c r="V130" s="96">
        <f t="shared" si="182"/>
        <v>1905.2517864564431</v>
      </c>
      <c r="W130" s="96">
        <f t="shared" si="182"/>
        <v>1916.9890194490183</v>
      </c>
      <c r="X130" s="96">
        <f t="shared" si="182"/>
        <v>1927.515350091081</v>
      </c>
      <c r="Y130" s="96">
        <f t="shared" si="182"/>
        <v>1936.9381969299382</v>
      </c>
      <c r="Z130" s="96">
        <f t="shared" si="182"/>
        <v>1945.3567875201509</v>
      </c>
      <c r="AA130" s="96">
        <f t="shared" si="182"/>
        <v>1952.8625154386846</v>
      </c>
      <c r="AB130" s="96">
        <f t="shared" si="182"/>
        <v>1959.5393423946348</v>
      </c>
      <c r="AC130" s="96">
        <f t="shared" si="182"/>
        <v>1965.464227512995</v>
      </c>
      <c r="AD130" s="96">
        <f t="shared" si="182"/>
        <v>1970.7075696985596</v>
      </c>
      <c r="AE130" s="96">
        <f t="shared" si="182"/>
        <v>1975.3336521755652</v>
      </c>
      <c r="AF130" s="96">
        <f t="shared" si="182"/>
        <v>1979.4010809299998</v>
      </c>
      <c r="AG130" s="96">
        <f t="shared" si="182"/>
        <v>1982.963210930875</v>
      </c>
      <c r="AH130" s="96">
        <f t="shared" si="182"/>
        <v>1986.0685557450506</v>
      </c>
      <c r="AI130" s="96">
        <f t="shared" si="182"/>
        <v>1982.9007525413331</v>
      </c>
      <c r="AJ130" s="96">
        <f t="shared" si="182"/>
        <v>1979.3391189362073</v>
      </c>
      <c r="AK130" s="96">
        <f t="shared" si="182"/>
        <v>1975.4229513615735</v>
      </c>
      <c r="AL130" s="96">
        <f t="shared" si="182"/>
        <v>1971.1877416665745</v>
      </c>
      <c r="AM130" s="96">
        <f t="shared" si="182"/>
        <v>1966.6655231266739</v>
      </c>
      <c r="AN130" s="96">
        <f t="shared" si="182"/>
        <v>1961.885189393726</v>
      </c>
      <c r="AO130" s="96">
        <f t="shared" si="182"/>
        <v>1956.8727875846287</v>
      </c>
      <c r="AP130" s="96">
        <f t="shared" si="182"/>
        <v>1951.651786873055</v>
      </c>
      <c r="AQ130" s="96">
        <f t="shared" si="182"/>
        <v>1946.2433240466617</v>
      </c>
      <c r="AR130" s="96">
        <f t="shared" si="182"/>
        <v>1940.6664275371108</v>
      </c>
      <c r="AS130" s="96">
        <f t="shared" si="182"/>
        <v>1934.9382214350946</v>
      </c>
      <c r="AT130" s="84"/>
      <c r="AU130" s="623" t="s">
        <v>232</v>
      </c>
      <c r="AV130" s="634">
        <v>365</v>
      </c>
      <c r="AW130" s="593">
        <f t="shared" ref="AW130:AX130" si="183">AW129</f>
        <v>0.85</v>
      </c>
      <c r="AX130" s="594">
        <f t="shared" si="183"/>
        <v>4</v>
      </c>
      <c r="AY130" s="605">
        <f t="shared" si="170"/>
        <v>24.9726117251241</v>
      </c>
      <c r="AZ130" s="594">
        <f t="shared" si="166"/>
        <v>25</v>
      </c>
      <c r="BA130" s="585">
        <v>32</v>
      </c>
      <c r="BB130" s="595">
        <f t="shared" ref="BB130:BB142" si="184">AZ130</f>
        <v>25</v>
      </c>
      <c r="BC130" s="597">
        <f t="shared" si="171"/>
        <v>0</v>
      </c>
      <c r="BD130" s="84"/>
      <c r="BE130" s="541" t="s">
        <v>232</v>
      </c>
    </row>
    <row r="131" spans="1:57" ht="15.75" customHeight="1" x14ac:dyDescent="0.25">
      <c r="A131" s="134">
        <v>7</v>
      </c>
      <c r="B131" s="166" t="s">
        <v>233</v>
      </c>
      <c r="C131" s="183"/>
      <c r="D131" s="729">
        <f t="shared" ref="D131:J131" si="185">D47</f>
        <v>131</v>
      </c>
      <c r="E131" s="729">
        <f t="shared" si="185"/>
        <v>143</v>
      </c>
      <c r="F131" s="729">
        <f t="shared" si="185"/>
        <v>135.5</v>
      </c>
      <c r="G131" s="729">
        <f t="shared" si="185"/>
        <v>168.5</v>
      </c>
      <c r="H131" s="729">
        <f t="shared" si="185"/>
        <v>127</v>
      </c>
      <c r="I131" s="729">
        <f t="shared" si="185"/>
        <v>143.5</v>
      </c>
      <c r="J131" s="729">
        <f t="shared" si="185"/>
        <v>144</v>
      </c>
      <c r="K131" s="96">
        <f t="shared" ref="K131:AS131" si="186">J131*(1+K$120)</f>
        <v>147.75195346028218</v>
      </c>
      <c r="L131" s="96">
        <f t="shared" si="186"/>
        <v>151.25080069436225</v>
      </c>
      <c r="M131" s="96">
        <f t="shared" si="186"/>
        <v>154.5091665669824</v>
      </c>
      <c r="N131" s="96">
        <f t="shared" si="186"/>
        <v>157.09607067585171</v>
      </c>
      <c r="O131" s="96">
        <f t="shared" si="186"/>
        <v>159.45492529808701</v>
      </c>
      <c r="P131" s="96">
        <f t="shared" si="186"/>
        <v>161.60130218037239</v>
      </c>
      <c r="Q131" s="96">
        <f t="shared" si="186"/>
        <v>163.55045596249383</v>
      </c>
      <c r="R131" s="96">
        <f t="shared" si="186"/>
        <v>165.317156906397</v>
      </c>
      <c r="S131" s="96">
        <f t="shared" si="186"/>
        <v>166.91556873316424</v>
      </c>
      <c r="T131" s="96">
        <f t="shared" si="186"/>
        <v>168.35916399224962</v>
      </c>
      <c r="U131" s="96">
        <f t="shared" si="186"/>
        <v>169.66067017714553</v>
      </c>
      <c r="V131" s="96">
        <f t="shared" si="186"/>
        <v>170.83204062872218</v>
      </c>
      <c r="W131" s="96">
        <f t="shared" si="186"/>
        <v>171.88444508135657</v>
      </c>
      <c r="X131" s="96">
        <f t="shared" si="186"/>
        <v>172.82827547516544</v>
      </c>
      <c r="Y131" s="96">
        <f t="shared" si="186"/>
        <v>173.67316336109036</v>
      </c>
      <c r="Z131" s="96">
        <f t="shared" si="186"/>
        <v>174.42800585485787</v>
      </c>
      <c r="AA131" s="96">
        <f t="shared" si="186"/>
        <v>175.10099764830051</v>
      </c>
      <c r="AB131" s="96">
        <f t="shared" si="186"/>
        <v>175.69966706402704</v>
      </c>
      <c r="AC131" s="96">
        <f t="shared" si="186"/>
        <v>176.23091454661974</v>
      </c>
      <c r="AD131" s="96">
        <f t="shared" si="186"/>
        <v>176.70105232664545</v>
      </c>
      <c r="AE131" s="96">
        <f t="shared" si="186"/>
        <v>177.1158442797518</v>
      </c>
      <c r="AF131" s="96">
        <f t="shared" si="186"/>
        <v>177.48054523905353</v>
      </c>
      <c r="AG131" s="96">
        <f t="shared" si="186"/>
        <v>177.79993921173474</v>
      </c>
      <c r="AH131" s="96">
        <f t="shared" si="186"/>
        <v>178.07837610665462</v>
      </c>
      <c r="AI131" s="96">
        <f t="shared" si="186"/>
        <v>177.7943389576289</v>
      </c>
      <c r="AJ131" s="96">
        <f t="shared" si="186"/>
        <v>177.47498949365749</v>
      </c>
      <c r="AK131" s="96">
        <f t="shared" si="186"/>
        <v>177.12385118061434</v>
      </c>
      <c r="AL131" s="96">
        <f t="shared" si="186"/>
        <v>176.74410635117482</v>
      </c>
      <c r="AM131" s="96">
        <f t="shared" si="186"/>
        <v>176.33862722929084</v>
      </c>
      <c r="AN131" s="96">
        <f t="shared" si="186"/>
        <v>175.91000452845367</v>
      </c>
      <c r="AO131" s="96">
        <f t="shared" si="186"/>
        <v>175.4605737311249</v>
      </c>
      <c r="AP131" s="96">
        <f t="shared" si="186"/>
        <v>174.99243917168118</v>
      </c>
      <c r="AQ131" s="96">
        <f t="shared" si="186"/>
        <v>174.5074960539971</v>
      </c>
      <c r="AR131" s="96">
        <f t="shared" si="186"/>
        <v>174.00745053881946</v>
      </c>
      <c r="AS131" s="96">
        <f t="shared" si="186"/>
        <v>173.49383803652162</v>
      </c>
      <c r="AT131" s="84"/>
      <c r="AU131" s="624" t="s">
        <v>233</v>
      </c>
      <c r="AV131" s="635">
        <v>365</v>
      </c>
      <c r="AW131" s="580">
        <f t="shared" ref="AW131:AX131" si="187">AW130</f>
        <v>0.85</v>
      </c>
      <c r="AX131" s="579">
        <f t="shared" si="187"/>
        <v>4</v>
      </c>
      <c r="AY131" s="605">
        <f t="shared" si="170"/>
        <v>2.2391382866860967</v>
      </c>
      <c r="AZ131" s="579">
        <f t="shared" si="166"/>
        <v>3</v>
      </c>
      <c r="BA131" s="583">
        <v>5</v>
      </c>
      <c r="BB131" s="586">
        <v>0</v>
      </c>
      <c r="BC131" s="582">
        <v>0</v>
      </c>
      <c r="BD131" s="84"/>
      <c r="BE131" s="541" t="s">
        <v>233</v>
      </c>
    </row>
    <row r="132" spans="1:57" ht="15.75" customHeight="1" x14ac:dyDescent="0.25">
      <c r="A132" s="134">
        <v>8</v>
      </c>
      <c r="B132" s="190" t="s">
        <v>132</v>
      </c>
      <c r="C132" s="183"/>
      <c r="D132" s="729">
        <f t="shared" ref="D132:J132" si="188">D48</f>
        <v>3158.5</v>
      </c>
      <c r="E132" s="729">
        <f t="shared" si="188"/>
        <v>3085</v>
      </c>
      <c r="F132" s="729">
        <f t="shared" si="188"/>
        <v>2988</v>
      </c>
      <c r="G132" s="729">
        <f t="shared" si="188"/>
        <v>3211.5</v>
      </c>
      <c r="H132" s="729">
        <f t="shared" si="188"/>
        <v>4047.5</v>
      </c>
      <c r="I132" s="729">
        <f t="shared" si="188"/>
        <v>4634</v>
      </c>
      <c r="J132" s="729">
        <f t="shared" si="188"/>
        <v>7003</v>
      </c>
      <c r="K132" s="96">
        <f t="shared" ref="K132:AS132" si="189">J132*(1+K$120)</f>
        <v>7185.4647922385839</v>
      </c>
      <c r="L132" s="96">
        <f t="shared" si="189"/>
        <v>7355.6205365459637</v>
      </c>
      <c r="M132" s="96">
        <f t="shared" si="189"/>
        <v>7514.081204642901</v>
      </c>
      <c r="N132" s="96">
        <f t="shared" si="189"/>
        <v>7639.8873815485385</v>
      </c>
      <c r="O132" s="96">
        <f t="shared" si="189"/>
        <v>7754.6030684896068</v>
      </c>
      <c r="P132" s="96">
        <f t="shared" si="189"/>
        <v>7858.9855497857498</v>
      </c>
      <c r="Q132" s="96">
        <f t="shared" si="189"/>
        <v>7953.7766882315582</v>
      </c>
      <c r="R132" s="96">
        <f t="shared" si="189"/>
        <v>8039.6947903854052</v>
      </c>
      <c r="S132" s="96">
        <f t="shared" si="189"/>
        <v>8117.4286655440928</v>
      </c>
      <c r="T132" s="96">
        <f t="shared" si="189"/>
        <v>8187.6335099841963</v>
      </c>
      <c r="U132" s="96">
        <f t="shared" si="189"/>
        <v>8250.9282864621546</v>
      </c>
      <c r="V132" s="96">
        <f t="shared" si="189"/>
        <v>8307.8943091870933</v>
      </c>
      <c r="W132" s="96">
        <f t="shared" si="189"/>
        <v>8359.0747840606946</v>
      </c>
      <c r="X132" s="96">
        <f t="shared" si="189"/>
        <v>8404.9750913373846</v>
      </c>
      <c r="Y132" s="96">
        <f t="shared" si="189"/>
        <v>8446.0636320674694</v>
      </c>
      <c r="Z132" s="96">
        <f t="shared" si="189"/>
        <v>8482.7730902886778</v>
      </c>
      <c r="AA132" s="96">
        <f t="shared" si="189"/>
        <v>8515.5019897989459</v>
      </c>
      <c r="AB132" s="96">
        <f t="shared" si="189"/>
        <v>8544.6164475651476</v>
      </c>
      <c r="AC132" s="96">
        <f t="shared" si="189"/>
        <v>8570.4520456248465</v>
      </c>
      <c r="AD132" s="96">
        <f t="shared" si="189"/>
        <v>8593.3157600242921</v>
      </c>
      <c r="AE132" s="96">
        <f t="shared" si="189"/>
        <v>8613.4878992437625</v>
      </c>
      <c r="AF132" s="96">
        <f t="shared" si="189"/>
        <v>8631.2240160353595</v>
      </c>
      <c r="AG132" s="96">
        <f t="shared" si="189"/>
        <v>8646.756765970682</v>
      </c>
      <c r="AH132" s="96">
        <f t="shared" si="189"/>
        <v>8660.2976935757088</v>
      </c>
      <c r="AI132" s="96">
        <f t="shared" si="189"/>
        <v>8646.4844147241311</v>
      </c>
      <c r="AJ132" s="96">
        <f t="shared" si="189"/>
        <v>8630.9538293339101</v>
      </c>
      <c r="AK132" s="96">
        <f t="shared" si="189"/>
        <v>8613.8772904016805</v>
      </c>
      <c r="AL132" s="96">
        <f t="shared" si="189"/>
        <v>8595.4095609533142</v>
      </c>
      <c r="AM132" s="96">
        <f t="shared" si="189"/>
        <v>8575.6903228244701</v>
      </c>
      <c r="AN132" s="96">
        <f t="shared" si="189"/>
        <v>8554.8455674497291</v>
      </c>
      <c r="AO132" s="96">
        <f t="shared" si="189"/>
        <v>8532.9888738824138</v>
      </c>
      <c r="AP132" s="96">
        <f t="shared" si="189"/>
        <v>8510.2225799950229</v>
      </c>
      <c r="AQ132" s="96">
        <f t="shared" si="189"/>
        <v>8486.6388532370947</v>
      </c>
      <c r="AR132" s="96">
        <f t="shared" si="189"/>
        <v>8462.3206675232814</v>
      </c>
      <c r="AS132" s="96">
        <f t="shared" si="189"/>
        <v>8437.342692845561</v>
      </c>
      <c r="AT132" s="84"/>
      <c r="AU132" s="625" t="s">
        <v>132</v>
      </c>
      <c r="AV132" s="634">
        <v>365</v>
      </c>
      <c r="AW132" s="593">
        <f>AW131</f>
        <v>0.85</v>
      </c>
      <c r="AX132" s="594">
        <f>AX131</f>
        <v>4</v>
      </c>
      <c r="AY132" s="605">
        <f t="shared" si="170"/>
        <v>108.89364876154674</v>
      </c>
      <c r="AZ132" s="594">
        <f t="shared" si="166"/>
        <v>109</v>
      </c>
      <c r="BA132" s="585">
        <v>60</v>
      </c>
      <c r="BB132" s="595">
        <f t="shared" si="184"/>
        <v>109</v>
      </c>
      <c r="BC132" s="597">
        <f t="shared" si="171"/>
        <v>0</v>
      </c>
      <c r="BD132" s="84"/>
      <c r="BE132" s="540" t="s">
        <v>132</v>
      </c>
    </row>
    <row r="133" spans="1:57" ht="15.75" customHeight="1" x14ac:dyDescent="0.25">
      <c r="A133" s="134">
        <v>9</v>
      </c>
      <c r="B133" s="190" t="s">
        <v>235</v>
      </c>
      <c r="C133" s="183"/>
      <c r="D133" s="729">
        <f t="shared" ref="D133:J133" si="190">D49</f>
        <v>441</v>
      </c>
      <c r="E133" s="729">
        <f t="shared" si="190"/>
        <v>438.5</v>
      </c>
      <c r="F133" s="729">
        <f t="shared" si="190"/>
        <v>384.5</v>
      </c>
      <c r="G133" s="729">
        <f t="shared" si="190"/>
        <v>0</v>
      </c>
      <c r="H133" s="729">
        <f t="shared" si="190"/>
        <v>0</v>
      </c>
      <c r="I133" s="729">
        <f t="shared" si="190"/>
        <v>0</v>
      </c>
      <c r="J133" s="729">
        <f t="shared" si="190"/>
        <v>0</v>
      </c>
      <c r="K133" s="96">
        <f t="shared" ref="K133:AS133" si="191">J133*(1+K$120)</f>
        <v>0</v>
      </c>
      <c r="L133" s="96">
        <f t="shared" si="191"/>
        <v>0</v>
      </c>
      <c r="M133" s="96">
        <f t="shared" si="191"/>
        <v>0</v>
      </c>
      <c r="N133" s="96">
        <f t="shared" si="191"/>
        <v>0</v>
      </c>
      <c r="O133" s="96">
        <f t="shared" si="191"/>
        <v>0</v>
      </c>
      <c r="P133" s="96">
        <f t="shared" si="191"/>
        <v>0</v>
      </c>
      <c r="Q133" s="96">
        <f t="shared" si="191"/>
        <v>0</v>
      </c>
      <c r="R133" s="96">
        <f t="shared" si="191"/>
        <v>0</v>
      </c>
      <c r="S133" s="96">
        <f t="shared" si="191"/>
        <v>0</v>
      </c>
      <c r="T133" s="96">
        <f t="shared" si="191"/>
        <v>0</v>
      </c>
      <c r="U133" s="96">
        <f t="shared" si="191"/>
        <v>0</v>
      </c>
      <c r="V133" s="96">
        <f t="shared" si="191"/>
        <v>0</v>
      </c>
      <c r="W133" s="96">
        <f t="shared" si="191"/>
        <v>0</v>
      </c>
      <c r="X133" s="96">
        <f t="shared" si="191"/>
        <v>0</v>
      </c>
      <c r="Y133" s="96">
        <f t="shared" si="191"/>
        <v>0</v>
      </c>
      <c r="Z133" s="96">
        <f t="shared" si="191"/>
        <v>0</v>
      </c>
      <c r="AA133" s="96">
        <f t="shared" si="191"/>
        <v>0</v>
      </c>
      <c r="AB133" s="96">
        <f t="shared" si="191"/>
        <v>0</v>
      </c>
      <c r="AC133" s="96">
        <f t="shared" si="191"/>
        <v>0</v>
      </c>
      <c r="AD133" s="96">
        <f t="shared" si="191"/>
        <v>0</v>
      </c>
      <c r="AE133" s="96">
        <f t="shared" si="191"/>
        <v>0</v>
      </c>
      <c r="AF133" s="96">
        <f t="shared" si="191"/>
        <v>0</v>
      </c>
      <c r="AG133" s="96">
        <f t="shared" si="191"/>
        <v>0</v>
      </c>
      <c r="AH133" s="96">
        <f t="shared" si="191"/>
        <v>0</v>
      </c>
      <c r="AI133" s="96">
        <f t="shared" si="191"/>
        <v>0</v>
      </c>
      <c r="AJ133" s="96">
        <f t="shared" si="191"/>
        <v>0</v>
      </c>
      <c r="AK133" s="96">
        <f t="shared" si="191"/>
        <v>0</v>
      </c>
      <c r="AL133" s="96">
        <f t="shared" si="191"/>
        <v>0</v>
      </c>
      <c r="AM133" s="96">
        <f t="shared" si="191"/>
        <v>0</v>
      </c>
      <c r="AN133" s="96">
        <f t="shared" si="191"/>
        <v>0</v>
      </c>
      <c r="AO133" s="96">
        <f t="shared" si="191"/>
        <v>0</v>
      </c>
      <c r="AP133" s="96">
        <f t="shared" si="191"/>
        <v>0</v>
      </c>
      <c r="AQ133" s="96">
        <f t="shared" si="191"/>
        <v>0</v>
      </c>
      <c r="AR133" s="96">
        <f t="shared" si="191"/>
        <v>0</v>
      </c>
      <c r="AS133" s="96">
        <f t="shared" si="191"/>
        <v>0</v>
      </c>
      <c r="AT133" s="84"/>
      <c r="AU133" s="625" t="s">
        <v>235</v>
      </c>
      <c r="AV133" s="634">
        <v>365</v>
      </c>
      <c r="AW133" s="593">
        <f t="shared" ref="AW133:AX133" si="192">AW132</f>
        <v>0.85</v>
      </c>
      <c r="AX133" s="594">
        <f t="shared" si="192"/>
        <v>4</v>
      </c>
      <c r="AY133" s="605">
        <f t="shared" si="170"/>
        <v>0</v>
      </c>
      <c r="AZ133" s="594">
        <f t="shared" si="166"/>
        <v>0</v>
      </c>
      <c r="BA133" s="585">
        <v>19</v>
      </c>
      <c r="BB133" s="595">
        <f t="shared" si="184"/>
        <v>0</v>
      </c>
      <c r="BC133" s="597">
        <f t="shared" si="171"/>
        <v>0</v>
      </c>
      <c r="BD133" s="84"/>
      <c r="BE133" s="540" t="s">
        <v>235</v>
      </c>
    </row>
    <row r="134" spans="1:57" ht="15.75" customHeight="1" x14ac:dyDescent="0.25">
      <c r="A134" s="134">
        <v>10</v>
      </c>
      <c r="B134" s="190" t="s">
        <v>234</v>
      </c>
      <c r="C134" s="183"/>
      <c r="D134" s="729">
        <f t="shared" ref="D134:J134" si="193">D50</f>
        <v>896</v>
      </c>
      <c r="E134" s="729">
        <f t="shared" si="193"/>
        <v>896</v>
      </c>
      <c r="F134" s="729">
        <f t="shared" si="193"/>
        <v>728</v>
      </c>
      <c r="G134" s="729">
        <f t="shared" si="193"/>
        <v>906</v>
      </c>
      <c r="H134" s="729">
        <f t="shared" si="193"/>
        <v>699</v>
      </c>
      <c r="I134" s="729">
        <f t="shared" si="193"/>
        <v>574</v>
      </c>
      <c r="J134" s="729">
        <f t="shared" si="193"/>
        <v>665</v>
      </c>
      <c r="K134" s="96">
        <f t="shared" ref="K134:AS134" si="194">J134*(1+K$120)</f>
        <v>682.32672952144208</v>
      </c>
      <c r="L134" s="96">
        <f t="shared" si="194"/>
        <v>698.48460042882573</v>
      </c>
      <c r="M134" s="96">
        <f t="shared" si="194"/>
        <v>713.53191504891186</v>
      </c>
      <c r="N134" s="96">
        <f t="shared" si="194"/>
        <v>725.47838194056521</v>
      </c>
      <c r="O134" s="96">
        <f t="shared" si="194"/>
        <v>736.37170363352686</v>
      </c>
      <c r="P134" s="96">
        <f t="shared" si="194"/>
        <v>746.28379131908093</v>
      </c>
      <c r="Q134" s="96">
        <f t="shared" si="194"/>
        <v>755.28509177123897</v>
      </c>
      <c r="R134" s="96">
        <f t="shared" si="194"/>
        <v>763.44381488023635</v>
      </c>
      <c r="S134" s="96">
        <f t="shared" si="194"/>
        <v>770.8253694969045</v>
      </c>
      <c r="T134" s="96">
        <f t="shared" si="194"/>
        <v>777.49197260309734</v>
      </c>
      <c r="U134" s="96">
        <f t="shared" si="194"/>
        <v>783.50240047084583</v>
      </c>
      <c r="V134" s="96">
        <f t="shared" si="194"/>
        <v>788.91185429236305</v>
      </c>
      <c r="W134" s="96">
        <f t="shared" si="194"/>
        <v>793.77191652154272</v>
      </c>
      <c r="X134" s="96">
        <f t="shared" si="194"/>
        <v>798.1305777151739</v>
      </c>
      <c r="Y134" s="96">
        <f t="shared" si="194"/>
        <v>802.03231691059113</v>
      </c>
      <c r="Z134" s="96">
        <f t="shared" si="194"/>
        <v>805.51822148250369</v>
      </c>
      <c r="AA134" s="96">
        <f t="shared" si="194"/>
        <v>808.62613497305472</v>
      </c>
      <c r="AB134" s="96">
        <f t="shared" si="194"/>
        <v>811.39082359429187</v>
      </c>
      <c r="AC134" s="96">
        <f t="shared" si="194"/>
        <v>813.84415398265401</v>
      </c>
      <c r="AD134" s="96">
        <f t="shared" si="194"/>
        <v>816.01527636957826</v>
      </c>
      <c r="AE134" s="96">
        <f t="shared" si="194"/>
        <v>817.93080865302079</v>
      </c>
      <c r="AF134" s="96">
        <f t="shared" si="194"/>
        <v>819.61501794424055</v>
      </c>
      <c r="AG134" s="96">
        <f t="shared" si="194"/>
        <v>821.08999705419194</v>
      </c>
      <c r="AH134" s="96">
        <f t="shared" si="194"/>
        <v>822.37583410364823</v>
      </c>
      <c r="AI134" s="96">
        <f t="shared" si="194"/>
        <v>821.06413476960586</v>
      </c>
      <c r="AJ134" s="96">
        <f t="shared" si="194"/>
        <v>819.58936120334897</v>
      </c>
      <c r="AK134" s="96">
        <f t="shared" si="194"/>
        <v>817.96778496603167</v>
      </c>
      <c r="AL134" s="96">
        <f t="shared" si="194"/>
        <v>816.21410224674503</v>
      </c>
      <c r="AM134" s="96">
        <f t="shared" si="194"/>
        <v>814.3415771352669</v>
      </c>
      <c r="AN134" s="96">
        <f t="shared" si="194"/>
        <v>812.36217369042868</v>
      </c>
      <c r="AO134" s="96">
        <f t="shared" si="194"/>
        <v>810.28667729998676</v>
      </c>
      <c r="AP134" s="96">
        <f t="shared" si="194"/>
        <v>808.1248058970001</v>
      </c>
      <c r="AQ134" s="96">
        <f t="shared" si="194"/>
        <v>805.88531163825076</v>
      </c>
      <c r="AR134" s="96">
        <f t="shared" si="194"/>
        <v>803.57607366885395</v>
      </c>
      <c r="AS134" s="96">
        <f t="shared" si="194"/>
        <v>801.20418259921462</v>
      </c>
      <c r="AT134" s="84"/>
      <c r="AU134" s="625" t="s">
        <v>234</v>
      </c>
      <c r="AV134" s="634">
        <v>365</v>
      </c>
      <c r="AW134" s="593">
        <f t="shared" ref="AW134:AX134" si="195">AW133</f>
        <v>0.85</v>
      </c>
      <c r="AX134" s="594">
        <f t="shared" si="195"/>
        <v>4</v>
      </c>
      <c r="AY134" s="605">
        <f t="shared" si="170"/>
        <v>10.34046500448788</v>
      </c>
      <c r="AZ134" s="594">
        <f t="shared" si="166"/>
        <v>11</v>
      </c>
      <c r="BA134" s="585">
        <v>14</v>
      </c>
      <c r="BB134" s="595">
        <f t="shared" si="184"/>
        <v>11</v>
      </c>
      <c r="BC134" s="597">
        <f t="shared" si="171"/>
        <v>0</v>
      </c>
      <c r="BD134" s="84"/>
      <c r="BE134" s="540" t="s">
        <v>234</v>
      </c>
    </row>
    <row r="135" spans="1:57" ht="15.75" customHeight="1" x14ac:dyDescent="0.25">
      <c r="A135" s="134">
        <v>11</v>
      </c>
      <c r="B135" s="190" t="s">
        <v>135</v>
      </c>
      <c r="C135" s="183"/>
      <c r="D135" s="729">
        <f t="shared" ref="D135:J135" si="196">D51</f>
        <v>1119</v>
      </c>
      <c r="E135" s="729">
        <f t="shared" si="196"/>
        <v>1157</v>
      </c>
      <c r="F135" s="729">
        <f t="shared" si="196"/>
        <v>1075.5</v>
      </c>
      <c r="G135" s="729">
        <f t="shared" si="196"/>
        <v>1197.5</v>
      </c>
      <c r="H135" s="729">
        <f t="shared" si="196"/>
        <v>1778</v>
      </c>
      <c r="I135" s="729">
        <f t="shared" si="196"/>
        <v>1048</v>
      </c>
      <c r="J135" s="729">
        <f t="shared" si="196"/>
        <v>1989</v>
      </c>
      <c r="K135" s="96">
        <f t="shared" ref="K135:AS135" si="197">J135*(1+K$120)</f>
        <v>2040.8238571701477</v>
      </c>
      <c r="L135" s="96">
        <f t="shared" si="197"/>
        <v>2089.1516845908786</v>
      </c>
      <c r="M135" s="96">
        <f t="shared" si="197"/>
        <v>2134.1578632064443</v>
      </c>
      <c r="N135" s="96">
        <f t="shared" si="197"/>
        <v>2169.8894762102018</v>
      </c>
      <c r="O135" s="96">
        <f t="shared" si="197"/>
        <v>2202.471155679827</v>
      </c>
      <c r="P135" s="96">
        <f t="shared" si="197"/>
        <v>2232.1179863663938</v>
      </c>
      <c r="Q135" s="96">
        <f t="shared" si="197"/>
        <v>2259.040672981946</v>
      </c>
      <c r="R135" s="96">
        <f t="shared" si="197"/>
        <v>2283.4432297696089</v>
      </c>
      <c r="S135" s="96">
        <f t="shared" si="197"/>
        <v>2305.5212931268316</v>
      </c>
      <c r="T135" s="96">
        <f t="shared" si="197"/>
        <v>2325.4609526429481</v>
      </c>
      <c r="U135" s="96">
        <f t="shared" si="197"/>
        <v>2343.4380068218229</v>
      </c>
      <c r="V135" s="96">
        <f t="shared" si="197"/>
        <v>2359.6175611842255</v>
      </c>
      <c r="W135" s="96">
        <f t="shared" si="197"/>
        <v>2374.153897686238</v>
      </c>
      <c r="X135" s="96">
        <f t="shared" si="197"/>
        <v>2387.1905550007227</v>
      </c>
      <c r="Y135" s="96">
        <f t="shared" si="197"/>
        <v>2398.8605689250608</v>
      </c>
      <c r="Z135" s="96">
        <f t="shared" si="197"/>
        <v>2409.2868308702245</v>
      </c>
      <c r="AA135" s="96">
        <f t="shared" si="197"/>
        <v>2418.5825300171509</v>
      </c>
      <c r="AB135" s="96">
        <f t="shared" si="197"/>
        <v>2426.8516513218738</v>
      </c>
      <c r="AC135" s="96">
        <f t="shared" si="197"/>
        <v>2434.1895071751856</v>
      </c>
      <c r="AD135" s="96">
        <f t="shared" si="197"/>
        <v>2440.6832852617908</v>
      </c>
      <c r="AE135" s="96">
        <f t="shared" si="197"/>
        <v>2446.4125991140722</v>
      </c>
      <c r="AF135" s="96">
        <f t="shared" si="197"/>
        <v>2451.4500311144275</v>
      </c>
      <c r="AG135" s="96">
        <f t="shared" si="197"/>
        <v>2455.8616603620867</v>
      </c>
      <c r="AH135" s="96">
        <f t="shared" si="197"/>
        <v>2459.7075699731672</v>
      </c>
      <c r="AI135" s="96">
        <f t="shared" si="197"/>
        <v>2455.7843068522493</v>
      </c>
      <c r="AJ135" s="96">
        <f t="shared" si="197"/>
        <v>2451.373292381144</v>
      </c>
      <c r="AK135" s="96">
        <f t="shared" si="197"/>
        <v>2446.5231944322354</v>
      </c>
      <c r="AL135" s="96">
        <f t="shared" si="197"/>
        <v>2441.2779689756021</v>
      </c>
      <c r="AM135" s="96">
        <f t="shared" si="197"/>
        <v>2435.6772886045792</v>
      </c>
      <c r="AN135" s="96">
        <f t="shared" si="197"/>
        <v>2429.7569375492658</v>
      </c>
      <c r="AO135" s="96">
        <f t="shared" si="197"/>
        <v>2423.5491746611619</v>
      </c>
      <c r="AP135" s="96">
        <f t="shared" si="197"/>
        <v>2417.0830660588454</v>
      </c>
      <c r="AQ135" s="96">
        <f t="shared" si="197"/>
        <v>2410.3847892458339</v>
      </c>
      <c r="AR135" s="96">
        <f t="shared" si="197"/>
        <v>2403.4779105674424</v>
      </c>
      <c r="AS135" s="96">
        <f t="shared" si="197"/>
        <v>2396.3836378794535</v>
      </c>
      <c r="AT135" s="84"/>
      <c r="AU135" s="625" t="s">
        <v>135</v>
      </c>
      <c r="AV135" s="634">
        <v>365</v>
      </c>
      <c r="AW135" s="593">
        <f t="shared" ref="AW135:AX135" si="198">AW134</f>
        <v>0.85</v>
      </c>
      <c r="AX135" s="594">
        <f t="shared" si="198"/>
        <v>4</v>
      </c>
      <c r="AY135" s="605">
        <f t="shared" si="170"/>
        <v>30.928097584851709</v>
      </c>
      <c r="AZ135" s="594">
        <f t="shared" si="166"/>
        <v>31</v>
      </c>
      <c r="BA135" s="585">
        <v>21</v>
      </c>
      <c r="BB135" s="595">
        <f t="shared" si="184"/>
        <v>31</v>
      </c>
      <c r="BC135" s="597">
        <f t="shared" si="171"/>
        <v>0</v>
      </c>
      <c r="BD135" s="84"/>
      <c r="BE135" s="540" t="s">
        <v>135</v>
      </c>
    </row>
    <row r="136" spans="1:57" ht="15.75" customHeight="1" x14ac:dyDescent="0.25">
      <c r="A136" s="134">
        <v>12</v>
      </c>
      <c r="B136" s="190" t="s">
        <v>136</v>
      </c>
      <c r="C136" s="183"/>
      <c r="D136" s="729">
        <f t="shared" ref="D136:J136" si="199">D52</f>
        <v>1558.5</v>
      </c>
      <c r="E136" s="729">
        <f t="shared" si="199"/>
        <v>1556.5</v>
      </c>
      <c r="F136" s="729">
        <f t="shared" si="199"/>
        <v>1704</v>
      </c>
      <c r="G136" s="729">
        <f t="shared" si="199"/>
        <v>1828</v>
      </c>
      <c r="H136" s="729">
        <f t="shared" si="199"/>
        <v>2214.5</v>
      </c>
      <c r="I136" s="729">
        <f t="shared" si="199"/>
        <v>1683.5</v>
      </c>
      <c r="J136" s="729">
        <f t="shared" si="199"/>
        <v>2243.5</v>
      </c>
      <c r="K136" s="96">
        <f t="shared" ref="K136:AS136" si="200">J136*(1+K$120)</f>
        <v>2301.954913806549</v>
      </c>
      <c r="L136" s="96">
        <f t="shared" si="200"/>
        <v>2356.4664677625119</v>
      </c>
      <c r="M136" s="96">
        <f t="shared" si="200"/>
        <v>2407.2313555071182</v>
      </c>
      <c r="N136" s="96">
        <f t="shared" si="200"/>
        <v>2447.5349622310646</v>
      </c>
      <c r="O136" s="96">
        <f t="shared" si="200"/>
        <v>2484.2855896267929</v>
      </c>
      <c r="P136" s="96">
        <f t="shared" si="200"/>
        <v>2517.7258433448987</v>
      </c>
      <c r="Q136" s="96">
        <f t="shared" si="200"/>
        <v>2548.0933885545478</v>
      </c>
      <c r="R136" s="96">
        <f t="shared" si="200"/>
        <v>2575.6183438854282</v>
      </c>
      <c r="S136" s="96">
        <f t="shared" si="200"/>
        <v>2600.5213781448192</v>
      </c>
      <c r="T136" s="96">
        <f t="shared" si="200"/>
        <v>2623.0123917820279</v>
      </c>
      <c r="U136" s="96">
        <f t="shared" si="200"/>
        <v>2643.2896773779585</v>
      </c>
      <c r="V136" s="96">
        <f t="shared" si="200"/>
        <v>2661.5394663231823</v>
      </c>
      <c r="W136" s="96">
        <f t="shared" si="200"/>
        <v>2677.9357815279409</v>
      </c>
      <c r="X136" s="96">
        <f t="shared" si="200"/>
        <v>2692.6405279759283</v>
      </c>
      <c r="Y136" s="96">
        <f t="shared" si="200"/>
        <v>2705.8037638930991</v>
      </c>
      <c r="Z136" s="96">
        <f t="shared" si="200"/>
        <v>2717.5641051067619</v>
      </c>
      <c r="AA136" s="96">
        <f t="shared" si="200"/>
        <v>2728.0492237775156</v>
      </c>
      <c r="AB136" s="96">
        <f t="shared" si="200"/>
        <v>2737.3764101260053</v>
      </c>
      <c r="AC136" s="96">
        <f t="shared" si="200"/>
        <v>2745.6531721204269</v>
      </c>
      <c r="AD136" s="96">
        <f t="shared" si="200"/>
        <v>2752.9778534363136</v>
      </c>
      <c r="AE136" s="96">
        <f t="shared" si="200"/>
        <v>2759.440254455717</v>
      </c>
      <c r="AF136" s="96">
        <f t="shared" si="200"/>
        <v>2765.1222447487266</v>
      </c>
      <c r="AG136" s="96">
        <f t="shared" si="200"/>
        <v>2770.0983584828259</v>
      </c>
      <c r="AH136" s="96">
        <f t="shared" si="200"/>
        <v>2774.4363666338863</v>
      </c>
      <c r="AI136" s="96">
        <f t="shared" si="200"/>
        <v>2770.0111073016697</v>
      </c>
      <c r="AJ136" s="96">
        <f t="shared" si="200"/>
        <v>2765.0356870070873</v>
      </c>
      <c r="AK136" s="96">
        <f t="shared" si="200"/>
        <v>2759.5650008590851</v>
      </c>
      <c r="AL136" s="96">
        <f t="shared" si="200"/>
        <v>2753.6486291587548</v>
      </c>
      <c r="AM136" s="96">
        <f t="shared" si="200"/>
        <v>2747.3313207563469</v>
      </c>
      <c r="AN136" s="96">
        <f t="shared" si="200"/>
        <v>2740.6534386082349</v>
      </c>
      <c r="AO136" s="96">
        <f t="shared" si="200"/>
        <v>2733.6513692067965</v>
      </c>
      <c r="AP136" s="96">
        <f t="shared" si="200"/>
        <v>2726.3578977893521</v>
      </c>
      <c r="AQ136" s="96">
        <f t="shared" si="200"/>
        <v>2718.802551369045</v>
      </c>
      <c r="AR136" s="96">
        <f t="shared" si="200"/>
        <v>2711.0119116933429</v>
      </c>
      <c r="AS136" s="96">
        <f t="shared" si="200"/>
        <v>2703.0099002426123</v>
      </c>
      <c r="AT136" s="84"/>
      <c r="AU136" s="625" t="s">
        <v>136</v>
      </c>
      <c r="AV136" s="634">
        <v>365</v>
      </c>
      <c r="AW136" s="593">
        <f t="shared" ref="AW136:AX136" si="201">AW135</f>
        <v>0.85</v>
      </c>
      <c r="AX136" s="594">
        <f t="shared" si="201"/>
        <v>4</v>
      </c>
      <c r="AY136" s="605">
        <f t="shared" si="170"/>
        <v>34.885463515140685</v>
      </c>
      <c r="AZ136" s="594">
        <f t="shared" si="166"/>
        <v>35</v>
      </c>
      <c r="BA136" s="585">
        <v>42</v>
      </c>
      <c r="BB136" s="595">
        <f t="shared" si="184"/>
        <v>35</v>
      </c>
      <c r="BC136" s="597">
        <f t="shared" si="171"/>
        <v>0</v>
      </c>
      <c r="BD136" s="84"/>
      <c r="BE136" s="540" t="s">
        <v>136</v>
      </c>
    </row>
    <row r="137" spans="1:57" ht="15.75" customHeight="1" x14ac:dyDescent="0.25">
      <c r="A137" s="134">
        <v>13</v>
      </c>
      <c r="B137" s="190" t="s">
        <v>137</v>
      </c>
      <c r="C137" s="183"/>
      <c r="D137" s="729">
        <f t="shared" ref="D137:J137" si="202">D53</f>
        <v>1738.5</v>
      </c>
      <c r="E137" s="729">
        <f t="shared" si="202"/>
        <v>1796.5</v>
      </c>
      <c r="F137" s="729">
        <f t="shared" si="202"/>
        <v>1704</v>
      </c>
      <c r="G137" s="729">
        <f t="shared" si="202"/>
        <v>1822.5</v>
      </c>
      <c r="H137" s="729">
        <f t="shared" si="202"/>
        <v>2034.5</v>
      </c>
      <c r="I137" s="729">
        <f t="shared" si="202"/>
        <v>2044.5</v>
      </c>
      <c r="J137" s="729">
        <f t="shared" si="202"/>
        <v>2216.5</v>
      </c>
      <c r="K137" s="96">
        <f t="shared" ref="K137:AS137" si="203">J137*(1+K$120)</f>
        <v>2274.2514225327463</v>
      </c>
      <c r="L137" s="96">
        <f t="shared" si="203"/>
        <v>2328.1069426323193</v>
      </c>
      <c r="M137" s="96">
        <f t="shared" si="203"/>
        <v>2378.2608867758095</v>
      </c>
      <c r="N137" s="96">
        <f t="shared" si="203"/>
        <v>2418.0794489793429</v>
      </c>
      <c r="O137" s="96">
        <f t="shared" si="203"/>
        <v>2454.3877911334021</v>
      </c>
      <c r="P137" s="96">
        <f t="shared" si="203"/>
        <v>2487.4255991860796</v>
      </c>
      <c r="Q137" s="96">
        <f t="shared" si="203"/>
        <v>2517.427678061581</v>
      </c>
      <c r="R137" s="96">
        <f t="shared" si="203"/>
        <v>2544.6213769654796</v>
      </c>
      <c r="S137" s="96">
        <f t="shared" si="203"/>
        <v>2569.224709007352</v>
      </c>
      <c r="T137" s="96">
        <f t="shared" si="203"/>
        <v>2591.4450485334819</v>
      </c>
      <c r="U137" s="96">
        <f t="shared" si="203"/>
        <v>2611.4783017197442</v>
      </c>
      <c r="V137" s="96">
        <f t="shared" si="203"/>
        <v>2629.5084587052975</v>
      </c>
      <c r="W137" s="96">
        <f t="shared" si="203"/>
        <v>2645.7074480751871</v>
      </c>
      <c r="X137" s="96">
        <f t="shared" si="203"/>
        <v>2660.2352263243356</v>
      </c>
      <c r="Y137" s="96">
        <f t="shared" si="203"/>
        <v>2673.2400457628955</v>
      </c>
      <c r="Z137" s="96">
        <f t="shared" si="203"/>
        <v>2684.8588540089768</v>
      </c>
      <c r="AA137" s="96">
        <f t="shared" si="203"/>
        <v>2695.21778671846</v>
      </c>
      <c r="AB137" s="96">
        <f t="shared" si="203"/>
        <v>2704.4327225515008</v>
      </c>
      <c r="AC137" s="96">
        <f t="shared" si="203"/>
        <v>2712.609875642936</v>
      </c>
      <c r="AD137" s="96">
        <f t="shared" si="203"/>
        <v>2719.8464061250679</v>
      </c>
      <c r="AE137" s="96">
        <f t="shared" si="203"/>
        <v>2726.2310336532641</v>
      </c>
      <c r="AF137" s="96">
        <f t="shared" si="203"/>
        <v>2731.8446425164052</v>
      </c>
      <c r="AG137" s="96">
        <f t="shared" si="203"/>
        <v>2736.7608698806266</v>
      </c>
      <c r="AH137" s="96">
        <f t="shared" si="203"/>
        <v>2741.0466711138897</v>
      </c>
      <c r="AI137" s="96">
        <f t="shared" si="203"/>
        <v>2736.6746687471154</v>
      </c>
      <c r="AJ137" s="96">
        <f t="shared" si="203"/>
        <v>2731.7591264770276</v>
      </c>
      <c r="AK137" s="96">
        <f t="shared" si="203"/>
        <v>2726.3542787627212</v>
      </c>
      <c r="AL137" s="96">
        <f t="shared" si="203"/>
        <v>2720.5091092179109</v>
      </c>
      <c r="AM137" s="96">
        <f t="shared" si="203"/>
        <v>2714.2678281508561</v>
      </c>
      <c r="AN137" s="96">
        <f t="shared" si="203"/>
        <v>2707.6703127591509</v>
      </c>
      <c r="AO137" s="96">
        <f t="shared" si="203"/>
        <v>2700.7525116322117</v>
      </c>
      <c r="AP137" s="96">
        <f t="shared" si="203"/>
        <v>2693.546815444663</v>
      </c>
      <c r="AQ137" s="96">
        <f t="shared" si="203"/>
        <v>2686.0823958589217</v>
      </c>
      <c r="AR137" s="96">
        <f t="shared" si="203"/>
        <v>2678.3855147173158</v>
      </c>
      <c r="AS137" s="96">
        <f t="shared" si="203"/>
        <v>2670.4798056107661</v>
      </c>
      <c r="AT137" s="84"/>
      <c r="AU137" s="625" t="s">
        <v>137</v>
      </c>
      <c r="AV137" s="634">
        <v>365</v>
      </c>
      <c r="AW137" s="593">
        <f t="shared" ref="AW137:AX137" si="204">AW136</f>
        <v>0.85</v>
      </c>
      <c r="AX137" s="594">
        <f t="shared" si="204"/>
        <v>4</v>
      </c>
      <c r="AY137" s="605">
        <f t="shared" si="170"/>
        <v>34.46562508638705</v>
      </c>
      <c r="AZ137" s="594">
        <f t="shared" si="166"/>
        <v>35</v>
      </c>
      <c r="BA137" s="585">
        <v>41</v>
      </c>
      <c r="BB137" s="595">
        <f t="shared" si="184"/>
        <v>35</v>
      </c>
      <c r="BC137" s="597">
        <f t="shared" si="171"/>
        <v>0</v>
      </c>
      <c r="BD137" s="84"/>
      <c r="BE137" s="540" t="s">
        <v>137</v>
      </c>
    </row>
    <row r="138" spans="1:57" ht="15.75" customHeight="1" x14ac:dyDescent="0.25">
      <c r="A138" s="134">
        <v>14</v>
      </c>
      <c r="B138" s="194" t="s">
        <v>138</v>
      </c>
      <c r="C138" s="183"/>
      <c r="D138" s="729">
        <f t="shared" ref="D138:J138" si="205">D54</f>
        <v>193</v>
      </c>
      <c r="E138" s="729">
        <f t="shared" si="205"/>
        <v>170</v>
      </c>
      <c r="F138" s="729">
        <f t="shared" si="205"/>
        <v>160</v>
      </c>
      <c r="G138" s="729">
        <f t="shared" si="205"/>
        <v>164</v>
      </c>
      <c r="H138" s="729">
        <f t="shared" si="205"/>
        <v>84</v>
      </c>
      <c r="I138" s="729">
        <f t="shared" si="205"/>
        <v>74</v>
      </c>
      <c r="J138" s="729">
        <f t="shared" si="205"/>
        <v>110</v>
      </c>
      <c r="K138" s="96">
        <f t="shared" ref="K138:AS138" si="206">J138*(1+K$120)</f>
        <v>112.86607555993778</v>
      </c>
      <c r="L138" s="96">
        <f t="shared" si="206"/>
        <v>115.53880608597117</v>
      </c>
      <c r="M138" s="96">
        <f t="shared" si="206"/>
        <v>118.02783557200046</v>
      </c>
      <c r="N138" s="96">
        <f t="shared" si="206"/>
        <v>120.00394287738673</v>
      </c>
      <c r="O138" s="96">
        <f t="shared" si="206"/>
        <v>121.80584571381648</v>
      </c>
      <c r="P138" s="96">
        <f t="shared" si="206"/>
        <v>123.44543916556226</v>
      </c>
      <c r="Q138" s="96">
        <f t="shared" si="206"/>
        <v>124.93437608246059</v>
      </c>
      <c r="R138" s="96">
        <f t="shared" si="206"/>
        <v>126.28393930349775</v>
      </c>
      <c r="S138" s="96">
        <f t="shared" si="206"/>
        <v>127.50494833783384</v>
      </c>
      <c r="T138" s="96">
        <f t="shared" si="206"/>
        <v>128.60769471630184</v>
      </c>
      <c r="U138" s="96">
        <f t="shared" si="206"/>
        <v>129.60190082976399</v>
      </c>
      <c r="V138" s="96">
        <f t="shared" si="206"/>
        <v>130.49669770249616</v>
      </c>
      <c r="W138" s="96">
        <f t="shared" si="206"/>
        <v>131.30061777048076</v>
      </c>
      <c r="X138" s="96">
        <f t="shared" si="206"/>
        <v>132.02159932130698</v>
      </c>
      <c r="Y138" s="96">
        <f t="shared" si="206"/>
        <v>132.66699978972184</v>
      </c>
      <c r="Z138" s="96">
        <f t="shared" si="206"/>
        <v>133.24361558357202</v>
      </c>
      <c r="AA138" s="96">
        <f t="shared" si="206"/>
        <v>133.75770653689625</v>
      </c>
      <c r="AB138" s="96">
        <f t="shared" si="206"/>
        <v>134.21502345168736</v>
      </c>
      <c r="AC138" s="96">
        <f t="shared" si="206"/>
        <v>134.6208375008901</v>
      </c>
      <c r="AD138" s="96">
        <f t="shared" si="206"/>
        <v>134.97997052729863</v>
      </c>
      <c r="AE138" s="96">
        <f t="shared" si="206"/>
        <v>135.29682549147711</v>
      </c>
      <c r="AF138" s="96">
        <f t="shared" si="206"/>
        <v>135.57541650205482</v>
      </c>
      <c r="AG138" s="96">
        <f t="shared" si="206"/>
        <v>135.81939800896407</v>
      </c>
      <c r="AH138" s="96">
        <f t="shared" si="206"/>
        <v>136.03209285925007</v>
      </c>
      <c r="AI138" s="96">
        <f t="shared" si="206"/>
        <v>135.81512003707763</v>
      </c>
      <c r="AJ138" s="96">
        <f t="shared" si="206"/>
        <v>135.57117252987723</v>
      </c>
      <c r="AK138" s="96">
        <f t="shared" si="206"/>
        <v>135.30294187408037</v>
      </c>
      <c r="AL138" s="96">
        <f t="shared" si="206"/>
        <v>135.01285901825852</v>
      </c>
      <c r="AM138" s="96">
        <f t="shared" si="206"/>
        <v>134.70311802237492</v>
      </c>
      <c r="AN138" s="96">
        <f t="shared" si="206"/>
        <v>134.37569790367988</v>
      </c>
      <c r="AO138" s="96">
        <f t="shared" si="206"/>
        <v>134.03238271127594</v>
      </c>
      <c r="AP138" s="96">
        <f t="shared" si="206"/>
        <v>133.67477992281198</v>
      </c>
      <c r="AQ138" s="96">
        <f t="shared" si="206"/>
        <v>133.30433726346999</v>
      </c>
      <c r="AR138" s="96">
        <f t="shared" si="206"/>
        <v>132.92235805048705</v>
      </c>
      <c r="AS138" s="96">
        <f t="shared" si="206"/>
        <v>132.53001516678731</v>
      </c>
      <c r="AT138" s="84"/>
      <c r="AU138" s="626" t="s">
        <v>138</v>
      </c>
      <c r="AV138" s="634">
        <v>365</v>
      </c>
      <c r="AW138" s="593">
        <f t="shared" ref="AW138:AX138" si="207">AW137</f>
        <v>0.85</v>
      </c>
      <c r="AX138" s="594">
        <f t="shared" si="207"/>
        <v>4</v>
      </c>
      <c r="AY138" s="605">
        <f t="shared" si="170"/>
        <v>1.7104528578852132</v>
      </c>
      <c r="AZ138" s="594">
        <f t="shared" si="166"/>
        <v>2</v>
      </c>
      <c r="BA138" s="585">
        <v>9</v>
      </c>
      <c r="BB138" s="595">
        <f t="shared" si="184"/>
        <v>2</v>
      </c>
      <c r="BC138" s="597">
        <f t="shared" si="171"/>
        <v>0</v>
      </c>
      <c r="BD138" s="84"/>
      <c r="BE138" s="542" t="s">
        <v>138</v>
      </c>
    </row>
    <row r="139" spans="1:57" ht="15.75" customHeight="1" x14ac:dyDescent="0.25">
      <c r="A139" s="134">
        <v>15</v>
      </c>
      <c r="B139" s="194" t="s">
        <v>230</v>
      </c>
      <c r="C139" s="183"/>
      <c r="D139" s="729">
        <f t="shared" ref="D139:J139" si="208">D55</f>
        <v>694</v>
      </c>
      <c r="E139" s="729">
        <f t="shared" si="208"/>
        <v>1024.5</v>
      </c>
      <c r="F139" s="729">
        <f t="shared" si="208"/>
        <v>1050.5</v>
      </c>
      <c r="G139" s="729">
        <f t="shared" si="208"/>
        <v>1301.5</v>
      </c>
      <c r="H139" s="729">
        <f t="shared" si="208"/>
        <v>1355.5</v>
      </c>
      <c r="I139" s="729">
        <f t="shared" si="208"/>
        <v>1071</v>
      </c>
      <c r="J139" s="729">
        <f t="shared" si="208"/>
        <v>1335.5</v>
      </c>
      <c r="K139" s="96">
        <f t="shared" ref="K139:AS139" si="209">J139*(1+K$120)</f>
        <v>1370.296762820881</v>
      </c>
      <c r="L139" s="96">
        <f t="shared" si="209"/>
        <v>1402.7461411619499</v>
      </c>
      <c r="M139" s="96">
        <f t="shared" si="209"/>
        <v>1432.9652218764236</v>
      </c>
      <c r="N139" s="96">
        <f t="shared" si="209"/>
        <v>1456.9569610249996</v>
      </c>
      <c r="O139" s="96">
        <f t="shared" si="209"/>
        <v>1478.8336995527443</v>
      </c>
      <c r="P139" s="96">
        <f t="shared" si="209"/>
        <v>1498.7398545964397</v>
      </c>
      <c r="Q139" s="96">
        <f t="shared" si="209"/>
        <v>1516.8169023466007</v>
      </c>
      <c r="R139" s="96">
        <f t="shared" si="209"/>
        <v>1533.2018267256472</v>
      </c>
      <c r="S139" s="96">
        <f t="shared" si="209"/>
        <v>1548.0259864107004</v>
      </c>
      <c r="T139" s="96">
        <f t="shared" si="209"/>
        <v>1561.4143299420095</v>
      </c>
      <c r="U139" s="96">
        <f t="shared" si="209"/>
        <v>1573.4848959831797</v>
      </c>
      <c r="V139" s="96">
        <f t="shared" si="209"/>
        <v>1584.3485434698507</v>
      </c>
      <c r="W139" s="96">
        <f t="shared" si="209"/>
        <v>1594.1088639316092</v>
      </c>
      <c r="X139" s="96">
        <f t="shared" si="209"/>
        <v>1602.8622353964129</v>
      </c>
      <c r="Y139" s="96">
        <f t="shared" si="209"/>
        <v>1610.6979838106679</v>
      </c>
      <c r="Z139" s="96">
        <f t="shared" si="209"/>
        <v>1617.6986237441854</v>
      </c>
      <c r="AA139" s="96">
        <f t="shared" si="209"/>
        <v>1623.9401552729537</v>
      </c>
      <c r="AB139" s="96">
        <f t="shared" si="209"/>
        <v>1629.4923983611675</v>
      </c>
      <c r="AC139" s="96">
        <f t="shared" si="209"/>
        <v>1634.4193498403517</v>
      </c>
      <c r="AD139" s="96">
        <f t="shared" si="209"/>
        <v>1638.7795512655207</v>
      </c>
      <c r="AE139" s="96">
        <f t="shared" si="209"/>
        <v>1642.6264585806148</v>
      </c>
      <c r="AF139" s="96">
        <f t="shared" si="209"/>
        <v>1646.0088067135832</v>
      </c>
      <c r="AG139" s="96">
        <f t="shared" si="209"/>
        <v>1648.9709640088315</v>
      </c>
      <c r="AH139" s="96">
        <f t="shared" si="209"/>
        <v>1651.5532728502585</v>
      </c>
      <c r="AI139" s="96">
        <f t="shared" si="209"/>
        <v>1648.9190255410651</v>
      </c>
      <c r="AJ139" s="96">
        <f t="shared" si="209"/>
        <v>1645.9572810331913</v>
      </c>
      <c r="AK139" s="96">
        <f t="shared" si="209"/>
        <v>1642.7007170257668</v>
      </c>
      <c r="AL139" s="96">
        <f t="shared" si="209"/>
        <v>1639.1788474444024</v>
      </c>
      <c r="AM139" s="96">
        <f t="shared" si="209"/>
        <v>1635.4183101716519</v>
      </c>
      <c r="AN139" s="96">
        <f t="shared" si="209"/>
        <v>1631.4431322760406</v>
      </c>
      <c r="AO139" s="96">
        <f t="shared" si="209"/>
        <v>1627.2749737355366</v>
      </c>
      <c r="AP139" s="96">
        <f t="shared" si="209"/>
        <v>1622.9333507901401</v>
      </c>
      <c r="AQ139" s="96">
        <f t="shared" si="209"/>
        <v>1618.4358401396742</v>
      </c>
      <c r="AR139" s="96">
        <f t="shared" si="209"/>
        <v>1613.7982652402313</v>
      </c>
      <c r="AS139" s="96">
        <f t="shared" si="209"/>
        <v>1609.0348659567678</v>
      </c>
      <c r="AT139" s="84"/>
      <c r="AU139" s="626" t="s">
        <v>230</v>
      </c>
      <c r="AV139" s="634">
        <v>365</v>
      </c>
      <c r="AW139" s="593">
        <f t="shared" ref="AW139:AX139" si="210">AW138</f>
        <v>0.85</v>
      </c>
      <c r="AX139" s="594">
        <f t="shared" si="210"/>
        <v>4</v>
      </c>
      <c r="AY139" s="605">
        <f t="shared" si="170"/>
        <v>20.766452651870015</v>
      </c>
      <c r="AZ139" s="594">
        <f t="shared" si="166"/>
        <v>21</v>
      </c>
      <c r="BA139" s="585">
        <v>14</v>
      </c>
      <c r="BB139" s="595">
        <f t="shared" si="184"/>
        <v>21</v>
      </c>
      <c r="BC139" s="597">
        <f t="shared" si="171"/>
        <v>0</v>
      </c>
      <c r="BD139" s="84"/>
      <c r="BE139" s="542" t="s">
        <v>230</v>
      </c>
    </row>
    <row r="140" spans="1:57" ht="15.75" customHeight="1" x14ac:dyDescent="0.25">
      <c r="A140" s="134">
        <v>16</v>
      </c>
      <c r="B140" s="190" t="s">
        <v>140</v>
      </c>
      <c r="C140" s="183"/>
      <c r="D140" s="729">
        <f t="shared" ref="D140:J140" si="211">D56</f>
        <v>478.5</v>
      </c>
      <c r="E140" s="729">
        <f t="shared" si="211"/>
        <v>502.5</v>
      </c>
      <c r="F140" s="729">
        <f t="shared" si="211"/>
        <v>502</v>
      </c>
      <c r="G140" s="729">
        <f t="shared" si="211"/>
        <v>471</v>
      </c>
      <c r="H140" s="729">
        <f t="shared" si="211"/>
        <v>326.5</v>
      </c>
      <c r="I140" s="729">
        <f t="shared" si="211"/>
        <v>344.5</v>
      </c>
      <c r="J140" s="729">
        <f t="shared" si="211"/>
        <v>467.5</v>
      </c>
      <c r="K140" s="96">
        <f t="shared" ref="K140:AS140" si="212">J140*(1+K$120)</f>
        <v>479.68082112973559</v>
      </c>
      <c r="L140" s="96">
        <f t="shared" si="212"/>
        <v>491.03992586537748</v>
      </c>
      <c r="M140" s="96">
        <f t="shared" si="212"/>
        <v>501.61830118100193</v>
      </c>
      <c r="N140" s="96">
        <f t="shared" si="212"/>
        <v>510.0167572288936</v>
      </c>
      <c r="O140" s="96">
        <f t="shared" si="212"/>
        <v>517.67484428371995</v>
      </c>
      <c r="P140" s="96">
        <f t="shared" si="212"/>
        <v>524.64311645363955</v>
      </c>
      <c r="Q140" s="96">
        <f t="shared" si="212"/>
        <v>530.9710983504574</v>
      </c>
      <c r="R140" s="96">
        <f t="shared" si="212"/>
        <v>536.70674203986528</v>
      </c>
      <c r="S140" s="96">
        <f t="shared" si="212"/>
        <v>541.8960304357937</v>
      </c>
      <c r="T140" s="96">
        <f t="shared" si="212"/>
        <v>546.58270254428271</v>
      </c>
      <c r="U140" s="96">
        <f t="shared" si="212"/>
        <v>550.80807852649684</v>
      </c>
      <c r="V140" s="96">
        <f t="shared" si="212"/>
        <v>554.61096523560855</v>
      </c>
      <c r="W140" s="96">
        <f t="shared" si="212"/>
        <v>558.02762552454305</v>
      </c>
      <c r="X140" s="96">
        <f t="shared" si="212"/>
        <v>561.09179711555441</v>
      </c>
      <c r="Y140" s="96">
        <f t="shared" si="212"/>
        <v>563.83474910631764</v>
      </c>
      <c r="Z140" s="96">
        <f t="shared" si="212"/>
        <v>566.2853662301809</v>
      </c>
      <c r="AA140" s="96">
        <f t="shared" si="212"/>
        <v>568.47025278180888</v>
      </c>
      <c r="AB140" s="96">
        <f t="shared" si="212"/>
        <v>570.41384966967109</v>
      </c>
      <c r="AC140" s="96">
        <f t="shared" si="212"/>
        <v>572.13855937878282</v>
      </c>
      <c r="AD140" s="96">
        <f t="shared" si="212"/>
        <v>573.66487474101905</v>
      </c>
      <c r="AE140" s="96">
        <f t="shared" si="212"/>
        <v>575.0115083387775</v>
      </c>
      <c r="AF140" s="96">
        <f t="shared" si="212"/>
        <v>576.19552013373277</v>
      </c>
      <c r="AG140" s="96">
        <f t="shared" si="212"/>
        <v>577.23244153809708</v>
      </c>
      <c r="AH140" s="96">
        <f t="shared" si="212"/>
        <v>578.13639465181257</v>
      </c>
      <c r="AI140" s="96">
        <f t="shared" si="212"/>
        <v>577.2142601575797</v>
      </c>
      <c r="AJ140" s="96">
        <f t="shared" si="212"/>
        <v>576.17748325197806</v>
      </c>
      <c r="AK140" s="96">
        <f t="shared" si="212"/>
        <v>575.03750296484145</v>
      </c>
      <c r="AL140" s="96">
        <f t="shared" si="212"/>
        <v>573.80465082759861</v>
      </c>
      <c r="AM140" s="96">
        <f t="shared" si="212"/>
        <v>572.48825159509329</v>
      </c>
      <c r="AN140" s="96">
        <f t="shared" si="212"/>
        <v>571.09671609063935</v>
      </c>
      <c r="AO140" s="96">
        <f t="shared" si="212"/>
        <v>569.63762652292269</v>
      </c>
      <c r="AP140" s="96">
        <f t="shared" si="212"/>
        <v>568.1178146719509</v>
      </c>
      <c r="AQ140" s="96">
        <f t="shared" si="212"/>
        <v>566.54343336974739</v>
      </c>
      <c r="AR140" s="96">
        <f t="shared" si="212"/>
        <v>564.92002171456988</v>
      </c>
      <c r="AS140" s="96">
        <f t="shared" si="212"/>
        <v>563.252564458846</v>
      </c>
      <c r="AT140" s="84"/>
      <c r="AU140" s="622" t="s">
        <v>140</v>
      </c>
      <c r="AV140" s="633">
        <v>365</v>
      </c>
      <c r="AW140" s="590">
        <f t="shared" ref="AW140:AX140" si="213">AW139</f>
        <v>0.85</v>
      </c>
      <c r="AX140" s="591">
        <f t="shared" si="213"/>
        <v>4</v>
      </c>
      <c r="AY140" s="605">
        <f t="shared" si="170"/>
        <v>7.2694246460121539</v>
      </c>
      <c r="AZ140" s="591">
        <f t="shared" si="166"/>
        <v>8</v>
      </c>
      <c r="BA140" s="584">
        <v>10</v>
      </c>
      <c r="BB140" s="592">
        <v>0</v>
      </c>
      <c r="BC140" s="610">
        <f t="shared" si="171"/>
        <v>8</v>
      </c>
      <c r="BD140" s="84"/>
      <c r="BE140" s="540" t="s">
        <v>140</v>
      </c>
    </row>
    <row r="141" spans="1:57" ht="15.75" customHeight="1" x14ac:dyDescent="0.25">
      <c r="A141" s="134">
        <v>17</v>
      </c>
      <c r="B141" s="192" t="s">
        <v>141</v>
      </c>
      <c r="C141" s="183"/>
      <c r="D141" s="729">
        <f t="shared" ref="D141:J141" si="214">D57</f>
        <v>3193.5</v>
      </c>
      <c r="E141" s="729">
        <f t="shared" si="214"/>
        <v>3365.5</v>
      </c>
      <c r="F141" s="729">
        <f t="shared" si="214"/>
        <v>3191</v>
      </c>
      <c r="G141" s="729">
        <f t="shared" si="214"/>
        <v>3728.5</v>
      </c>
      <c r="H141" s="729">
        <f t="shared" si="214"/>
        <v>4342</v>
      </c>
      <c r="I141" s="729">
        <f t="shared" si="214"/>
        <v>4407.5</v>
      </c>
      <c r="J141" s="729">
        <f t="shared" si="214"/>
        <v>4372.5</v>
      </c>
      <c r="K141" s="96">
        <f t="shared" ref="K141:AS141" si="215">J141*(1+K$120)</f>
        <v>4486.4265035075268</v>
      </c>
      <c r="L141" s="96">
        <f t="shared" si="215"/>
        <v>4592.6675419173534</v>
      </c>
      <c r="M141" s="96">
        <f t="shared" si="215"/>
        <v>4691.6064639870174</v>
      </c>
      <c r="N141" s="96">
        <f t="shared" si="215"/>
        <v>4770.1567293761218</v>
      </c>
      <c r="O141" s="96">
        <f t="shared" si="215"/>
        <v>4841.782367124204</v>
      </c>
      <c r="P141" s="96">
        <f t="shared" si="215"/>
        <v>4906.9562068310988</v>
      </c>
      <c r="Q141" s="96">
        <f t="shared" si="215"/>
        <v>4966.1414492778067</v>
      </c>
      <c r="R141" s="96">
        <f t="shared" si="215"/>
        <v>5019.7865873140336</v>
      </c>
      <c r="S141" s="96">
        <f t="shared" si="215"/>
        <v>5068.3216964288931</v>
      </c>
      <c r="T141" s="96">
        <f t="shared" si="215"/>
        <v>5112.1558649729959</v>
      </c>
      <c r="U141" s="96">
        <f t="shared" si="215"/>
        <v>5151.675557983117</v>
      </c>
      <c r="V141" s="96">
        <f t="shared" si="215"/>
        <v>5187.2437336742205</v>
      </c>
      <c r="W141" s="96">
        <f t="shared" si="215"/>
        <v>5219.1995563766086</v>
      </c>
      <c r="X141" s="96">
        <f t="shared" si="215"/>
        <v>5247.8585730219511</v>
      </c>
      <c r="Y141" s="96">
        <f t="shared" si="215"/>
        <v>5273.5132416414426</v>
      </c>
      <c r="Z141" s="96">
        <f t="shared" si="215"/>
        <v>5296.4337194469872</v>
      </c>
      <c r="AA141" s="96">
        <f t="shared" si="215"/>
        <v>5316.8688348416254</v>
      </c>
      <c r="AB141" s="96">
        <f t="shared" si="215"/>
        <v>5335.047182204572</v>
      </c>
      <c r="AC141" s="96">
        <f t="shared" si="215"/>
        <v>5351.1782906603812</v>
      </c>
      <c r="AD141" s="96">
        <f t="shared" si="215"/>
        <v>5365.4538284601203</v>
      </c>
      <c r="AE141" s="96">
        <f t="shared" si="215"/>
        <v>5378.0488132862147</v>
      </c>
      <c r="AF141" s="96">
        <f t="shared" si="215"/>
        <v>5389.1228059566783</v>
      </c>
      <c r="AG141" s="96">
        <f t="shared" si="215"/>
        <v>5398.8210708563211</v>
      </c>
      <c r="AH141" s="96">
        <f t="shared" si="215"/>
        <v>5407.2756911551896</v>
      </c>
      <c r="AI141" s="96">
        <f t="shared" si="215"/>
        <v>5398.6510214738355</v>
      </c>
      <c r="AJ141" s="96">
        <f t="shared" si="215"/>
        <v>5388.9541080626204</v>
      </c>
      <c r="AK141" s="96">
        <f t="shared" si="215"/>
        <v>5378.2919394946957</v>
      </c>
      <c r="AL141" s="96">
        <f t="shared" si="215"/>
        <v>5366.7611459757773</v>
      </c>
      <c r="AM141" s="96">
        <f t="shared" si="215"/>
        <v>5354.4489413894034</v>
      </c>
      <c r="AN141" s="96">
        <f t="shared" si="215"/>
        <v>5341.4339916712752</v>
      </c>
      <c r="AO141" s="96">
        <f t="shared" si="215"/>
        <v>5327.7872127732189</v>
      </c>
      <c r="AP141" s="96">
        <f t="shared" si="215"/>
        <v>5313.572501931777</v>
      </c>
      <c r="AQ141" s="96">
        <f t="shared" si="215"/>
        <v>5298.8474062229325</v>
      </c>
      <c r="AR141" s="96">
        <f t="shared" si="215"/>
        <v>5283.6637325068605</v>
      </c>
      <c r="AS141" s="96">
        <f t="shared" si="215"/>
        <v>5268.0681028797962</v>
      </c>
      <c r="AT141" s="84"/>
      <c r="AU141" s="627" t="s">
        <v>141</v>
      </c>
      <c r="AV141" s="634">
        <v>365</v>
      </c>
      <c r="AW141" s="593">
        <f t="shared" ref="AW141:AX141" si="216">AW140</f>
        <v>0.85</v>
      </c>
      <c r="AX141" s="594">
        <f t="shared" si="216"/>
        <v>4</v>
      </c>
      <c r="AY141" s="605">
        <f t="shared" si="170"/>
        <v>67.990501100937223</v>
      </c>
      <c r="AZ141" s="594">
        <f t="shared" si="166"/>
        <v>68</v>
      </c>
      <c r="BA141" s="596">
        <v>70</v>
      </c>
      <c r="BB141" s="595">
        <f t="shared" si="184"/>
        <v>68</v>
      </c>
      <c r="BC141" s="597">
        <f t="shared" si="171"/>
        <v>0</v>
      </c>
      <c r="BD141" s="84"/>
      <c r="BE141" s="543" t="s">
        <v>141</v>
      </c>
    </row>
    <row r="142" spans="1:57" ht="15.75" customHeight="1" x14ac:dyDescent="0.25">
      <c r="A142" s="134">
        <v>18</v>
      </c>
      <c r="B142" s="192" t="s">
        <v>142</v>
      </c>
      <c r="C142" s="183"/>
      <c r="D142" s="729">
        <f t="shared" ref="D142:J142" si="217">D58</f>
        <v>262.5</v>
      </c>
      <c r="E142" s="729">
        <f t="shared" si="217"/>
        <v>307</v>
      </c>
      <c r="F142" s="729">
        <f t="shared" si="217"/>
        <v>273</v>
      </c>
      <c r="G142" s="729">
        <f t="shared" si="217"/>
        <v>306.5</v>
      </c>
      <c r="H142" s="729">
        <f t="shared" si="217"/>
        <v>283.5</v>
      </c>
      <c r="I142" s="729">
        <f t="shared" si="217"/>
        <v>238.5</v>
      </c>
      <c r="J142" s="729">
        <f t="shared" si="217"/>
        <v>250.5</v>
      </c>
      <c r="K142" s="96">
        <f t="shared" ref="K142:AS142" si="218">J142*(1+K$120)</f>
        <v>257.02683570694921</v>
      </c>
      <c r="L142" s="96">
        <f t="shared" si="218"/>
        <v>263.11337204123436</v>
      </c>
      <c r="M142" s="96">
        <f t="shared" si="218"/>
        <v>268.78157100714651</v>
      </c>
      <c r="N142" s="96">
        <f t="shared" si="218"/>
        <v>273.28170627986708</v>
      </c>
      <c r="O142" s="96">
        <f t="shared" si="218"/>
        <v>277.38513046646392</v>
      </c>
      <c r="P142" s="96">
        <f t="shared" si="218"/>
        <v>281.11893191793951</v>
      </c>
      <c r="Q142" s="96">
        <f t="shared" si="218"/>
        <v>284.50964735142162</v>
      </c>
      <c r="R142" s="96">
        <f t="shared" si="218"/>
        <v>287.58297086841986</v>
      </c>
      <c r="S142" s="96">
        <f t="shared" si="218"/>
        <v>290.36354144206706</v>
      </c>
      <c r="T142" s="96">
        <f t="shared" si="218"/>
        <v>292.874795694851</v>
      </c>
      <c r="U142" s="96">
        <f t="shared" si="218"/>
        <v>295.1388741623262</v>
      </c>
      <c r="V142" s="96">
        <f t="shared" si="218"/>
        <v>297.17657067704806</v>
      </c>
      <c r="W142" s="96">
        <f t="shared" si="218"/>
        <v>299.00731592277663</v>
      </c>
      <c r="X142" s="96">
        <f t="shared" si="218"/>
        <v>300.64918754533994</v>
      </c>
      <c r="Y142" s="96">
        <f t="shared" si="218"/>
        <v>302.11894043023017</v>
      </c>
      <c r="Z142" s="96">
        <f t="shared" si="218"/>
        <v>303.43205185167989</v>
      </c>
      <c r="AA142" s="96">
        <f t="shared" si="218"/>
        <v>304.60277715902276</v>
      </c>
      <c r="AB142" s="96">
        <f t="shared" si="218"/>
        <v>305.64421249679708</v>
      </c>
      <c r="AC142" s="96">
        <f t="shared" si="218"/>
        <v>306.56836176339061</v>
      </c>
      <c r="AD142" s="96">
        <f t="shared" si="218"/>
        <v>307.38620560989369</v>
      </c>
      <c r="AE142" s="96">
        <f t="shared" si="218"/>
        <v>308.1077707783183</v>
      </c>
      <c r="AF142" s="96">
        <f t="shared" si="218"/>
        <v>308.74219848877027</v>
      </c>
      <c r="AG142" s="96">
        <f t="shared" si="218"/>
        <v>309.29781092041361</v>
      </c>
      <c r="AH142" s="96">
        <f t="shared" si="218"/>
        <v>309.78217510220128</v>
      </c>
      <c r="AI142" s="96">
        <f t="shared" si="218"/>
        <v>309.28806881170863</v>
      </c>
      <c r="AJ142" s="96">
        <f t="shared" si="218"/>
        <v>308.73253380667501</v>
      </c>
      <c r="AK142" s="96">
        <f t="shared" si="218"/>
        <v>308.12169944961039</v>
      </c>
      <c r="AL142" s="96">
        <f t="shared" si="218"/>
        <v>307.46110167339793</v>
      </c>
      <c r="AM142" s="96">
        <f t="shared" si="218"/>
        <v>306.75573695095392</v>
      </c>
      <c r="AN142" s="96">
        <f t="shared" si="218"/>
        <v>306.01011204428926</v>
      </c>
      <c r="AO142" s="96">
        <f t="shared" si="218"/>
        <v>305.22828971976941</v>
      </c>
      <c r="AP142" s="96">
        <f t="shared" si="218"/>
        <v>304.41393064240378</v>
      </c>
      <c r="AQ142" s="96">
        <f t="shared" si="218"/>
        <v>303.57033167726587</v>
      </c>
      <c r="AR142" s="96">
        <f t="shared" si="218"/>
        <v>302.70046083315475</v>
      </c>
      <c r="AS142" s="96">
        <f t="shared" si="218"/>
        <v>301.8069890843658</v>
      </c>
      <c r="AT142" s="84"/>
      <c r="AU142" s="627" t="s">
        <v>142</v>
      </c>
      <c r="AV142" s="634">
        <v>365</v>
      </c>
      <c r="AW142" s="593">
        <f t="shared" ref="AW142:AX142" si="219">AW141</f>
        <v>0.85</v>
      </c>
      <c r="AX142" s="594">
        <f t="shared" si="219"/>
        <v>4</v>
      </c>
      <c r="AY142" s="605">
        <f t="shared" si="170"/>
        <v>3.8951676445476897</v>
      </c>
      <c r="AZ142" s="594">
        <f t="shared" si="166"/>
        <v>4</v>
      </c>
      <c r="BA142" s="596">
        <v>6</v>
      </c>
      <c r="BB142" s="595">
        <f t="shared" si="184"/>
        <v>4</v>
      </c>
      <c r="BC142" s="597">
        <f t="shared" si="171"/>
        <v>0</v>
      </c>
      <c r="BD142" s="84"/>
      <c r="BE142" s="543" t="s">
        <v>142</v>
      </c>
    </row>
    <row r="143" spans="1:57" ht="15.75" customHeight="1" x14ac:dyDescent="0.25">
      <c r="A143" s="134">
        <v>19</v>
      </c>
      <c r="B143" s="190" t="s">
        <v>143</v>
      </c>
      <c r="C143" s="183"/>
      <c r="D143" s="729">
        <f t="shared" ref="D143:J143" si="220">D59</f>
        <v>1124.5</v>
      </c>
      <c r="E143" s="729">
        <f t="shared" si="220"/>
        <v>1112</v>
      </c>
      <c r="F143" s="729">
        <f t="shared" si="220"/>
        <v>1058</v>
      </c>
      <c r="G143" s="729">
        <f t="shared" si="220"/>
        <v>1264</v>
      </c>
      <c r="H143" s="729">
        <f t="shared" si="220"/>
        <v>1282</v>
      </c>
      <c r="I143" s="729">
        <f t="shared" si="220"/>
        <v>1568</v>
      </c>
      <c r="J143" s="729">
        <f t="shared" si="220"/>
        <v>1476</v>
      </c>
      <c r="K143" s="96">
        <f t="shared" ref="K143:AS143" si="221">J143*(1+K$120)</f>
        <v>1514.4575229678924</v>
      </c>
      <c r="L143" s="96">
        <f t="shared" si="221"/>
        <v>1550.320707117213</v>
      </c>
      <c r="M143" s="96">
        <f t="shared" si="221"/>
        <v>1583.7189573115695</v>
      </c>
      <c r="N143" s="96">
        <f t="shared" si="221"/>
        <v>1610.2347244274799</v>
      </c>
      <c r="O143" s="96">
        <f t="shared" si="221"/>
        <v>1634.4129843053918</v>
      </c>
      <c r="P143" s="96">
        <f t="shared" si="221"/>
        <v>1656.4133473488168</v>
      </c>
      <c r="Q143" s="96">
        <f t="shared" si="221"/>
        <v>1676.3921736155617</v>
      </c>
      <c r="R143" s="96">
        <f t="shared" si="221"/>
        <v>1694.5008582905693</v>
      </c>
      <c r="S143" s="96">
        <f t="shared" si="221"/>
        <v>1710.8845795149336</v>
      </c>
      <c r="T143" s="96">
        <f t="shared" si="221"/>
        <v>1725.6814309205588</v>
      </c>
      <c r="U143" s="96">
        <f t="shared" si="221"/>
        <v>1739.0218693157419</v>
      </c>
      <c r="V143" s="96">
        <f t="shared" si="221"/>
        <v>1751.0284164444026</v>
      </c>
      <c r="W143" s="96">
        <f t="shared" si="221"/>
        <v>1761.8155620839052</v>
      </c>
      <c r="X143" s="96">
        <f t="shared" si="221"/>
        <v>1771.489823620446</v>
      </c>
      <c r="Y143" s="96">
        <f t="shared" si="221"/>
        <v>1780.1499244511765</v>
      </c>
      <c r="Z143" s="96">
        <f t="shared" si="221"/>
        <v>1787.8870600122937</v>
      </c>
      <c r="AA143" s="96">
        <f t="shared" si="221"/>
        <v>1794.7852258950804</v>
      </c>
      <c r="AB143" s="96">
        <f t="shared" si="221"/>
        <v>1800.9215874062775</v>
      </c>
      <c r="AC143" s="96">
        <f t="shared" si="221"/>
        <v>1806.3668741028525</v>
      </c>
      <c r="AD143" s="96">
        <f t="shared" si="221"/>
        <v>1811.1857863481162</v>
      </c>
      <c r="AE143" s="96">
        <f t="shared" si="221"/>
        <v>1815.4374038674564</v>
      </c>
      <c r="AF143" s="96">
        <f t="shared" si="221"/>
        <v>1819.1755887002992</v>
      </c>
      <c r="AG143" s="96">
        <f t="shared" si="221"/>
        <v>1822.4493769202816</v>
      </c>
      <c r="AH143" s="96">
        <f t="shared" si="221"/>
        <v>1825.3033550932103</v>
      </c>
      <c r="AI143" s="96">
        <f t="shared" si="221"/>
        <v>1822.3919743156966</v>
      </c>
      <c r="AJ143" s="96">
        <f t="shared" si="221"/>
        <v>1819.1186423099896</v>
      </c>
      <c r="AK143" s="96">
        <f t="shared" si="221"/>
        <v>1815.5194746012974</v>
      </c>
      <c r="AL143" s="96">
        <f t="shared" si="221"/>
        <v>1811.6270900995423</v>
      </c>
      <c r="AM143" s="96">
        <f t="shared" si="221"/>
        <v>1807.4709291002314</v>
      </c>
      <c r="AN143" s="96">
        <f t="shared" si="221"/>
        <v>1803.0775464166504</v>
      </c>
      <c r="AO143" s="96">
        <f t="shared" si="221"/>
        <v>1798.4708807440304</v>
      </c>
      <c r="AP143" s="96">
        <f t="shared" si="221"/>
        <v>1793.6725015097322</v>
      </c>
      <c r="AQ143" s="96">
        <f t="shared" si="221"/>
        <v>1788.7018345534705</v>
      </c>
      <c r="AR143" s="96">
        <f t="shared" si="221"/>
        <v>1783.5763680228995</v>
      </c>
      <c r="AS143" s="96">
        <f t="shared" si="221"/>
        <v>1778.3118398743468</v>
      </c>
      <c r="AT143" s="84"/>
      <c r="AU143" s="622" t="s">
        <v>143</v>
      </c>
      <c r="AV143" s="633">
        <v>365</v>
      </c>
      <c r="AW143" s="590">
        <f t="shared" ref="AW143:AX143" si="222">AW142</f>
        <v>0.85</v>
      </c>
      <c r="AX143" s="591">
        <f t="shared" si="222"/>
        <v>4</v>
      </c>
      <c r="AY143" s="605">
        <f t="shared" si="170"/>
        <v>22.951167438532494</v>
      </c>
      <c r="AZ143" s="591">
        <f t="shared" si="166"/>
        <v>23</v>
      </c>
      <c r="BA143" s="584">
        <v>40</v>
      </c>
      <c r="BB143" s="592">
        <v>0</v>
      </c>
      <c r="BC143" s="610">
        <f t="shared" si="171"/>
        <v>23</v>
      </c>
      <c r="BD143" s="84"/>
      <c r="BE143" s="540" t="s">
        <v>143</v>
      </c>
    </row>
    <row r="144" spans="1:57" ht="15.75" customHeight="1" x14ac:dyDescent="0.25">
      <c r="A144" s="134">
        <v>20</v>
      </c>
      <c r="B144" s="190" t="s">
        <v>144</v>
      </c>
      <c r="C144" s="183"/>
      <c r="D144" s="729">
        <f t="shared" ref="D144:J144" si="223">D60</f>
        <v>1316.5</v>
      </c>
      <c r="E144" s="729">
        <f t="shared" si="223"/>
        <v>1388</v>
      </c>
      <c r="F144" s="729">
        <f t="shared" si="223"/>
        <v>1342</v>
      </c>
      <c r="G144" s="729">
        <f t="shared" si="223"/>
        <v>1093.5</v>
      </c>
      <c r="H144" s="729">
        <f t="shared" si="223"/>
        <v>829.5</v>
      </c>
      <c r="I144" s="729">
        <f t="shared" si="223"/>
        <v>722</v>
      </c>
      <c r="J144" s="729">
        <f t="shared" si="223"/>
        <v>657.5</v>
      </c>
      <c r="K144" s="96">
        <f t="shared" ref="K144:AS144" si="224">J144*(1+K$120)</f>
        <v>674.63131527871906</v>
      </c>
      <c r="L144" s="96">
        <f t="shared" si="224"/>
        <v>690.60695455932773</v>
      </c>
      <c r="M144" s="96">
        <f t="shared" si="224"/>
        <v>705.48456262354819</v>
      </c>
      <c r="N144" s="96">
        <f t="shared" si="224"/>
        <v>717.29629492619802</v>
      </c>
      <c r="O144" s="96">
        <f t="shared" si="224"/>
        <v>728.06675960758491</v>
      </c>
      <c r="P144" s="96">
        <f t="shared" si="224"/>
        <v>737.86705683051991</v>
      </c>
      <c r="Q144" s="96">
        <f t="shared" si="224"/>
        <v>746.76683885652585</v>
      </c>
      <c r="R144" s="96">
        <f t="shared" si="224"/>
        <v>754.83354629136159</v>
      </c>
      <c r="S144" s="96">
        <f t="shared" si="224"/>
        <v>762.13185029205226</v>
      </c>
      <c r="T144" s="96">
        <f t="shared" si="224"/>
        <v>768.72326614516771</v>
      </c>
      <c r="U144" s="96">
        <f t="shared" si="224"/>
        <v>774.66590723245292</v>
      </c>
      <c r="V144" s="96">
        <f t="shared" si="224"/>
        <v>780.01435217628386</v>
      </c>
      <c r="W144" s="96">
        <f t="shared" si="224"/>
        <v>784.81960167355544</v>
      </c>
      <c r="X144" s="96">
        <f t="shared" si="224"/>
        <v>789.12910503417572</v>
      </c>
      <c r="Y144" s="96">
        <f t="shared" si="224"/>
        <v>792.98683965220096</v>
      </c>
      <c r="Z144" s="96">
        <f t="shared" si="224"/>
        <v>796.43342951089642</v>
      </c>
      <c r="AA144" s="96">
        <f t="shared" si="224"/>
        <v>799.5062913455389</v>
      </c>
      <c r="AB144" s="96">
        <f t="shared" si="224"/>
        <v>802.23979926804031</v>
      </c>
      <c r="AC144" s="96">
        <f t="shared" si="224"/>
        <v>804.66546051668399</v>
      </c>
      <c r="AD144" s="96">
        <f t="shared" si="224"/>
        <v>806.81209656089857</v>
      </c>
      <c r="AE144" s="96">
        <f t="shared" si="224"/>
        <v>808.70602509678349</v>
      </c>
      <c r="AF144" s="96">
        <f t="shared" si="224"/>
        <v>810.37123954637298</v>
      </c>
      <c r="AG144" s="96">
        <f t="shared" si="224"/>
        <v>811.82958355358051</v>
      </c>
      <c r="AH144" s="96">
        <f t="shared" si="224"/>
        <v>813.10091868142638</v>
      </c>
      <c r="AI144" s="96">
        <f t="shared" si="224"/>
        <v>811.80401294889566</v>
      </c>
      <c r="AJ144" s="96">
        <f t="shared" si="224"/>
        <v>810.34587216722059</v>
      </c>
      <c r="AK144" s="96">
        <f t="shared" si="224"/>
        <v>808.74258438370759</v>
      </c>
      <c r="AL144" s="96">
        <f t="shared" si="224"/>
        <v>807.00868004095435</v>
      </c>
      <c r="AM144" s="96">
        <f t="shared" si="224"/>
        <v>805.15727363374094</v>
      </c>
      <c r="AN144" s="96">
        <f t="shared" si="224"/>
        <v>803.20019428790465</v>
      </c>
      <c r="AO144" s="96">
        <f t="shared" si="224"/>
        <v>801.14810575149033</v>
      </c>
      <c r="AP144" s="96">
        <f t="shared" si="224"/>
        <v>799.0106163568081</v>
      </c>
      <c r="AQ144" s="96">
        <f t="shared" si="224"/>
        <v>796.79637955210478</v>
      </c>
      <c r="AR144" s="96">
        <f t="shared" si="224"/>
        <v>794.51318561995674</v>
      </c>
      <c r="AS144" s="96">
        <f t="shared" si="224"/>
        <v>792.16804520147878</v>
      </c>
      <c r="AT144" s="84"/>
      <c r="AU144" s="622" t="s">
        <v>144</v>
      </c>
      <c r="AV144" s="633">
        <v>365</v>
      </c>
      <c r="AW144" s="590">
        <f t="shared" ref="AW144:AX144" si="225">AW143</f>
        <v>0.85</v>
      </c>
      <c r="AX144" s="591">
        <f t="shared" si="225"/>
        <v>4</v>
      </c>
      <c r="AY144" s="605">
        <f t="shared" si="170"/>
        <v>10.223843218722978</v>
      </c>
      <c r="AZ144" s="591">
        <f t="shared" si="166"/>
        <v>11</v>
      </c>
      <c r="BA144" s="584">
        <v>80</v>
      </c>
      <c r="BB144" s="592">
        <v>0</v>
      </c>
      <c r="BC144" s="610">
        <f t="shared" si="171"/>
        <v>11</v>
      </c>
      <c r="BD144" s="84"/>
      <c r="BE144" s="540" t="s">
        <v>144</v>
      </c>
    </row>
    <row r="145" spans="1:57" ht="15.75" customHeight="1" thickBot="1" x14ac:dyDescent="0.3">
      <c r="A145" s="134">
        <v>21</v>
      </c>
      <c r="B145" s="427" t="s">
        <v>231</v>
      </c>
      <c r="C145" s="183"/>
      <c r="D145" s="729">
        <f t="shared" ref="D145:J145" si="226">D61</f>
        <v>318</v>
      </c>
      <c r="E145" s="729">
        <f t="shared" si="226"/>
        <v>628</v>
      </c>
      <c r="F145" s="729">
        <f t="shared" si="226"/>
        <v>663</v>
      </c>
      <c r="G145" s="729">
        <f t="shared" si="226"/>
        <v>598.5</v>
      </c>
      <c r="H145" s="729">
        <f t="shared" si="226"/>
        <v>223</v>
      </c>
      <c r="I145" s="729">
        <f t="shared" si="226"/>
        <v>0</v>
      </c>
      <c r="J145" s="729">
        <f t="shared" si="226"/>
        <v>0</v>
      </c>
      <c r="K145" s="96">
        <f t="shared" ref="K145:AS145" si="227">J145*(1+K$120)</f>
        <v>0</v>
      </c>
      <c r="L145" s="96">
        <f t="shared" si="227"/>
        <v>0</v>
      </c>
      <c r="M145" s="96">
        <f t="shared" si="227"/>
        <v>0</v>
      </c>
      <c r="N145" s="96">
        <f t="shared" si="227"/>
        <v>0</v>
      </c>
      <c r="O145" s="96">
        <f t="shared" si="227"/>
        <v>0</v>
      </c>
      <c r="P145" s="96">
        <f t="shared" si="227"/>
        <v>0</v>
      </c>
      <c r="Q145" s="96">
        <f t="shared" si="227"/>
        <v>0</v>
      </c>
      <c r="R145" s="96">
        <f t="shared" si="227"/>
        <v>0</v>
      </c>
      <c r="S145" s="96">
        <f t="shared" si="227"/>
        <v>0</v>
      </c>
      <c r="T145" s="96">
        <f t="shared" si="227"/>
        <v>0</v>
      </c>
      <c r="U145" s="96">
        <f t="shared" si="227"/>
        <v>0</v>
      </c>
      <c r="V145" s="96">
        <f t="shared" si="227"/>
        <v>0</v>
      </c>
      <c r="W145" s="96">
        <f t="shared" si="227"/>
        <v>0</v>
      </c>
      <c r="X145" s="96">
        <f t="shared" si="227"/>
        <v>0</v>
      </c>
      <c r="Y145" s="96">
        <f t="shared" si="227"/>
        <v>0</v>
      </c>
      <c r="Z145" s="96">
        <f t="shared" si="227"/>
        <v>0</v>
      </c>
      <c r="AA145" s="96">
        <f t="shared" si="227"/>
        <v>0</v>
      </c>
      <c r="AB145" s="96">
        <f t="shared" si="227"/>
        <v>0</v>
      </c>
      <c r="AC145" s="96">
        <f t="shared" si="227"/>
        <v>0</v>
      </c>
      <c r="AD145" s="96">
        <f t="shared" si="227"/>
        <v>0</v>
      </c>
      <c r="AE145" s="96">
        <f t="shared" si="227"/>
        <v>0</v>
      </c>
      <c r="AF145" s="96">
        <f t="shared" si="227"/>
        <v>0</v>
      </c>
      <c r="AG145" s="96">
        <f t="shared" si="227"/>
        <v>0</v>
      </c>
      <c r="AH145" s="96">
        <f t="shared" si="227"/>
        <v>0</v>
      </c>
      <c r="AI145" s="96">
        <f t="shared" si="227"/>
        <v>0</v>
      </c>
      <c r="AJ145" s="96">
        <f t="shared" si="227"/>
        <v>0</v>
      </c>
      <c r="AK145" s="96">
        <f t="shared" si="227"/>
        <v>0</v>
      </c>
      <c r="AL145" s="96">
        <f t="shared" si="227"/>
        <v>0</v>
      </c>
      <c r="AM145" s="96">
        <f t="shared" si="227"/>
        <v>0</v>
      </c>
      <c r="AN145" s="96">
        <f t="shared" si="227"/>
        <v>0</v>
      </c>
      <c r="AO145" s="96">
        <f t="shared" si="227"/>
        <v>0</v>
      </c>
      <c r="AP145" s="96">
        <f t="shared" si="227"/>
        <v>0</v>
      </c>
      <c r="AQ145" s="96">
        <f t="shared" si="227"/>
        <v>0</v>
      </c>
      <c r="AR145" s="96">
        <f t="shared" si="227"/>
        <v>0</v>
      </c>
      <c r="AS145" s="96">
        <f t="shared" si="227"/>
        <v>0</v>
      </c>
      <c r="AT145" s="84"/>
      <c r="AU145" s="628" t="s">
        <v>231</v>
      </c>
      <c r="AV145" s="633">
        <v>365</v>
      </c>
      <c r="AW145" s="590">
        <f t="shared" ref="AW145:AX145" si="228">AW144</f>
        <v>0.85</v>
      </c>
      <c r="AX145" s="591">
        <f t="shared" si="228"/>
        <v>4</v>
      </c>
      <c r="AY145" s="605">
        <f t="shared" si="170"/>
        <v>0</v>
      </c>
      <c r="AZ145" s="591">
        <f t="shared" si="166"/>
        <v>0</v>
      </c>
      <c r="BA145" s="584">
        <v>14</v>
      </c>
      <c r="BB145" s="592">
        <v>0</v>
      </c>
      <c r="BC145" s="610">
        <f t="shared" si="171"/>
        <v>0</v>
      </c>
      <c r="BD145" s="84"/>
      <c r="BE145" s="544" t="s">
        <v>231</v>
      </c>
    </row>
    <row r="146" spans="1:57" ht="15.75" customHeight="1" thickBot="1" x14ac:dyDescent="0.3">
      <c r="A146" s="134">
        <v>22</v>
      </c>
      <c r="B146" s="510" t="s">
        <v>238</v>
      </c>
      <c r="C146" s="183"/>
      <c r="D146" s="729">
        <f t="shared" ref="D146:J146" si="229">D62</f>
        <v>0</v>
      </c>
      <c r="E146" s="729">
        <f t="shared" si="229"/>
        <v>0</v>
      </c>
      <c r="F146" s="729">
        <f t="shared" si="229"/>
        <v>0</v>
      </c>
      <c r="G146" s="729">
        <f t="shared" si="229"/>
        <v>236.5</v>
      </c>
      <c r="H146" s="729">
        <f t="shared" si="229"/>
        <v>69.5</v>
      </c>
      <c r="I146" s="729">
        <f t="shared" si="229"/>
        <v>0</v>
      </c>
      <c r="J146" s="729">
        <f t="shared" si="229"/>
        <v>20.5</v>
      </c>
      <c r="K146" s="96">
        <f t="shared" ref="K146:AS146" si="230">J146*(1+K$120)</f>
        <v>21.034132263442949</v>
      </c>
      <c r="L146" s="96">
        <f t="shared" si="230"/>
        <v>21.532232043294623</v>
      </c>
      <c r="M146" s="96">
        <f t="shared" si="230"/>
        <v>21.996096629327354</v>
      </c>
      <c r="N146" s="96">
        <f t="shared" si="230"/>
        <v>22.364371172603889</v>
      </c>
      <c r="O146" s="96">
        <f t="shared" si="230"/>
        <v>22.700180337574885</v>
      </c>
      <c r="P146" s="96">
        <f t="shared" si="230"/>
        <v>23.005740935400233</v>
      </c>
      <c r="Q146" s="96">
        <f t="shared" si="230"/>
        <v>23.283224633549466</v>
      </c>
      <c r="R146" s="96">
        <f t="shared" si="230"/>
        <v>23.53473414292457</v>
      </c>
      <c r="S146" s="96">
        <f t="shared" si="230"/>
        <v>23.762285826596298</v>
      </c>
      <c r="T146" s="96">
        <f t="shared" si="230"/>
        <v>23.967797651674424</v>
      </c>
      <c r="U146" s="96">
        <f t="shared" si="230"/>
        <v>24.153081518274188</v>
      </c>
      <c r="V146" s="96">
        <f t="shared" si="230"/>
        <v>24.319839117283365</v>
      </c>
      <c r="W146" s="96">
        <f t="shared" si="230"/>
        <v>24.469660584498676</v>
      </c>
      <c r="X146" s="96">
        <f t="shared" si="230"/>
        <v>24.604025328061745</v>
      </c>
      <c r="Y146" s="96">
        <f t="shared" si="230"/>
        <v>24.724304506266336</v>
      </c>
      <c r="Z146" s="96">
        <f t="shared" si="230"/>
        <v>24.831764722392961</v>
      </c>
      <c r="AA146" s="96">
        <f t="shared" si="230"/>
        <v>24.927572581876113</v>
      </c>
      <c r="AB146" s="96">
        <f t="shared" si="230"/>
        <v>25.012799825087182</v>
      </c>
      <c r="AC146" s="96">
        <f t="shared" si="230"/>
        <v>25.088428806984059</v>
      </c>
      <c r="AD146" s="96">
        <f t="shared" si="230"/>
        <v>25.155358143723831</v>
      </c>
      <c r="AE146" s="96">
        <f t="shared" si="230"/>
        <v>25.214408387048</v>
      </c>
      <c r="AF146" s="96">
        <f t="shared" si="230"/>
        <v>25.266327620837483</v>
      </c>
      <c r="AG146" s="96">
        <f t="shared" si="230"/>
        <v>25.311796901670572</v>
      </c>
      <c r="AH146" s="96">
        <f t="shared" si="230"/>
        <v>25.351435487405691</v>
      </c>
      <c r="AI146" s="96">
        <f t="shared" si="230"/>
        <v>25.310999643273558</v>
      </c>
      <c r="AJ146" s="96">
        <f t="shared" si="230"/>
        <v>25.265536698749848</v>
      </c>
      <c r="AK146" s="96">
        <f t="shared" si="230"/>
        <v>25.215548258351344</v>
      </c>
      <c r="AL146" s="96">
        <f t="shared" si="230"/>
        <v>25.161487362493638</v>
      </c>
      <c r="AM146" s="96">
        <f t="shared" si="230"/>
        <v>25.103762904169873</v>
      </c>
      <c r="AN146" s="96">
        <f t="shared" si="230"/>
        <v>25.042743700231249</v>
      </c>
      <c r="AO146" s="96">
        <f t="shared" si="230"/>
        <v>24.978762232555972</v>
      </c>
      <c r="AP146" s="96">
        <f t="shared" si="230"/>
        <v>24.912118076524052</v>
      </c>
      <c r="AQ146" s="96">
        <f t="shared" si="230"/>
        <v>24.843081035464859</v>
      </c>
      <c r="AR146" s="96">
        <f t="shared" si="230"/>
        <v>24.771894000318039</v>
      </c>
      <c r="AS146" s="96">
        <f t="shared" si="230"/>
        <v>24.698775553810361</v>
      </c>
      <c r="AT146" s="84"/>
      <c r="AU146" s="629" t="s">
        <v>238</v>
      </c>
      <c r="AV146" s="636">
        <v>365</v>
      </c>
      <c r="AW146" s="611">
        <f t="shared" ref="AW146:AX146" si="231">AW145</f>
        <v>0.85</v>
      </c>
      <c r="AX146" s="612">
        <f t="shared" si="231"/>
        <v>4</v>
      </c>
      <c r="AY146" s="605">
        <f t="shared" si="170"/>
        <v>0.31876621442406239</v>
      </c>
      <c r="AZ146" s="612">
        <f t="shared" si="166"/>
        <v>1</v>
      </c>
      <c r="BA146" s="613">
        <v>0</v>
      </c>
      <c r="BB146" s="614">
        <v>0</v>
      </c>
      <c r="BC146" s="615">
        <f t="shared" si="171"/>
        <v>1</v>
      </c>
      <c r="BD146" s="84"/>
      <c r="BE146" s="545" t="s">
        <v>238</v>
      </c>
    </row>
    <row r="147" spans="1:57" ht="15.75" customHeight="1" thickBot="1" x14ac:dyDescent="0.25">
      <c r="A147" s="199"/>
      <c r="B147" s="231" t="s">
        <v>146</v>
      </c>
      <c r="C147" s="232"/>
      <c r="D147" s="233">
        <f t="shared" ref="D147:AS147" si="232">SUM(D125:D146)</f>
        <v>28732</v>
      </c>
      <c r="E147" s="234">
        <f t="shared" si="232"/>
        <v>30477</v>
      </c>
      <c r="F147" s="235">
        <f t="shared" si="232"/>
        <v>30512</v>
      </c>
      <c r="G147" s="236">
        <f t="shared" si="232"/>
        <v>31935</v>
      </c>
      <c r="H147" s="236">
        <f t="shared" si="232"/>
        <v>32148</v>
      </c>
      <c r="I147" s="237">
        <f t="shared" si="232"/>
        <v>32253</v>
      </c>
      <c r="J147" s="236">
        <f t="shared" si="232"/>
        <v>37126.5</v>
      </c>
      <c r="K147" s="236">
        <f t="shared" si="232"/>
        <v>38093.83958432755</v>
      </c>
      <c r="L147" s="236">
        <f t="shared" si="232"/>
        <v>38995.922583189167</v>
      </c>
      <c r="M147" s="236">
        <f t="shared" si="232"/>
        <v>39836.003976035223</v>
      </c>
      <c r="N147" s="238">
        <f t="shared" si="232"/>
        <v>40502.967138520893</v>
      </c>
      <c r="O147" s="239">
        <f t="shared" si="232"/>
        <v>41111.133917218242</v>
      </c>
      <c r="P147" s="240">
        <f t="shared" si="232"/>
        <v>41664.519065274973</v>
      </c>
      <c r="Q147" s="236">
        <f t="shared" si="232"/>
        <v>42167.055578413383</v>
      </c>
      <c r="R147" s="236">
        <f t="shared" si="232"/>
        <v>42622.551568648254</v>
      </c>
      <c r="S147" s="236">
        <f t="shared" si="232"/>
        <v>43034.658767859881</v>
      </c>
      <c r="T147" s="236">
        <f t="shared" si="232"/>
        <v>43406.85070804345</v>
      </c>
      <c r="U147" s="236">
        <f t="shared" si="232"/>
        <v>43742.408828693013</v>
      </c>
      <c r="V147" s="236">
        <f t="shared" si="232"/>
        <v>44044.414975015658</v>
      </c>
      <c r="W147" s="236">
        <f t="shared" si="232"/>
        <v>44315.74896050684</v>
      </c>
      <c r="X147" s="236">
        <f t="shared" si="232"/>
        <v>44559.090065477292</v>
      </c>
      <c r="Y147" s="236">
        <f t="shared" si="232"/>
        <v>44776.921524482786</v>
      </c>
      <c r="Z147" s="236">
        <f t="shared" si="232"/>
        <v>44971.53721784988</v>
      </c>
      <c r="AA147" s="236">
        <f t="shared" si="232"/>
        <v>45145.049924927975</v>
      </c>
      <c r="AB147" s="236">
        <f t="shared" si="232"/>
        <v>45299.40061980972</v>
      </c>
      <c r="AC147" s="236">
        <f t="shared" si="232"/>
        <v>45436.368395243611</v>
      </c>
      <c r="AD147" s="236">
        <f t="shared" si="232"/>
        <v>45557.580688925023</v>
      </c>
      <c r="AE147" s="236">
        <f t="shared" si="232"/>
        <v>45664.523560084759</v>
      </c>
      <c r="AF147" s="236">
        <f t="shared" si="232"/>
        <v>45758.551825123068</v>
      </c>
      <c r="AG147" s="236">
        <f t="shared" si="232"/>
        <v>45840.898910725482</v>
      </c>
      <c r="AH147" s="236">
        <f t="shared" si="232"/>
        <v>45912.686323081332</v>
      </c>
      <c r="AI147" s="236">
        <f t="shared" si="232"/>
        <v>45839.455036877844</v>
      </c>
      <c r="AJ147" s="236">
        <f t="shared" si="232"/>
        <v>45757.119426640791</v>
      </c>
      <c r="AK147" s="236">
        <f t="shared" si="232"/>
        <v>45666.587922618601</v>
      </c>
      <c r="AL147" s="236">
        <f t="shared" si="232"/>
        <v>45568.681003103426</v>
      </c>
      <c r="AM147" s="236">
        <f t="shared" si="232"/>
        <v>45464.139193251853</v>
      </c>
      <c r="AN147" s="236">
        <f t="shared" si="232"/>
        <v>45353.630438372464</v>
      </c>
      <c r="AO147" s="236">
        <f t="shared" si="232"/>
        <v>45237.756879365334</v>
      </c>
      <c r="AP147" s="236">
        <f t="shared" si="232"/>
        <v>45117.061061857086</v>
      </c>
      <c r="AQ147" s="236">
        <f t="shared" si="232"/>
        <v>44992.031612838357</v>
      </c>
      <c r="AR147" s="236">
        <f t="shared" si="232"/>
        <v>44863.10841964915</v>
      </c>
      <c r="AS147" s="236">
        <f t="shared" si="232"/>
        <v>44730.687346270279</v>
      </c>
      <c r="AT147" s="238"/>
      <c r="AU147" s="630" t="s">
        <v>146</v>
      </c>
      <c r="AV147" s="637"/>
      <c r="AW147" s="638"/>
      <c r="AX147" s="638"/>
      <c r="AY147" s="638">
        <f>SUM(AY125:AY146)</f>
        <v>577.30116389341219</v>
      </c>
      <c r="AZ147" s="638">
        <f>SUM(AZ125:AZ146)</f>
        <v>585</v>
      </c>
      <c r="BA147" s="638">
        <f>SUM(BA125:BA146)</f>
        <v>738</v>
      </c>
      <c r="BB147" s="639">
        <f>SUM(BB125:BB146)</f>
        <v>341</v>
      </c>
      <c r="BC147" s="640">
        <f>SUM(BC125:BC146)</f>
        <v>241</v>
      </c>
      <c r="BD147" s="244"/>
      <c r="BE147" s="109"/>
    </row>
    <row r="148" spans="1:57" ht="15.75" customHeight="1" thickBot="1" x14ac:dyDescent="0.25">
      <c r="A148" s="199"/>
      <c r="B148" s="616"/>
      <c r="C148" s="617"/>
      <c r="D148" s="233">
        <f>SUM(D125:D146)</f>
        <v>28732</v>
      </c>
      <c r="E148" s="781">
        <f t="shared" ref="E148:I148" si="233">SUM(E125:E146)</f>
        <v>30477</v>
      </c>
      <c r="F148" s="781">
        <f t="shared" si="233"/>
        <v>30512</v>
      </c>
      <c r="G148" s="781">
        <f t="shared" si="233"/>
        <v>31935</v>
      </c>
      <c r="H148" s="781">
        <f t="shared" si="233"/>
        <v>32148</v>
      </c>
      <c r="I148" s="781">
        <f t="shared" si="233"/>
        <v>32253</v>
      </c>
      <c r="J148" s="618"/>
      <c r="K148" s="618"/>
      <c r="L148" s="618"/>
      <c r="M148" s="618"/>
      <c r="N148" s="618"/>
      <c r="O148" s="618"/>
      <c r="P148" s="618"/>
      <c r="Q148" s="618"/>
      <c r="R148" s="618"/>
      <c r="S148" s="618"/>
      <c r="T148" s="618"/>
      <c r="U148" s="618"/>
      <c r="V148" s="618"/>
      <c r="W148" s="618"/>
      <c r="X148" s="618"/>
      <c r="Y148" s="618"/>
      <c r="Z148" s="618"/>
      <c r="AA148" s="618"/>
      <c r="AB148" s="618"/>
      <c r="AC148" s="618"/>
      <c r="AD148" s="618"/>
      <c r="AE148" s="618"/>
      <c r="AF148" s="618"/>
      <c r="AG148" s="618"/>
      <c r="AH148" s="618"/>
      <c r="AI148" s="618"/>
      <c r="AJ148" s="618"/>
      <c r="AK148" s="618"/>
      <c r="AL148" s="618"/>
      <c r="AM148" s="618"/>
      <c r="AN148" s="618"/>
      <c r="AO148" s="618"/>
      <c r="AP148" s="618"/>
      <c r="AQ148" s="618"/>
      <c r="AR148" s="618"/>
      <c r="AS148" s="618"/>
      <c r="AT148" s="618"/>
      <c r="AU148" s="616"/>
      <c r="AV148" s="618"/>
      <c r="AW148" s="618"/>
      <c r="AX148" s="618"/>
      <c r="AY148" s="618"/>
      <c r="AZ148" s="618"/>
      <c r="BA148" s="618"/>
      <c r="BB148" s="619"/>
      <c r="BC148" s="620"/>
      <c r="BD148" s="244"/>
      <c r="BE148" s="109"/>
    </row>
    <row r="149" spans="1:57" ht="15.75" customHeight="1" thickBot="1" x14ac:dyDescent="0.3">
      <c r="A149" s="111"/>
      <c r="B149" s="84"/>
      <c r="C149" s="84"/>
      <c r="D149" s="244"/>
      <c r="E149" s="893" t="s">
        <v>454</v>
      </c>
      <c r="F149" s="894"/>
      <c r="G149" s="894"/>
      <c r="H149" s="894"/>
      <c r="I149" s="894"/>
      <c r="J149" s="895"/>
      <c r="K149" s="244"/>
      <c r="L149" s="244"/>
      <c r="M149" s="244"/>
      <c r="N149" s="244"/>
      <c r="O149" s="244"/>
      <c r="P149" s="244"/>
      <c r="Q149" s="244"/>
      <c r="R149" s="244"/>
      <c r="S149" s="244"/>
      <c r="T149" s="244"/>
      <c r="U149" s="244"/>
      <c r="V149" s="244"/>
      <c r="W149" s="244"/>
      <c r="X149" s="244"/>
      <c r="Y149" s="244"/>
      <c r="Z149" s="244"/>
      <c r="AA149" s="244"/>
      <c r="AB149" s="244"/>
      <c r="AC149" s="244"/>
      <c r="AD149" s="244"/>
      <c r="AE149" s="244"/>
      <c r="AF149" s="244"/>
      <c r="AG149" s="244"/>
      <c r="AH149" s="244"/>
      <c r="AI149" s="244"/>
      <c r="AJ149" s="244"/>
      <c r="AK149" s="244"/>
      <c r="AL149" s="244"/>
      <c r="AM149" s="244"/>
      <c r="AN149" s="244"/>
      <c r="AO149" s="244"/>
      <c r="AP149" s="244"/>
      <c r="AQ149" s="244"/>
      <c r="AR149" s="244"/>
      <c r="AS149" s="244"/>
      <c r="AT149" s="244"/>
      <c r="AU149" s="244"/>
      <c r="AV149" s="244"/>
      <c r="AW149" s="244"/>
      <c r="AX149" s="244"/>
      <c r="AY149" s="244"/>
      <c r="AZ149" s="915" t="s">
        <v>277</v>
      </c>
      <c r="BA149" s="916"/>
      <c r="BB149" s="917">
        <f>BB147+BC147</f>
        <v>582</v>
      </c>
      <c r="BC149" s="918"/>
      <c r="BD149" s="84"/>
      <c r="BE149" s="84"/>
    </row>
    <row r="150" spans="1:57" ht="15.75" customHeight="1" x14ac:dyDescent="0.25">
      <c r="A150" s="111"/>
      <c r="B150" s="84"/>
      <c r="C150" s="84"/>
      <c r="D150" s="244"/>
      <c r="E150" s="704">
        <v>2017</v>
      </c>
      <c r="F150" s="705">
        <v>2018</v>
      </c>
      <c r="G150" s="705">
        <v>2019</v>
      </c>
      <c r="H150" s="705">
        <v>2020</v>
      </c>
      <c r="I150" s="705">
        <v>2021</v>
      </c>
      <c r="J150" s="706">
        <v>2022</v>
      </c>
      <c r="K150" s="244"/>
      <c r="L150" s="244"/>
      <c r="M150" s="244"/>
      <c r="N150" s="244"/>
      <c r="O150" s="244"/>
      <c r="P150" s="244"/>
      <c r="Q150" s="244"/>
      <c r="R150" s="244"/>
      <c r="S150" s="244"/>
      <c r="T150" s="244"/>
      <c r="U150" s="244"/>
      <c r="V150" s="244"/>
      <c r="W150" s="244"/>
      <c r="X150" s="244"/>
      <c r="Y150" s="244"/>
      <c r="Z150" s="244"/>
      <c r="AA150" s="244"/>
      <c r="AB150" s="244"/>
      <c r="AC150" s="244"/>
      <c r="AD150" s="244"/>
      <c r="AE150" s="244"/>
      <c r="AF150" s="244"/>
      <c r="AG150" s="244"/>
      <c r="AH150" s="244"/>
      <c r="AI150" s="244"/>
      <c r="AJ150" s="244"/>
      <c r="AK150" s="244"/>
      <c r="AL150" s="244"/>
      <c r="AM150" s="244"/>
      <c r="AN150" s="244"/>
      <c r="AO150" s="244"/>
      <c r="AP150" s="244"/>
      <c r="AQ150" s="244"/>
      <c r="AR150" s="244"/>
      <c r="AS150" s="244"/>
      <c r="AT150" s="244"/>
      <c r="AU150" s="244"/>
      <c r="AV150" s="244"/>
      <c r="AW150" s="244"/>
      <c r="AX150" s="244"/>
      <c r="AY150" s="244"/>
      <c r="AZ150" s="244"/>
      <c r="BA150" s="244"/>
      <c r="BB150" s="264"/>
      <c r="BC150" s="264"/>
      <c r="BD150" s="84"/>
      <c r="BE150" s="84"/>
    </row>
    <row r="151" spans="1:57" ht="15.75" customHeight="1" x14ac:dyDescent="0.25">
      <c r="A151" s="111"/>
      <c r="B151" s="84"/>
      <c r="C151" s="84"/>
      <c r="D151" s="244"/>
      <c r="E151" s="707">
        <f t="shared" ref="E151" si="234">(E147-D147)/D147</f>
        <v>6.0733676736739524E-2</v>
      </c>
      <c r="F151" s="708">
        <f t="shared" ref="F151" si="235">(F147-E147)/E147</f>
        <v>1.1484069954391836E-3</v>
      </c>
      <c r="G151" s="708">
        <f t="shared" ref="G151" si="236">(G147-F147)/F147</f>
        <v>4.6637388568432095E-2</v>
      </c>
      <c r="H151" s="708">
        <f t="shared" ref="H151" si="237">(H147-G147)/G147</f>
        <v>6.6697980272428367E-3</v>
      </c>
      <c r="I151" s="708">
        <f t="shared" ref="I151" si="238">(I147-H147)/H147</f>
        <v>3.2661440836132885E-3</v>
      </c>
      <c r="J151" s="709">
        <f t="shared" ref="J151" si="239">(J147-I147)/I147</f>
        <v>0.15110222304901869</v>
      </c>
      <c r="K151" s="244"/>
      <c r="L151" s="244"/>
      <c r="M151" s="244"/>
      <c r="N151" s="244"/>
      <c r="O151" s="244"/>
      <c r="P151" s="244"/>
      <c r="Q151" s="244"/>
      <c r="R151" s="244"/>
      <c r="S151" s="244"/>
      <c r="T151" s="244"/>
      <c r="U151" s="244"/>
      <c r="V151" s="244"/>
      <c r="W151" s="244"/>
      <c r="X151" s="244"/>
      <c r="Y151" s="244"/>
      <c r="Z151" s="244"/>
      <c r="AA151" s="244"/>
      <c r="AB151" s="244"/>
      <c r="AC151" s="244"/>
      <c r="AD151" s="244"/>
      <c r="AE151" s="244"/>
      <c r="AF151" s="244"/>
      <c r="AG151" s="244"/>
      <c r="AH151" s="244"/>
      <c r="AI151" s="244"/>
      <c r="AJ151" s="244"/>
      <c r="AK151" s="244"/>
      <c r="AL151" s="244"/>
      <c r="AM151" s="244"/>
      <c r="AN151" s="244"/>
      <c r="AO151" s="244"/>
      <c r="AP151" s="244"/>
      <c r="AQ151" s="244"/>
      <c r="AR151" s="244"/>
      <c r="AS151" s="244"/>
      <c r="AT151" s="244"/>
      <c r="AU151" s="244"/>
      <c r="AV151" s="244"/>
      <c r="AW151" s="244"/>
      <c r="AX151" s="244"/>
      <c r="AY151" s="244"/>
      <c r="AZ151" s="244"/>
      <c r="BA151" s="244"/>
      <c r="BB151" s="84"/>
      <c r="BC151" s="84"/>
      <c r="BD151" s="84"/>
      <c r="BE151" s="84"/>
    </row>
    <row r="152" spans="1:57" ht="15.75" customHeight="1" thickBot="1" x14ac:dyDescent="0.3">
      <c r="A152" s="111"/>
      <c r="B152" s="84"/>
      <c r="C152" s="84"/>
      <c r="D152" s="244"/>
      <c r="E152" s="710"/>
      <c r="F152" s="711">
        <f>AVERAGE(E151:I151)</f>
        <v>2.3691082882293386E-2</v>
      </c>
      <c r="G152" s="896" t="s">
        <v>100</v>
      </c>
      <c r="H152" s="885"/>
      <c r="I152" s="885"/>
      <c r="J152" s="712"/>
      <c r="K152" s="244"/>
      <c r="L152" s="244"/>
      <c r="M152" s="244"/>
      <c r="N152" s="244"/>
      <c r="O152" s="244"/>
      <c r="P152" s="244"/>
      <c r="Q152" s="244"/>
      <c r="R152" s="244"/>
      <c r="S152" s="244"/>
      <c r="T152" s="244"/>
      <c r="U152" s="244"/>
      <c r="V152" s="244"/>
      <c r="W152" s="244"/>
      <c r="X152" s="244"/>
      <c r="Y152" s="244"/>
      <c r="Z152" s="244"/>
      <c r="AA152" s="244"/>
      <c r="AB152" s="244"/>
      <c r="AC152" s="244"/>
      <c r="AD152" s="244"/>
      <c r="AE152" s="244"/>
      <c r="AF152" s="244"/>
      <c r="AG152" s="244"/>
      <c r="AH152" s="244"/>
      <c r="AI152" s="244"/>
      <c r="AJ152" s="244"/>
      <c r="AK152" s="244"/>
      <c r="AL152" s="244"/>
      <c r="AM152" s="244"/>
      <c r="AN152" s="244"/>
      <c r="AO152" s="244"/>
      <c r="AP152" s="244"/>
      <c r="AQ152" s="244"/>
      <c r="AR152" s="244"/>
      <c r="AS152" s="244"/>
      <c r="AT152" s="244"/>
      <c r="AU152" s="244"/>
      <c r="AV152" s="244"/>
      <c r="AW152" s="244"/>
      <c r="AX152" s="244"/>
      <c r="AY152" s="244"/>
      <c r="AZ152" s="244"/>
      <c r="BA152" s="244"/>
      <c r="BB152" s="84"/>
      <c r="BC152" s="84"/>
      <c r="BD152" s="84"/>
      <c r="BE152" s="84"/>
    </row>
    <row r="153" spans="1:57" ht="15.75" customHeight="1" x14ac:dyDescent="0.25">
      <c r="A153" s="111"/>
      <c r="B153" s="84"/>
      <c r="C153" s="84"/>
      <c r="D153" s="244"/>
      <c r="E153" s="780"/>
      <c r="F153" s="780"/>
      <c r="G153" s="780"/>
      <c r="H153" s="780"/>
      <c r="I153" s="780"/>
      <c r="J153" s="244"/>
      <c r="K153" s="244"/>
      <c r="L153" s="244"/>
      <c r="M153" s="244"/>
      <c r="N153" s="244"/>
      <c r="O153" s="244"/>
      <c r="P153" s="244"/>
      <c r="Q153" s="244"/>
      <c r="R153" s="244"/>
      <c r="S153" s="244"/>
      <c r="T153" s="244"/>
      <c r="U153" s="244"/>
      <c r="V153" s="244"/>
      <c r="W153" s="244"/>
      <c r="X153" s="244"/>
      <c r="Y153" s="244"/>
      <c r="Z153" s="244"/>
      <c r="AA153" s="244"/>
      <c r="AB153" s="244"/>
      <c r="AC153" s="244"/>
      <c r="AD153" s="244"/>
      <c r="AE153" s="244"/>
      <c r="AF153" s="244"/>
      <c r="AG153" s="244"/>
      <c r="AH153" s="244"/>
      <c r="AI153" s="244"/>
      <c r="AJ153" s="244"/>
      <c r="AK153" s="244"/>
      <c r="AL153" s="244"/>
      <c r="AM153" s="244"/>
      <c r="AN153" s="244"/>
      <c r="AO153" s="244"/>
      <c r="AP153" s="244"/>
      <c r="AQ153" s="244"/>
      <c r="AR153" s="244"/>
      <c r="AS153" s="244"/>
      <c r="AT153" s="244"/>
      <c r="AU153" s="244"/>
      <c r="AV153" s="244"/>
      <c r="AW153" s="244"/>
      <c r="AX153" s="244"/>
      <c r="AY153" s="244"/>
      <c r="AZ153" s="244"/>
      <c r="BA153" s="244"/>
      <c r="BB153" s="84"/>
      <c r="BC153" s="84"/>
      <c r="BD153" s="84"/>
      <c r="BE153" s="84"/>
    </row>
    <row r="154" spans="1:57" ht="15.75" customHeight="1" x14ac:dyDescent="0.25">
      <c r="A154" s="111"/>
      <c r="B154" s="84"/>
      <c r="C154" s="84"/>
      <c r="D154" s="244"/>
      <c r="E154" s="780"/>
      <c r="F154" s="780"/>
      <c r="G154" s="780"/>
      <c r="H154" s="747"/>
      <c r="I154" s="747"/>
      <c r="J154" s="244"/>
      <c r="K154" s="244"/>
      <c r="L154" s="244"/>
      <c r="M154" s="244"/>
      <c r="N154" s="244"/>
      <c r="O154" s="244"/>
      <c r="P154" s="244"/>
      <c r="Q154" s="244"/>
      <c r="R154" s="244"/>
      <c r="S154" s="244"/>
      <c r="T154" s="244"/>
      <c r="U154" s="244"/>
      <c r="V154" s="244"/>
      <c r="W154" s="244"/>
      <c r="X154" s="244"/>
      <c r="Y154" s="244"/>
      <c r="Z154" s="244"/>
      <c r="AA154" s="244"/>
      <c r="AB154" s="244"/>
      <c r="AC154" s="244"/>
      <c r="AD154" s="244"/>
      <c r="AE154" s="244"/>
      <c r="AF154" s="244"/>
      <c r="AG154" s="244"/>
      <c r="AH154" s="244"/>
      <c r="AI154" s="244"/>
      <c r="AJ154" s="244"/>
      <c r="AK154" s="244"/>
      <c r="AL154" s="244"/>
      <c r="AM154" s="244"/>
      <c r="AN154" s="244"/>
      <c r="AO154" s="244"/>
      <c r="AP154" s="244"/>
      <c r="AQ154" s="244"/>
      <c r="AR154" s="244"/>
      <c r="AS154" s="244"/>
      <c r="AT154" s="244"/>
      <c r="AU154" s="244"/>
      <c r="AV154" s="244"/>
      <c r="AW154" s="244"/>
      <c r="AX154" s="244"/>
      <c r="AY154" s="244"/>
      <c r="AZ154" s="244"/>
      <c r="BA154" s="244"/>
      <c r="BB154" s="84"/>
      <c r="BC154" s="84"/>
      <c r="BD154" s="84"/>
      <c r="BE154" s="84"/>
    </row>
    <row r="155" spans="1:57" ht="15.75" customHeight="1" x14ac:dyDescent="0.25">
      <c r="A155" s="111"/>
      <c r="B155" s="84"/>
      <c r="C155" s="84"/>
      <c r="D155" s="244"/>
      <c r="E155" s="244"/>
      <c r="F155" s="244"/>
      <c r="G155" s="244"/>
      <c r="H155" s="244"/>
      <c r="I155" s="244"/>
      <c r="J155" s="244"/>
      <c r="K155" s="244"/>
      <c r="L155" s="244"/>
      <c r="M155" s="244"/>
      <c r="N155" s="244"/>
      <c r="O155" s="244"/>
      <c r="P155" s="244"/>
      <c r="Q155" s="244"/>
      <c r="R155" s="244"/>
      <c r="S155" s="244"/>
      <c r="T155" s="244"/>
      <c r="U155" s="244"/>
      <c r="V155" s="244"/>
      <c r="W155" s="244"/>
      <c r="X155" s="244"/>
      <c r="Y155" s="244"/>
      <c r="Z155" s="244"/>
      <c r="AA155" s="244"/>
      <c r="AB155" s="244"/>
      <c r="AC155" s="244"/>
      <c r="AD155" s="244"/>
      <c r="AE155" s="244"/>
      <c r="AF155" s="244"/>
      <c r="AG155" s="244"/>
      <c r="AH155" s="244"/>
      <c r="AI155" s="244"/>
      <c r="AJ155" s="244"/>
      <c r="AK155" s="244"/>
      <c r="AL155" s="244"/>
      <c r="AM155" s="244"/>
      <c r="AN155" s="244"/>
      <c r="AO155" s="244"/>
      <c r="AP155" s="244"/>
      <c r="AQ155" s="244"/>
      <c r="AR155" s="244"/>
      <c r="AS155" s="244"/>
      <c r="AT155" s="244"/>
      <c r="AU155" s="244"/>
      <c r="AV155" s="244"/>
      <c r="AW155" s="244"/>
      <c r="AX155" s="244"/>
      <c r="AY155" s="244"/>
      <c r="AZ155" s="244"/>
      <c r="BA155" s="244"/>
      <c r="BB155" s="84"/>
      <c r="BC155" s="84"/>
      <c r="BD155" s="84"/>
      <c r="BE155" s="84"/>
    </row>
    <row r="156" spans="1:57" ht="15.75" customHeight="1" thickBot="1" x14ac:dyDescent="0.3">
      <c r="A156" s="111"/>
      <c r="B156" s="84"/>
      <c r="C156" s="84"/>
      <c r="D156" s="109"/>
      <c r="E156" s="247"/>
      <c r="F156" s="247"/>
      <c r="G156" s="247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</row>
    <row r="157" spans="1:57" ht="15.75" customHeight="1" x14ac:dyDescent="0.25">
      <c r="A157" s="111"/>
      <c r="B157" s="460" t="s">
        <v>236</v>
      </c>
      <c r="C157" s="85"/>
      <c r="D157" s="203">
        <v>2016</v>
      </c>
      <c r="E157" s="203">
        <v>2017</v>
      </c>
      <c r="F157" s="204">
        <v>2018</v>
      </c>
      <c r="G157" s="203">
        <v>2019</v>
      </c>
      <c r="H157" s="204">
        <v>2020</v>
      </c>
      <c r="I157" s="265" t="s">
        <v>105</v>
      </c>
      <c r="J157" s="265" t="s">
        <v>457</v>
      </c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84"/>
      <c r="BD157" s="84"/>
      <c r="BE157" s="84"/>
    </row>
    <row r="158" spans="1:57" ht="44.1" customHeight="1" thickBot="1" x14ac:dyDescent="0.3">
      <c r="A158" s="111"/>
      <c r="B158" s="132" t="s">
        <v>106</v>
      </c>
      <c r="C158" s="83" t="s">
        <v>107</v>
      </c>
      <c r="D158" s="129" t="s">
        <v>108</v>
      </c>
      <c r="E158" s="130" t="s">
        <v>108</v>
      </c>
      <c r="F158" s="212" t="s">
        <v>108</v>
      </c>
      <c r="G158" s="266" t="s">
        <v>115</v>
      </c>
      <c r="H158" s="83" t="s">
        <v>115</v>
      </c>
      <c r="I158" s="133" t="s">
        <v>115</v>
      </c>
      <c r="J158" s="782" t="s">
        <v>115</v>
      </c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84"/>
      <c r="BD158" s="84"/>
      <c r="BE158" s="84"/>
    </row>
    <row r="159" spans="1:57" ht="15.75" customHeight="1" thickTop="1" x14ac:dyDescent="0.25">
      <c r="A159" s="134">
        <v>1</v>
      </c>
      <c r="B159" s="135" t="s">
        <v>116</v>
      </c>
      <c r="C159" s="183"/>
      <c r="D159" s="137">
        <v>44779</v>
      </c>
      <c r="E159" s="141">
        <v>7.1</v>
      </c>
      <c r="F159" s="146">
        <v>7</v>
      </c>
      <c r="G159" s="152">
        <v>7</v>
      </c>
      <c r="H159" s="158">
        <v>6.6</v>
      </c>
      <c r="I159" s="162">
        <v>7.2</v>
      </c>
      <c r="J159" s="783">
        <f>AN5</f>
        <v>11.32058975978258</v>
      </c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84"/>
      <c r="BD159" s="84"/>
      <c r="BE159" s="84"/>
    </row>
    <row r="160" spans="1:57" ht="15.75" customHeight="1" x14ac:dyDescent="0.25">
      <c r="A160" s="134">
        <v>2</v>
      </c>
      <c r="B160" s="190" t="s">
        <v>119</v>
      </c>
      <c r="C160" s="183"/>
      <c r="D160" s="168">
        <v>7.7</v>
      </c>
      <c r="E160" s="171">
        <v>7</v>
      </c>
      <c r="F160" s="176">
        <v>6.8</v>
      </c>
      <c r="G160" s="152">
        <v>6.6</v>
      </c>
      <c r="H160" s="182">
        <v>5.8</v>
      </c>
      <c r="I160" s="186">
        <v>5.6</v>
      </c>
      <c r="J160" s="783">
        <f t="shared" ref="J160:J180" si="240">AN6</f>
        <v>5.6816490123103396</v>
      </c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84"/>
      <c r="BD160" s="84"/>
      <c r="BE160" s="84"/>
    </row>
    <row r="161" spans="1:57" ht="15.75" customHeight="1" x14ac:dyDescent="0.25">
      <c r="A161" s="134">
        <v>3</v>
      </c>
      <c r="B161" s="190" t="s">
        <v>121</v>
      </c>
      <c r="C161" s="183"/>
      <c r="D161" s="168">
        <v>15.1</v>
      </c>
      <c r="E161" s="171">
        <v>15.8</v>
      </c>
      <c r="F161" s="176">
        <v>15.7</v>
      </c>
      <c r="G161" s="152">
        <v>15</v>
      </c>
      <c r="H161" s="182">
        <v>15.3</v>
      </c>
      <c r="I161" s="186">
        <v>13.2</v>
      </c>
      <c r="J161" s="783">
        <f t="shared" si="240"/>
        <v>13.4288607594937</v>
      </c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84"/>
      <c r="BD161" s="84"/>
      <c r="BE161" s="84"/>
    </row>
    <row r="162" spans="1:57" ht="15.75" customHeight="1" x14ac:dyDescent="0.25">
      <c r="A162" s="134">
        <v>4</v>
      </c>
      <c r="B162" s="190" t="s">
        <v>124</v>
      </c>
      <c r="C162" s="183"/>
      <c r="D162" s="191" t="s">
        <v>125</v>
      </c>
      <c r="E162" s="171">
        <v>52</v>
      </c>
      <c r="F162" s="176">
        <v>53.3</v>
      </c>
      <c r="G162" s="152">
        <v>55</v>
      </c>
      <c r="H162" s="182">
        <v>52.5</v>
      </c>
      <c r="I162" s="186">
        <v>52.4</v>
      </c>
      <c r="J162" s="783">
        <f t="shared" si="240"/>
        <v>46.347826086956502</v>
      </c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84"/>
      <c r="BD162" s="84"/>
      <c r="BE162" s="84"/>
    </row>
    <row r="163" spans="1:57" ht="15.75" customHeight="1" x14ac:dyDescent="0.25">
      <c r="A163" s="134">
        <v>5</v>
      </c>
      <c r="B163" s="190" t="s">
        <v>128</v>
      </c>
      <c r="C163" s="183"/>
      <c r="D163" s="193">
        <v>44776</v>
      </c>
      <c r="E163" s="171">
        <v>3.4</v>
      </c>
      <c r="F163" s="176">
        <v>3.2</v>
      </c>
      <c r="G163" s="152">
        <v>3.1</v>
      </c>
      <c r="H163" s="182">
        <v>3.1</v>
      </c>
      <c r="I163" s="186">
        <v>2.9</v>
      </c>
      <c r="J163" s="783">
        <f t="shared" si="240"/>
        <v>2.6977748256393199</v>
      </c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84"/>
      <c r="BD163" s="84"/>
      <c r="BE163" s="84"/>
    </row>
    <row r="164" spans="1:57" ht="15.75" customHeight="1" x14ac:dyDescent="0.25">
      <c r="A164" s="134">
        <v>6</v>
      </c>
      <c r="B164" s="166" t="s">
        <v>232</v>
      </c>
      <c r="C164" s="183"/>
      <c r="D164" s="168">
        <v>4.2</v>
      </c>
      <c r="E164" s="171">
        <v>4.0999999999999996</v>
      </c>
      <c r="F164" s="176">
        <v>4</v>
      </c>
      <c r="G164" s="152">
        <v>3.9</v>
      </c>
      <c r="H164" s="182">
        <v>3.7</v>
      </c>
      <c r="I164" s="186">
        <v>3.6</v>
      </c>
      <c r="J164" s="783">
        <f t="shared" si="240"/>
        <v>3.5753424657534199</v>
      </c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84"/>
      <c r="BD164" s="84"/>
      <c r="BE164" s="84"/>
    </row>
    <row r="165" spans="1:57" ht="15.75" customHeight="1" x14ac:dyDescent="0.25">
      <c r="A165" s="134">
        <v>7</v>
      </c>
      <c r="B165" s="166" t="s">
        <v>233</v>
      </c>
      <c r="C165" s="183"/>
      <c r="D165" s="168">
        <v>13.5</v>
      </c>
      <c r="E165" s="171">
        <v>17.100000000000001</v>
      </c>
      <c r="F165" s="176">
        <v>18</v>
      </c>
      <c r="G165" s="152">
        <v>18.5</v>
      </c>
      <c r="H165" s="182">
        <v>16.3</v>
      </c>
      <c r="I165" s="186">
        <v>17.7</v>
      </c>
      <c r="J165" s="783">
        <f t="shared" si="240"/>
        <v>18.5208333333333</v>
      </c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84"/>
      <c r="BD165" s="84"/>
      <c r="BE165" s="84"/>
    </row>
    <row r="166" spans="1:57" ht="15.75" customHeight="1" x14ac:dyDescent="0.25">
      <c r="A166" s="134">
        <v>8</v>
      </c>
      <c r="B166" s="190" t="s">
        <v>132</v>
      </c>
      <c r="C166" s="183"/>
      <c r="D166" s="168">
        <v>5.2</v>
      </c>
      <c r="E166" s="171">
        <v>4.8</v>
      </c>
      <c r="F166" s="176">
        <v>5.2</v>
      </c>
      <c r="G166" s="152">
        <v>4.9000000000000004</v>
      </c>
      <c r="H166" s="182">
        <v>3.6</v>
      </c>
      <c r="I166" s="186">
        <v>2.9</v>
      </c>
      <c r="J166" s="783">
        <f t="shared" si="240"/>
        <v>2.4148222190489799</v>
      </c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84"/>
      <c r="BD166" s="84"/>
      <c r="BE166" s="84"/>
    </row>
    <row r="167" spans="1:57" ht="15.75" customHeight="1" x14ac:dyDescent="0.25">
      <c r="A167" s="134">
        <v>9</v>
      </c>
      <c r="B167" s="190" t="s">
        <v>235</v>
      </c>
      <c r="C167" s="183"/>
      <c r="D167" s="168">
        <v>5.6</v>
      </c>
      <c r="E167" s="171">
        <v>5.5</v>
      </c>
      <c r="F167" s="176">
        <v>6</v>
      </c>
      <c r="G167" s="152">
        <v>0</v>
      </c>
      <c r="H167" s="182">
        <v>0</v>
      </c>
      <c r="I167" s="186">
        <v>0</v>
      </c>
      <c r="J167" s="783">
        <f t="shared" si="240"/>
        <v>0</v>
      </c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84"/>
      <c r="BD167" s="84"/>
      <c r="BE167" s="84"/>
    </row>
    <row r="168" spans="1:57" ht="15.75" customHeight="1" x14ac:dyDescent="0.25">
      <c r="A168" s="134">
        <v>10</v>
      </c>
      <c r="B168" s="190" t="s">
        <v>234</v>
      </c>
      <c r="C168" s="183"/>
      <c r="D168" s="168">
        <v>9</v>
      </c>
      <c r="E168" s="171">
        <v>3.5</v>
      </c>
      <c r="F168" s="176">
        <v>3.6</v>
      </c>
      <c r="G168" s="152">
        <v>3.6</v>
      </c>
      <c r="H168" s="182">
        <v>3.9</v>
      </c>
      <c r="I168" s="186">
        <v>4.0999999999999996</v>
      </c>
      <c r="J168" s="783">
        <f t="shared" si="240"/>
        <v>3.9413533834586501</v>
      </c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84"/>
      <c r="BD168" s="84"/>
      <c r="BE168" s="84"/>
    </row>
    <row r="169" spans="1:57" ht="15.75" customHeight="1" x14ac:dyDescent="0.25">
      <c r="A169" s="134">
        <v>11</v>
      </c>
      <c r="B169" s="190" t="s">
        <v>135</v>
      </c>
      <c r="C169" s="183"/>
      <c r="D169" s="168">
        <v>5.2</v>
      </c>
      <c r="E169" s="171">
        <v>5.4</v>
      </c>
      <c r="F169" s="176">
        <v>5.7</v>
      </c>
      <c r="G169" s="152">
        <v>4.9000000000000004</v>
      </c>
      <c r="H169" s="182">
        <v>2.2999999999999998</v>
      </c>
      <c r="I169" s="186">
        <v>2.5</v>
      </c>
      <c r="J169" s="783">
        <f t="shared" si="240"/>
        <v>2.5193564605329302</v>
      </c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84"/>
      <c r="BD169" s="84"/>
      <c r="BE169" s="84"/>
    </row>
    <row r="170" spans="1:57" ht="15.75" customHeight="1" x14ac:dyDescent="0.25">
      <c r="A170" s="134">
        <v>12</v>
      </c>
      <c r="B170" s="190" t="s">
        <v>136</v>
      </c>
      <c r="C170" s="183"/>
      <c r="D170" s="168">
        <v>6.8</v>
      </c>
      <c r="E170" s="171">
        <v>6.7</v>
      </c>
      <c r="F170" s="176">
        <v>6.5</v>
      </c>
      <c r="G170" s="152">
        <v>6.2</v>
      </c>
      <c r="H170" s="182">
        <v>4</v>
      </c>
      <c r="I170" s="186">
        <v>3.8</v>
      </c>
      <c r="J170" s="783">
        <f t="shared" si="240"/>
        <v>4.1239135279696901</v>
      </c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84"/>
      <c r="BD170" s="84"/>
      <c r="BE170" s="84"/>
    </row>
    <row r="171" spans="1:57" ht="15.75" customHeight="1" x14ac:dyDescent="0.25">
      <c r="A171" s="134">
        <v>13</v>
      </c>
      <c r="B171" s="190" t="s">
        <v>137</v>
      </c>
      <c r="C171" s="183"/>
      <c r="D171" s="168">
        <v>6.6</v>
      </c>
      <c r="E171" s="171">
        <v>6.5</v>
      </c>
      <c r="F171" s="176">
        <v>6.7</v>
      </c>
      <c r="G171" s="152">
        <v>6.2</v>
      </c>
      <c r="H171" s="182">
        <v>5.2</v>
      </c>
      <c r="I171" s="186">
        <v>4.8</v>
      </c>
      <c r="J171" s="783">
        <f t="shared" si="240"/>
        <v>4.9551094067223103</v>
      </c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84"/>
      <c r="BD171" s="84"/>
      <c r="BE171" s="84"/>
    </row>
    <row r="172" spans="1:57" ht="15.75" customHeight="1" x14ac:dyDescent="0.25">
      <c r="A172" s="134">
        <v>14</v>
      </c>
      <c r="B172" s="194" t="s">
        <v>138</v>
      </c>
      <c r="C172" s="183"/>
      <c r="D172" s="168">
        <v>1</v>
      </c>
      <c r="E172" s="171">
        <v>1.1000000000000001</v>
      </c>
      <c r="F172" s="176">
        <v>1.1000000000000001</v>
      </c>
      <c r="G172" s="152">
        <v>1.6</v>
      </c>
      <c r="H172" s="182">
        <v>1.8</v>
      </c>
      <c r="I172" s="186">
        <v>3</v>
      </c>
      <c r="J172" s="783">
        <f t="shared" si="240"/>
        <v>3.4909090909090899</v>
      </c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84"/>
      <c r="BD172" s="84"/>
      <c r="BE172" s="84"/>
    </row>
    <row r="173" spans="1:57" ht="15.75" customHeight="1" x14ac:dyDescent="0.25">
      <c r="A173" s="134">
        <v>15</v>
      </c>
      <c r="B173" s="194" t="s">
        <v>230</v>
      </c>
      <c r="C173" s="183"/>
      <c r="D173" s="168">
        <v>7.4</v>
      </c>
      <c r="E173" s="171">
        <v>5.5</v>
      </c>
      <c r="F173" s="176">
        <v>5.9</v>
      </c>
      <c r="G173" s="152">
        <v>5.8</v>
      </c>
      <c r="H173" s="182">
        <v>4.4000000000000004</v>
      </c>
      <c r="I173" s="186">
        <v>4</v>
      </c>
      <c r="J173" s="783">
        <f t="shared" si="240"/>
        <v>4.1632347435417403</v>
      </c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84"/>
      <c r="BD173" s="84"/>
      <c r="BE173" s="84"/>
    </row>
    <row r="174" spans="1:57" ht="15.75" customHeight="1" x14ac:dyDescent="0.25">
      <c r="A174" s="134">
        <v>16</v>
      </c>
      <c r="B174" s="190" t="s">
        <v>140</v>
      </c>
      <c r="C174" s="183"/>
      <c r="D174" s="168">
        <v>4</v>
      </c>
      <c r="E174" s="171">
        <v>3.7</v>
      </c>
      <c r="F174" s="176">
        <v>3.7</v>
      </c>
      <c r="G174" s="152">
        <v>3.8</v>
      </c>
      <c r="H174" s="182">
        <v>3.8</v>
      </c>
      <c r="I174" s="186">
        <v>3.4</v>
      </c>
      <c r="J174" s="783">
        <f t="shared" si="240"/>
        <v>3.3540106951871702</v>
      </c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84"/>
      <c r="BD174" s="84"/>
      <c r="BE174" s="84"/>
    </row>
    <row r="175" spans="1:57" ht="15.75" customHeight="1" x14ac:dyDescent="0.25">
      <c r="A175" s="134">
        <v>17</v>
      </c>
      <c r="B175" s="192" t="s">
        <v>141</v>
      </c>
      <c r="C175" s="183"/>
      <c r="D175" s="168">
        <v>4.7</v>
      </c>
      <c r="E175" s="171">
        <v>4.5</v>
      </c>
      <c r="F175" s="176">
        <v>4.3</v>
      </c>
      <c r="G175" s="152">
        <v>3.8</v>
      </c>
      <c r="H175" s="182">
        <v>2.9</v>
      </c>
      <c r="I175" s="186">
        <v>2.8</v>
      </c>
      <c r="J175" s="783">
        <f t="shared" si="240"/>
        <v>2.7901658090337298</v>
      </c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</row>
    <row r="176" spans="1:57" ht="15.75" customHeight="1" x14ac:dyDescent="0.25">
      <c r="A176" s="134">
        <v>18</v>
      </c>
      <c r="B176" s="192" t="s">
        <v>142</v>
      </c>
      <c r="C176" s="183"/>
      <c r="D176" s="168">
        <v>7.1</v>
      </c>
      <c r="E176" s="171">
        <v>6.2</v>
      </c>
      <c r="F176" s="176">
        <v>7.3</v>
      </c>
      <c r="G176" s="152">
        <v>6</v>
      </c>
      <c r="H176" s="182">
        <v>5.7</v>
      </c>
      <c r="I176" s="186">
        <v>6.3</v>
      </c>
      <c r="J176" s="783">
        <f t="shared" si="240"/>
        <v>5.9121756487025996</v>
      </c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84"/>
      <c r="BD176" s="84"/>
      <c r="BE176" s="84"/>
    </row>
    <row r="177" spans="1:57" ht="15.75" customHeight="1" x14ac:dyDescent="0.25">
      <c r="A177" s="134">
        <v>19</v>
      </c>
      <c r="B177" s="190" t="s">
        <v>143</v>
      </c>
      <c r="C177" s="183"/>
      <c r="D177" s="168">
        <v>16.100000000000001</v>
      </c>
      <c r="E177" s="171">
        <v>14.7</v>
      </c>
      <c r="F177" s="196">
        <v>14.5</v>
      </c>
      <c r="G177" s="152">
        <v>15.6</v>
      </c>
      <c r="H177" s="182">
        <v>9.8000000000000007</v>
      </c>
      <c r="I177" s="186">
        <v>9.6</v>
      </c>
      <c r="J177" s="783">
        <f t="shared" si="240"/>
        <v>10.3163956639566</v>
      </c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84"/>
      <c r="BD177" s="84"/>
      <c r="BE177" s="84"/>
    </row>
    <row r="178" spans="1:57" ht="15.75" customHeight="1" x14ac:dyDescent="0.25">
      <c r="A178" s="134">
        <v>20</v>
      </c>
      <c r="B178" s="190" t="s">
        <v>144</v>
      </c>
      <c r="C178" s="183"/>
      <c r="D178" s="193">
        <v>44792</v>
      </c>
      <c r="E178" s="171">
        <v>19.600000000000001</v>
      </c>
      <c r="F178" s="176">
        <v>19.8</v>
      </c>
      <c r="G178" s="152">
        <v>17.8</v>
      </c>
      <c r="H178" s="182">
        <v>17</v>
      </c>
      <c r="I178" s="186">
        <v>15.5</v>
      </c>
      <c r="J178" s="783">
        <f t="shared" si="240"/>
        <v>15.9041825095057</v>
      </c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84"/>
      <c r="BD178" s="84"/>
      <c r="BE178" s="84"/>
    </row>
    <row r="179" spans="1:57" ht="15.75" customHeight="1" thickBot="1" x14ac:dyDescent="0.3">
      <c r="A179" s="134">
        <v>21</v>
      </c>
      <c r="B179" s="427" t="s">
        <v>231</v>
      </c>
      <c r="C179" s="183"/>
      <c r="D179" s="429">
        <v>7.7</v>
      </c>
      <c r="E179" s="433">
        <v>7.9</v>
      </c>
      <c r="F179" s="437">
        <v>7.5</v>
      </c>
      <c r="G179" s="443">
        <v>7.7</v>
      </c>
      <c r="H179" s="449">
        <v>7</v>
      </c>
      <c r="I179" s="452">
        <v>0</v>
      </c>
      <c r="J179" s="783">
        <f t="shared" si="240"/>
        <v>0</v>
      </c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84"/>
      <c r="BD179" s="84"/>
      <c r="BE179" s="84"/>
    </row>
    <row r="180" spans="1:57" ht="15.75" customHeight="1" thickBot="1" x14ac:dyDescent="0.3">
      <c r="A180" s="134">
        <v>22</v>
      </c>
      <c r="B180" s="533" t="s">
        <v>238</v>
      </c>
      <c r="C180" s="228"/>
      <c r="D180" s="534">
        <v>0</v>
      </c>
      <c r="E180" s="515">
        <v>0</v>
      </c>
      <c r="F180" s="519">
        <v>0</v>
      </c>
      <c r="G180" s="524">
        <v>22.7</v>
      </c>
      <c r="H180" s="529">
        <v>30.1</v>
      </c>
      <c r="I180" s="531">
        <v>0</v>
      </c>
      <c r="J180" s="783">
        <f t="shared" si="240"/>
        <v>12.5853658536585</v>
      </c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84"/>
      <c r="BD180" s="84"/>
      <c r="BE180" s="84"/>
    </row>
    <row r="181" spans="1:57" ht="15.75" customHeight="1" thickBot="1" x14ac:dyDescent="0.3">
      <c r="A181" s="134">
        <v>43</v>
      </c>
      <c r="B181" s="535" t="s">
        <v>146</v>
      </c>
      <c r="C181" s="459"/>
      <c r="D181" s="456"/>
      <c r="E181" s="536"/>
      <c r="F181" s="537"/>
      <c r="G181" s="457"/>
      <c r="H181" s="458"/>
      <c r="I181" s="538"/>
      <c r="J181" s="7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84"/>
      <c r="BD181" s="84"/>
      <c r="BE181" s="84"/>
    </row>
    <row r="182" spans="1:57" ht="15.75" customHeight="1" x14ac:dyDescent="0.25">
      <c r="A182" s="111"/>
      <c r="B182" s="84"/>
      <c r="C182" s="84"/>
      <c r="D182" s="539">
        <f t="shared" ref="D182:J182" si="241">AVERAGE(D159:D180)</f>
        <v>6403.5190476190492</v>
      </c>
      <c r="E182" s="267">
        <f t="shared" si="241"/>
        <v>9.1863636363636356</v>
      </c>
      <c r="F182" s="267">
        <f t="shared" si="241"/>
        <v>9.3545454545454554</v>
      </c>
      <c r="G182" s="267">
        <f t="shared" si="241"/>
        <v>9.9863636363636363</v>
      </c>
      <c r="H182" s="267">
        <f t="shared" si="241"/>
        <v>9.3090909090909104</v>
      </c>
      <c r="I182" s="267">
        <f t="shared" si="241"/>
        <v>7.5136363636363646</v>
      </c>
      <c r="J182" s="267">
        <f t="shared" si="241"/>
        <v>8.0929032388862208</v>
      </c>
      <c r="K182" s="787">
        <f>AVERAGE(E182:J182)</f>
        <v>8.9071505398143707</v>
      </c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84"/>
      <c r="BD182" s="84"/>
      <c r="BE182" s="84"/>
    </row>
    <row r="183" spans="1:57" ht="15.75" customHeight="1" x14ac:dyDescent="0.25">
      <c r="A183" s="111"/>
      <c r="B183" s="84"/>
      <c r="C183" s="84"/>
      <c r="D183" s="267"/>
      <c r="E183" s="919"/>
      <c r="F183" s="919"/>
      <c r="G183" s="919"/>
      <c r="H183" s="919"/>
      <c r="I183" s="919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</row>
    <row r="184" spans="1:57" ht="15.75" customHeight="1" x14ac:dyDescent="0.25">
      <c r="A184" s="111"/>
      <c r="B184" s="84"/>
      <c r="C184" s="84"/>
      <c r="D184" s="109"/>
      <c r="E184" s="779"/>
      <c r="F184" s="779"/>
      <c r="G184" s="779"/>
      <c r="H184" s="779"/>
      <c r="I184" s="779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84"/>
      <c r="BD184" s="84"/>
      <c r="BE184" s="84"/>
    </row>
    <row r="185" spans="1:57" ht="15.75" customHeight="1" x14ac:dyDescent="0.25">
      <c r="A185" s="111"/>
      <c r="B185" s="84"/>
      <c r="C185" s="84"/>
      <c r="D185" s="109"/>
      <c r="E185" s="779"/>
      <c r="F185" s="779"/>
      <c r="G185" s="779"/>
      <c r="H185" s="779"/>
      <c r="I185" s="779"/>
      <c r="J185" s="779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  <c r="BE185" s="84"/>
    </row>
    <row r="186" spans="1:57" ht="15.75" customHeight="1" x14ac:dyDescent="0.25">
      <c r="A186" s="111"/>
      <c r="B186" s="84"/>
      <c r="C186" s="84"/>
      <c r="D186" s="109"/>
      <c r="E186" s="785"/>
      <c r="F186" s="785"/>
      <c r="G186" s="785"/>
      <c r="H186" s="785"/>
      <c r="I186" s="785"/>
      <c r="J186" s="785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</row>
    <row r="187" spans="1:57" ht="15.75" customHeight="1" x14ac:dyDescent="0.25">
      <c r="A187" s="111"/>
      <c r="B187" s="84"/>
      <c r="C187" s="84"/>
      <c r="D187" s="109"/>
      <c r="E187" s="785"/>
      <c r="F187" s="785"/>
      <c r="G187" s="897"/>
      <c r="H187" s="898"/>
      <c r="I187" s="898"/>
      <c r="J187" s="786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84"/>
      <c r="BD187" s="84"/>
      <c r="BE187" s="84"/>
    </row>
    <row r="188" spans="1:57" ht="15.75" customHeight="1" x14ac:dyDescent="0.25">
      <c r="A188" s="111"/>
      <c r="B188" s="84"/>
      <c r="C188" s="84"/>
      <c r="D188" s="109"/>
      <c r="E188" s="780"/>
      <c r="F188" s="780"/>
      <c r="G188" s="780"/>
      <c r="H188" s="747"/>
      <c r="I188" s="747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84"/>
      <c r="BD188" s="84"/>
      <c r="BE188" s="84"/>
    </row>
    <row r="189" spans="1:57" ht="15.75" customHeight="1" x14ac:dyDescent="0.25">
      <c r="A189" s="111"/>
      <c r="B189" s="84"/>
      <c r="C189" s="84"/>
      <c r="D189" s="109"/>
      <c r="E189" s="109"/>
      <c r="F189" s="113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84"/>
      <c r="BD189" s="84"/>
      <c r="BE189" s="84"/>
    </row>
    <row r="190" spans="1:57" ht="15.75" customHeight="1" x14ac:dyDescent="0.25">
      <c r="A190" s="111"/>
      <c r="B190" s="84"/>
      <c r="C190" s="84"/>
      <c r="D190" s="109"/>
      <c r="E190" s="109"/>
      <c r="F190" s="113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84"/>
      <c r="BD190" s="84"/>
      <c r="BE190" s="84"/>
    </row>
    <row r="191" spans="1:57" ht="15.75" customHeight="1" x14ac:dyDescent="0.25">
      <c r="A191" s="111"/>
      <c r="B191" s="84"/>
      <c r="C191" s="84"/>
      <c r="D191" s="109"/>
      <c r="E191" s="109"/>
      <c r="F191" s="113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</row>
    <row r="192" spans="1:57" ht="15.75" customHeight="1" x14ac:dyDescent="0.25">
      <c r="A192" s="111"/>
      <c r="B192" s="84"/>
      <c r="C192" s="84"/>
      <c r="D192" s="109"/>
      <c r="E192" s="109"/>
      <c r="F192" s="113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</row>
    <row r="193" spans="1:57" ht="15.75" customHeight="1" x14ac:dyDescent="0.25">
      <c r="A193" s="111"/>
      <c r="B193" s="84"/>
      <c r="C193" s="84"/>
      <c r="D193" s="109"/>
      <c r="E193" s="109"/>
      <c r="F193" s="113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84"/>
      <c r="BD193" s="84"/>
      <c r="BE193" s="84"/>
    </row>
    <row r="194" spans="1:57" ht="15.75" customHeight="1" x14ac:dyDescent="0.25">
      <c r="A194" s="111"/>
      <c r="B194" s="84"/>
      <c r="C194" s="84"/>
      <c r="D194" s="109"/>
      <c r="E194" s="109"/>
      <c r="F194" s="113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</row>
    <row r="195" spans="1:57" ht="15.75" customHeight="1" x14ac:dyDescent="0.25">
      <c r="A195" s="111"/>
      <c r="B195" s="84"/>
      <c r="C195" s="84"/>
      <c r="D195" s="109"/>
      <c r="E195" s="109"/>
      <c r="F195" s="113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84"/>
      <c r="BD195" s="84"/>
      <c r="BE195" s="84"/>
    </row>
    <row r="196" spans="1:57" ht="15.75" customHeight="1" x14ac:dyDescent="0.25">
      <c r="A196" s="111"/>
      <c r="B196" s="84"/>
      <c r="C196" s="84"/>
      <c r="D196" s="109"/>
      <c r="E196" s="109"/>
      <c r="F196" s="113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84"/>
      <c r="BD196" s="84"/>
      <c r="BE196" s="84"/>
    </row>
    <row r="197" spans="1:57" ht="15.75" customHeight="1" x14ac:dyDescent="0.25">
      <c r="A197" s="111"/>
      <c r="B197" s="84"/>
      <c r="C197" s="84"/>
      <c r="D197" s="109"/>
      <c r="E197" s="109"/>
      <c r="F197" s="113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84"/>
      <c r="BD197" s="84"/>
      <c r="BE197" s="84"/>
    </row>
    <row r="198" spans="1:57" ht="15.75" customHeight="1" x14ac:dyDescent="0.25">
      <c r="A198" s="111"/>
      <c r="B198" s="84"/>
      <c r="C198" s="84"/>
      <c r="D198" s="109"/>
      <c r="E198" s="109"/>
      <c r="F198" s="113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84"/>
      <c r="BD198" s="84"/>
      <c r="BE198" s="84"/>
    </row>
    <row r="199" spans="1:57" ht="15.75" customHeight="1" x14ac:dyDescent="0.25">
      <c r="A199" s="111"/>
      <c r="B199" s="84"/>
      <c r="C199" s="84"/>
      <c r="D199" s="109"/>
      <c r="E199" s="109"/>
      <c r="F199" s="113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84"/>
      <c r="BD199" s="84"/>
      <c r="BE199" s="84"/>
    </row>
    <row r="200" spans="1:57" ht="15.75" customHeight="1" x14ac:dyDescent="0.25">
      <c r="A200" s="111"/>
      <c r="B200" s="84"/>
      <c r="C200" s="84"/>
      <c r="D200" s="109"/>
      <c r="E200" s="109"/>
      <c r="F200" s="113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84"/>
      <c r="BD200" s="84"/>
      <c r="BE200" s="84"/>
    </row>
    <row r="201" spans="1:57" ht="15.75" customHeight="1" x14ac:dyDescent="0.25">
      <c r="A201" s="111"/>
      <c r="B201" s="84"/>
      <c r="C201" s="84"/>
      <c r="D201" s="109"/>
      <c r="E201" s="109"/>
      <c r="F201" s="113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</row>
    <row r="202" spans="1:57" ht="15.75" customHeight="1" x14ac:dyDescent="0.25">
      <c r="A202" s="111"/>
      <c r="B202" s="84"/>
      <c r="C202" s="84"/>
      <c r="D202" s="109"/>
      <c r="E202" s="109"/>
      <c r="F202" s="113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</row>
    <row r="203" spans="1:57" ht="15.75" customHeight="1" x14ac:dyDescent="0.25">
      <c r="A203" s="111"/>
      <c r="B203" s="84"/>
      <c r="C203" s="84"/>
      <c r="D203" s="109"/>
      <c r="E203" s="109"/>
      <c r="F203" s="113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84"/>
      <c r="BD203" s="84"/>
      <c r="BE203" s="84"/>
    </row>
    <row r="204" spans="1:57" ht="15.75" customHeight="1" x14ac:dyDescent="0.25">
      <c r="A204" s="111"/>
      <c r="B204" s="84"/>
      <c r="C204" s="84"/>
      <c r="D204" s="109"/>
      <c r="E204" s="109"/>
      <c r="F204" s="113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84"/>
      <c r="BD204" s="84"/>
      <c r="BE204" s="84"/>
    </row>
    <row r="205" spans="1:57" ht="15.75" customHeight="1" x14ac:dyDescent="0.25">
      <c r="A205" s="111"/>
      <c r="B205" s="84"/>
      <c r="C205" s="84"/>
      <c r="D205" s="109"/>
      <c r="E205" s="109"/>
      <c r="F205" s="113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84"/>
      <c r="BD205" s="84"/>
      <c r="BE205" s="84"/>
    </row>
    <row r="206" spans="1:57" ht="15.75" customHeight="1" x14ac:dyDescent="0.25">
      <c r="A206" s="111"/>
      <c r="B206" s="84"/>
      <c r="C206" s="84"/>
      <c r="D206" s="109"/>
      <c r="E206" s="109"/>
      <c r="F206" s="113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84"/>
      <c r="BD206" s="84"/>
      <c r="BE206" s="84"/>
    </row>
    <row r="207" spans="1:57" ht="15.75" customHeight="1" x14ac:dyDescent="0.25">
      <c r="A207" s="111"/>
      <c r="B207" s="84"/>
      <c r="C207" s="84"/>
      <c r="D207" s="109"/>
      <c r="E207" s="109"/>
      <c r="F207" s="113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84"/>
      <c r="BD207" s="84"/>
      <c r="BE207" s="84"/>
    </row>
    <row r="208" spans="1:57" ht="15.75" customHeight="1" x14ac:dyDescent="0.25">
      <c r="A208" s="111"/>
      <c r="B208" s="84"/>
      <c r="C208" s="84"/>
      <c r="D208" s="109"/>
      <c r="E208" s="109"/>
      <c r="F208" s="113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84"/>
      <c r="BD208" s="84"/>
      <c r="BE208" s="84"/>
    </row>
    <row r="209" spans="1:57" ht="15.75" customHeight="1" x14ac:dyDescent="0.25">
      <c r="A209" s="111"/>
      <c r="B209" s="84"/>
      <c r="C209" s="84"/>
      <c r="D209" s="109"/>
      <c r="E209" s="109"/>
      <c r="F209" s="113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84"/>
      <c r="BD209" s="84"/>
      <c r="BE209" s="84"/>
    </row>
    <row r="210" spans="1:57" ht="15.75" customHeight="1" x14ac:dyDescent="0.25">
      <c r="A210" s="111"/>
      <c r="B210" s="84"/>
      <c r="C210" s="84"/>
      <c r="D210" s="109"/>
      <c r="E210" s="109"/>
      <c r="F210" s="113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</row>
    <row r="211" spans="1:57" ht="15.75" customHeight="1" x14ac:dyDescent="0.25">
      <c r="A211" s="111"/>
      <c r="B211" s="84"/>
      <c r="C211" s="84"/>
      <c r="D211" s="109"/>
      <c r="E211" s="109"/>
      <c r="F211" s="113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84"/>
      <c r="BD211" s="84"/>
      <c r="BE211" s="84"/>
    </row>
    <row r="212" spans="1:57" ht="15.75" customHeight="1" x14ac:dyDescent="0.25">
      <c r="A212" s="111"/>
      <c r="B212" s="84"/>
      <c r="C212" s="84"/>
      <c r="D212" s="109"/>
      <c r="E212" s="109"/>
      <c r="F212" s="113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84"/>
      <c r="BD212" s="84"/>
      <c r="BE212" s="84"/>
    </row>
    <row r="213" spans="1:57" ht="15.75" customHeight="1" x14ac:dyDescent="0.25">
      <c r="A213" s="111"/>
      <c r="B213" s="84"/>
      <c r="C213" s="84"/>
      <c r="D213" s="109"/>
      <c r="E213" s="109"/>
      <c r="F213" s="113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84"/>
      <c r="BD213" s="84"/>
      <c r="BE213" s="84"/>
    </row>
    <row r="214" spans="1:57" ht="15.75" customHeight="1" x14ac:dyDescent="0.25">
      <c r="A214" s="111"/>
      <c r="B214" s="84"/>
      <c r="C214" s="84"/>
      <c r="D214" s="109"/>
      <c r="E214" s="109"/>
      <c r="F214" s="113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84"/>
      <c r="BD214" s="84"/>
      <c r="BE214" s="84"/>
    </row>
    <row r="215" spans="1:57" ht="15.75" customHeight="1" x14ac:dyDescent="0.25">
      <c r="A215" s="111"/>
      <c r="B215" s="84"/>
      <c r="C215" s="84"/>
      <c r="D215" s="109"/>
      <c r="E215" s="109"/>
      <c r="F215" s="113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84"/>
      <c r="BD215" s="84"/>
      <c r="BE215" s="84"/>
    </row>
    <row r="216" spans="1:57" ht="15.75" customHeight="1" x14ac:dyDescent="0.25">
      <c r="A216" s="111"/>
      <c r="B216" s="84"/>
      <c r="C216" s="84"/>
      <c r="D216" s="109"/>
      <c r="E216" s="109"/>
      <c r="F216" s="113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84"/>
      <c r="BD216" s="84"/>
      <c r="BE216" s="84"/>
    </row>
    <row r="217" spans="1:57" ht="15.75" customHeight="1" x14ac:dyDescent="0.25">
      <c r="A217" s="111"/>
      <c r="B217" s="84"/>
      <c r="C217" s="84"/>
      <c r="D217" s="109"/>
      <c r="E217" s="109"/>
      <c r="F217" s="113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84"/>
      <c r="BD217" s="84"/>
      <c r="BE217" s="84"/>
    </row>
    <row r="218" spans="1:57" ht="15.75" customHeight="1" x14ac:dyDescent="0.25">
      <c r="A218" s="111"/>
      <c r="B218" s="84"/>
      <c r="C218" s="84"/>
      <c r="D218" s="109"/>
      <c r="E218" s="109"/>
      <c r="F218" s="113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84"/>
      <c r="BD218" s="84"/>
      <c r="BE218" s="84"/>
    </row>
    <row r="219" spans="1:57" ht="15.75" customHeight="1" x14ac:dyDescent="0.25">
      <c r="A219" s="111"/>
      <c r="B219" s="84"/>
      <c r="C219" s="84"/>
      <c r="D219" s="109"/>
      <c r="E219" s="109"/>
      <c r="F219" s="113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84"/>
      <c r="BD219" s="84"/>
      <c r="BE219" s="84"/>
    </row>
    <row r="220" spans="1:57" ht="15.75" customHeight="1" x14ac:dyDescent="0.25">
      <c r="A220" s="111"/>
      <c r="B220" s="84"/>
      <c r="C220" s="84"/>
      <c r="D220" s="109"/>
      <c r="E220" s="109"/>
      <c r="F220" s="113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84"/>
      <c r="BD220" s="84"/>
      <c r="BE220" s="84"/>
    </row>
    <row r="221" spans="1:57" ht="15.75" customHeight="1" x14ac:dyDescent="0.25">
      <c r="A221" s="111"/>
      <c r="B221" s="84"/>
      <c r="C221" s="84"/>
      <c r="D221" s="109"/>
      <c r="E221" s="109"/>
      <c r="F221" s="113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84"/>
      <c r="BD221" s="84"/>
      <c r="BE221" s="84"/>
    </row>
    <row r="222" spans="1:57" ht="15.75" customHeight="1" x14ac:dyDescent="0.25">
      <c r="A222" s="111"/>
      <c r="B222" s="84"/>
      <c r="C222" s="84"/>
      <c r="D222" s="109"/>
      <c r="E222" s="109"/>
      <c r="F222" s="113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84"/>
      <c r="BD222" s="84"/>
      <c r="BE222" s="84"/>
    </row>
    <row r="223" spans="1:57" ht="15.75" customHeight="1" x14ac:dyDescent="0.25">
      <c r="A223" s="111"/>
      <c r="B223" s="84"/>
      <c r="C223" s="84"/>
      <c r="D223" s="109"/>
      <c r="E223" s="109"/>
      <c r="F223" s="113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84"/>
      <c r="BD223" s="84"/>
      <c r="BE223" s="84"/>
    </row>
    <row r="224" spans="1:57" ht="15.75" customHeight="1" x14ac:dyDescent="0.25">
      <c r="A224" s="111"/>
      <c r="B224" s="84"/>
      <c r="C224" s="84"/>
      <c r="D224" s="109"/>
      <c r="E224" s="109"/>
      <c r="F224" s="113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84"/>
      <c r="BD224" s="84"/>
      <c r="BE224" s="84"/>
    </row>
    <row r="225" spans="1:57" ht="15.75" customHeight="1" x14ac:dyDescent="0.25">
      <c r="A225" s="111"/>
      <c r="B225" s="84"/>
      <c r="C225" s="84"/>
      <c r="D225" s="109"/>
      <c r="E225" s="109"/>
      <c r="F225" s="113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84"/>
      <c r="BD225" s="84"/>
      <c r="BE225" s="84"/>
    </row>
    <row r="226" spans="1:57" ht="15.75" customHeight="1" x14ac:dyDescent="0.25">
      <c r="A226" s="111"/>
      <c r="B226" s="84"/>
      <c r="C226" s="84"/>
      <c r="D226" s="109"/>
      <c r="E226" s="109"/>
      <c r="F226" s="113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84"/>
      <c r="BD226" s="84"/>
      <c r="BE226" s="84"/>
    </row>
    <row r="227" spans="1:57" ht="15.75" customHeight="1" x14ac:dyDescent="0.25">
      <c r="A227" s="111"/>
      <c r="B227" s="84"/>
      <c r="C227" s="84"/>
      <c r="D227" s="109"/>
      <c r="E227" s="109"/>
      <c r="F227" s="113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8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84"/>
      <c r="BD227" s="84"/>
      <c r="BE227" s="84"/>
    </row>
    <row r="228" spans="1:57" ht="15.75" customHeight="1" x14ac:dyDescent="0.25">
      <c r="A228" s="111"/>
      <c r="B228" s="84"/>
      <c r="C228" s="84"/>
      <c r="D228" s="109"/>
      <c r="E228" s="109"/>
      <c r="F228" s="113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84"/>
      <c r="BD228" s="84"/>
      <c r="BE228" s="84"/>
    </row>
    <row r="229" spans="1:57" ht="15.75" customHeight="1" x14ac:dyDescent="0.25">
      <c r="A229" s="111"/>
      <c r="B229" s="84"/>
      <c r="C229" s="84"/>
      <c r="D229" s="109"/>
      <c r="E229" s="109"/>
      <c r="F229" s="113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84"/>
      <c r="BD229" s="84"/>
      <c r="BE229" s="84"/>
    </row>
    <row r="230" spans="1:57" ht="15.75" customHeight="1" x14ac:dyDescent="0.25">
      <c r="A230" s="111"/>
      <c r="B230" s="84"/>
      <c r="C230" s="84"/>
      <c r="D230" s="109"/>
      <c r="E230" s="109"/>
      <c r="F230" s="113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84"/>
      <c r="BD230" s="84"/>
      <c r="BE230" s="84"/>
    </row>
    <row r="231" spans="1:57" ht="15.75" customHeight="1" x14ac:dyDescent="0.25">
      <c r="A231" s="111"/>
      <c r="B231" s="84"/>
      <c r="C231" s="84"/>
      <c r="D231" s="109"/>
      <c r="E231" s="109"/>
      <c r="F231" s="113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84"/>
      <c r="BD231" s="84"/>
      <c r="BE231" s="84"/>
    </row>
    <row r="232" spans="1:57" ht="15.75" customHeight="1" x14ac:dyDescent="0.25">
      <c r="A232" s="111"/>
      <c r="B232" s="84"/>
      <c r="C232" s="84"/>
      <c r="D232" s="109"/>
      <c r="E232" s="109"/>
      <c r="F232" s="113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84"/>
      <c r="BD232" s="84"/>
      <c r="BE232" s="84"/>
    </row>
    <row r="233" spans="1:57" ht="15.75" customHeight="1" x14ac:dyDescent="0.25">
      <c r="A233" s="111"/>
      <c r="B233" s="84"/>
      <c r="C233" s="84"/>
      <c r="D233" s="109"/>
      <c r="E233" s="109"/>
      <c r="F233" s="113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84"/>
      <c r="BD233" s="84"/>
      <c r="BE233" s="84"/>
    </row>
    <row r="234" spans="1:57" ht="15.75" customHeight="1" x14ac:dyDescent="0.25">
      <c r="A234" s="111"/>
      <c r="B234" s="84"/>
      <c r="C234" s="84"/>
      <c r="D234" s="109"/>
      <c r="E234" s="109"/>
      <c r="F234" s="113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84"/>
      <c r="BD234" s="84"/>
      <c r="BE234" s="84"/>
    </row>
    <row r="235" spans="1:57" ht="15.75" customHeight="1" x14ac:dyDescent="0.25">
      <c r="A235" s="111"/>
      <c r="B235" s="84"/>
      <c r="C235" s="84"/>
      <c r="D235" s="109"/>
      <c r="E235" s="109"/>
      <c r="F235" s="113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84"/>
      <c r="BD235" s="84"/>
      <c r="BE235" s="84"/>
    </row>
    <row r="236" spans="1:57" ht="15.75" customHeight="1" x14ac:dyDescent="0.25">
      <c r="A236" s="111"/>
      <c r="B236" s="84"/>
      <c r="C236" s="84"/>
      <c r="D236" s="109"/>
      <c r="E236" s="109"/>
      <c r="F236" s="113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84"/>
      <c r="BD236" s="84"/>
      <c r="BE236" s="84"/>
    </row>
    <row r="237" spans="1:57" ht="15.75" customHeight="1" x14ac:dyDescent="0.25">
      <c r="A237" s="111"/>
      <c r="B237" s="84"/>
      <c r="C237" s="84"/>
      <c r="D237" s="109"/>
      <c r="E237" s="109"/>
      <c r="F237" s="113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84"/>
      <c r="BD237" s="84"/>
      <c r="BE237" s="84"/>
    </row>
    <row r="238" spans="1:57" ht="15.75" customHeight="1" x14ac:dyDescent="0.25">
      <c r="A238" s="111"/>
      <c r="B238" s="84"/>
      <c r="C238" s="84"/>
      <c r="D238" s="109"/>
      <c r="E238" s="109"/>
      <c r="F238" s="113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84"/>
      <c r="BD238" s="84"/>
      <c r="BE238" s="84"/>
    </row>
    <row r="239" spans="1:57" ht="15.75" customHeight="1" x14ac:dyDescent="0.25">
      <c r="A239" s="111"/>
      <c r="B239" s="84"/>
      <c r="C239" s="84"/>
      <c r="D239" s="109"/>
      <c r="E239" s="109"/>
      <c r="F239" s="113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84"/>
      <c r="BD239" s="84"/>
      <c r="BE239" s="84"/>
    </row>
    <row r="240" spans="1:57" ht="15.75" customHeight="1" x14ac:dyDescent="0.25">
      <c r="A240" s="111"/>
      <c r="B240" s="84"/>
      <c r="C240" s="84"/>
      <c r="D240" s="109"/>
      <c r="E240" s="109"/>
      <c r="F240" s="113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84"/>
      <c r="BD240" s="84"/>
      <c r="BE240" s="84"/>
    </row>
    <row r="241" spans="1:57" ht="15.75" customHeight="1" x14ac:dyDescent="0.25">
      <c r="A241" s="111"/>
      <c r="B241" s="84"/>
      <c r="C241" s="84"/>
      <c r="D241" s="109"/>
      <c r="E241" s="109"/>
      <c r="F241" s="113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84"/>
      <c r="BD241" s="84"/>
      <c r="BE241" s="84"/>
    </row>
    <row r="242" spans="1:57" ht="15.75" customHeight="1" x14ac:dyDescent="0.25">
      <c r="A242" s="111"/>
      <c r="B242" s="84"/>
      <c r="C242" s="84"/>
      <c r="D242" s="109"/>
      <c r="E242" s="109"/>
      <c r="F242" s="113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84"/>
      <c r="BD242" s="84"/>
      <c r="BE242" s="84"/>
    </row>
    <row r="243" spans="1:57" ht="15.75" customHeight="1" x14ac:dyDescent="0.25">
      <c r="A243" s="111"/>
      <c r="B243" s="84"/>
      <c r="C243" s="84"/>
      <c r="D243" s="109"/>
      <c r="E243" s="109"/>
      <c r="F243" s="113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84"/>
      <c r="BD243" s="84"/>
      <c r="BE243" s="84"/>
    </row>
    <row r="244" spans="1:57" ht="15.75" customHeight="1" x14ac:dyDescent="0.25">
      <c r="A244" s="111"/>
      <c r="B244" s="84"/>
      <c r="C244" s="84"/>
      <c r="D244" s="109"/>
      <c r="E244" s="109"/>
      <c r="F244" s="113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84"/>
      <c r="BD244" s="84"/>
      <c r="BE244" s="84"/>
    </row>
    <row r="245" spans="1:57" ht="15.75" customHeight="1" x14ac:dyDescent="0.25">
      <c r="A245" s="111"/>
      <c r="B245" s="84"/>
      <c r="C245" s="84"/>
      <c r="D245" s="109"/>
      <c r="E245" s="109"/>
      <c r="F245" s="113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84"/>
      <c r="BD245" s="84"/>
      <c r="BE245" s="84"/>
    </row>
    <row r="246" spans="1:57" ht="15.75" customHeight="1" x14ac:dyDescent="0.25">
      <c r="A246" s="111"/>
      <c r="B246" s="84"/>
      <c r="C246" s="84"/>
      <c r="D246" s="109"/>
      <c r="E246" s="109"/>
      <c r="F246" s="113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84"/>
      <c r="BD246" s="84"/>
      <c r="BE246" s="84"/>
    </row>
    <row r="247" spans="1:57" ht="15.75" customHeight="1" x14ac:dyDescent="0.25">
      <c r="A247" s="111"/>
      <c r="B247" s="84"/>
      <c r="C247" s="84"/>
      <c r="D247" s="109"/>
      <c r="E247" s="109"/>
      <c r="F247" s="113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84"/>
      <c r="BD247" s="84"/>
      <c r="BE247" s="84"/>
    </row>
    <row r="248" spans="1:57" ht="15.75" customHeight="1" x14ac:dyDescent="0.25">
      <c r="A248" s="111"/>
      <c r="B248" s="84"/>
      <c r="C248" s="84"/>
      <c r="D248" s="109"/>
      <c r="E248" s="109"/>
      <c r="F248" s="113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84"/>
      <c r="BD248" s="84"/>
      <c r="BE248" s="84"/>
    </row>
    <row r="249" spans="1:57" ht="15.75" customHeight="1" x14ac:dyDescent="0.25">
      <c r="A249" s="111"/>
      <c r="B249" s="84"/>
      <c r="C249" s="84"/>
      <c r="D249" s="109"/>
      <c r="E249" s="109"/>
      <c r="F249" s="113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84"/>
      <c r="BD249" s="84"/>
      <c r="BE249" s="84"/>
    </row>
    <row r="250" spans="1:57" ht="15.75" customHeight="1" x14ac:dyDescent="0.25">
      <c r="A250" s="111"/>
      <c r="B250" s="84"/>
      <c r="C250" s="84"/>
      <c r="D250" s="109"/>
      <c r="E250" s="109"/>
      <c r="F250" s="113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84"/>
      <c r="BD250" s="84"/>
      <c r="BE250" s="84"/>
    </row>
    <row r="251" spans="1:57" ht="15.75" customHeight="1" x14ac:dyDescent="0.25">
      <c r="A251" s="111"/>
      <c r="B251" s="84"/>
      <c r="C251" s="84"/>
      <c r="D251" s="109"/>
      <c r="E251" s="109"/>
      <c r="F251" s="113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84"/>
      <c r="BD251" s="84"/>
      <c r="BE251" s="84"/>
    </row>
    <row r="252" spans="1:57" ht="15.75" customHeight="1" x14ac:dyDescent="0.25">
      <c r="A252" s="111"/>
      <c r="B252" s="84"/>
      <c r="C252" s="84"/>
      <c r="D252" s="109"/>
      <c r="E252" s="109"/>
      <c r="F252" s="113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84"/>
      <c r="BD252" s="84"/>
      <c r="BE252" s="84"/>
    </row>
    <row r="253" spans="1:57" ht="15.75" customHeight="1" x14ac:dyDescent="0.25">
      <c r="A253" s="111"/>
      <c r="B253" s="84"/>
      <c r="C253" s="84"/>
      <c r="D253" s="109"/>
      <c r="E253" s="109"/>
      <c r="F253" s="113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84"/>
      <c r="BD253" s="84"/>
      <c r="BE253" s="84"/>
    </row>
    <row r="254" spans="1:57" ht="15.75" customHeight="1" x14ac:dyDescent="0.25">
      <c r="A254" s="111"/>
      <c r="B254" s="84"/>
      <c r="C254" s="84"/>
      <c r="D254" s="109"/>
      <c r="E254" s="109"/>
      <c r="F254" s="113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84"/>
      <c r="BD254" s="84"/>
      <c r="BE254" s="84"/>
    </row>
    <row r="255" spans="1:57" ht="15.75" customHeight="1" x14ac:dyDescent="0.25">
      <c r="A255" s="111"/>
      <c r="B255" s="84"/>
      <c r="C255" s="84"/>
      <c r="D255" s="109"/>
      <c r="E255" s="109"/>
      <c r="F255" s="113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84"/>
      <c r="BD255" s="84"/>
      <c r="BE255" s="84"/>
    </row>
    <row r="256" spans="1:57" ht="15.75" customHeight="1" x14ac:dyDescent="0.25">
      <c r="A256" s="111"/>
      <c r="B256" s="84"/>
      <c r="C256" s="84"/>
      <c r="D256" s="109"/>
      <c r="E256" s="109"/>
      <c r="F256" s="113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84"/>
      <c r="BD256" s="84"/>
      <c r="BE256" s="84"/>
    </row>
    <row r="257" spans="1:57" ht="15.75" customHeight="1" x14ac:dyDescent="0.25">
      <c r="A257" s="111"/>
      <c r="B257" s="84"/>
      <c r="C257" s="84"/>
      <c r="D257" s="109"/>
      <c r="E257" s="109"/>
      <c r="F257" s="113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84"/>
      <c r="BD257" s="84"/>
      <c r="BE257" s="84"/>
    </row>
    <row r="258" spans="1:57" ht="15.75" customHeight="1" x14ac:dyDescent="0.25">
      <c r="A258" s="111"/>
      <c r="B258" s="84"/>
      <c r="C258" s="84"/>
      <c r="D258" s="109"/>
      <c r="E258" s="109"/>
      <c r="F258" s="113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84"/>
      <c r="BD258" s="84"/>
      <c r="BE258" s="84"/>
    </row>
    <row r="259" spans="1:57" ht="15.75" customHeight="1" x14ac:dyDescent="0.25">
      <c r="A259" s="111"/>
      <c r="B259" s="84"/>
      <c r="C259" s="84"/>
      <c r="D259" s="109"/>
      <c r="E259" s="109"/>
      <c r="F259" s="113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84"/>
      <c r="BD259" s="84"/>
      <c r="BE259" s="84"/>
    </row>
    <row r="260" spans="1:57" ht="15.75" customHeight="1" x14ac:dyDescent="0.25">
      <c r="A260" s="111"/>
      <c r="B260" s="84"/>
      <c r="C260" s="84"/>
      <c r="D260" s="109"/>
      <c r="E260" s="109"/>
      <c r="F260" s="113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84"/>
      <c r="BD260" s="84"/>
      <c r="BE260" s="84"/>
    </row>
    <row r="261" spans="1:57" ht="15.75" customHeight="1" x14ac:dyDescent="0.25">
      <c r="A261" s="111"/>
      <c r="B261" s="84"/>
      <c r="C261" s="84"/>
      <c r="D261" s="109"/>
      <c r="E261" s="109"/>
      <c r="F261" s="113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84"/>
      <c r="BD261" s="84"/>
      <c r="BE261" s="84"/>
    </row>
    <row r="262" spans="1:57" ht="15.75" customHeight="1" x14ac:dyDescent="0.25">
      <c r="A262" s="111"/>
      <c r="B262" s="84"/>
      <c r="C262" s="84"/>
      <c r="D262" s="109"/>
      <c r="E262" s="109"/>
      <c r="F262" s="113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8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84"/>
      <c r="BD262" s="84"/>
      <c r="BE262" s="84"/>
    </row>
    <row r="263" spans="1:57" ht="15.75" customHeight="1" x14ac:dyDescent="0.25">
      <c r="A263" s="111"/>
      <c r="B263" s="84"/>
      <c r="C263" s="84"/>
      <c r="D263" s="109"/>
      <c r="E263" s="109"/>
      <c r="F263" s="113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84"/>
      <c r="BD263" s="84"/>
      <c r="BE263" s="84"/>
    </row>
    <row r="264" spans="1:57" ht="15.75" customHeight="1" x14ac:dyDescent="0.25">
      <c r="A264" s="111"/>
      <c r="B264" s="84"/>
      <c r="C264" s="84"/>
      <c r="D264" s="109"/>
      <c r="E264" s="109"/>
      <c r="F264" s="113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84"/>
      <c r="BD264" s="84"/>
      <c r="BE264" s="84"/>
    </row>
    <row r="265" spans="1:57" ht="15.75" customHeight="1" x14ac:dyDescent="0.25">
      <c r="A265" s="111"/>
      <c r="B265" s="84"/>
      <c r="C265" s="84"/>
      <c r="D265" s="109"/>
      <c r="E265" s="109"/>
      <c r="F265" s="113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84"/>
      <c r="BD265" s="84"/>
      <c r="BE265" s="84"/>
    </row>
    <row r="266" spans="1:57" ht="15.75" customHeight="1" x14ac:dyDescent="0.25">
      <c r="A266" s="111"/>
      <c r="B266" s="84"/>
      <c r="C266" s="84"/>
      <c r="D266" s="109"/>
      <c r="E266" s="109"/>
      <c r="F266" s="113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84"/>
      <c r="BD266" s="84"/>
      <c r="BE266" s="84"/>
    </row>
    <row r="267" spans="1:57" ht="15.75" customHeight="1" x14ac:dyDescent="0.25">
      <c r="A267" s="111"/>
      <c r="B267" s="84"/>
      <c r="C267" s="84"/>
      <c r="D267" s="109"/>
      <c r="E267" s="109"/>
      <c r="F267" s="113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84"/>
      <c r="BD267" s="84"/>
      <c r="BE267" s="84"/>
    </row>
    <row r="268" spans="1:57" ht="15.75" customHeight="1" x14ac:dyDescent="0.25">
      <c r="A268" s="111"/>
      <c r="B268" s="84"/>
      <c r="C268" s="84"/>
      <c r="D268" s="109"/>
      <c r="E268" s="109"/>
      <c r="F268" s="113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84"/>
      <c r="BD268" s="84"/>
      <c r="BE268" s="84"/>
    </row>
    <row r="269" spans="1:57" ht="15.75" customHeight="1" x14ac:dyDescent="0.25">
      <c r="A269" s="111"/>
      <c r="B269" s="84"/>
      <c r="C269" s="84"/>
      <c r="D269" s="109"/>
      <c r="E269" s="109"/>
      <c r="F269" s="113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84"/>
      <c r="BD269" s="84"/>
      <c r="BE269" s="84"/>
    </row>
    <row r="270" spans="1:57" ht="15.75" customHeight="1" x14ac:dyDescent="0.25">
      <c r="A270" s="111"/>
      <c r="B270" s="84"/>
      <c r="C270" s="84"/>
      <c r="D270" s="109"/>
      <c r="E270" s="109"/>
      <c r="F270" s="113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84"/>
      <c r="BD270" s="84"/>
      <c r="BE270" s="84"/>
    </row>
    <row r="271" spans="1:57" ht="15.75" customHeight="1" x14ac:dyDescent="0.25">
      <c r="A271" s="111"/>
      <c r="B271" s="84"/>
      <c r="C271" s="84"/>
      <c r="D271" s="109"/>
      <c r="E271" s="109"/>
      <c r="F271" s="113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84"/>
      <c r="BD271" s="84"/>
      <c r="BE271" s="84"/>
    </row>
    <row r="272" spans="1:57" ht="15.75" customHeight="1" x14ac:dyDescent="0.25">
      <c r="A272" s="111"/>
      <c r="B272" s="84"/>
      <c r="C272" s="84"/>
      <c r="D272" s="109"/>
      <c r="E272" s="109"/>
      <c r="F272" s="113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84"/>
      <c r="BD272" s="84"/>
      <c r="BE272" s="84"/>
    </row>
    <row r="273" spans="1:57" ht="15.75" customHeight="1" x14ac:dyDescent="0.25">
      <c r="A273" s="111"/>
      <c r="B273" s="84"/>
      <c r="C273" s="84"/>
      <c r="D273" s="109"/>
      <c r="E273" s="109"/>
      <c r="F273" s="113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84"/>
      <c r="BD273" s="84"/>
      <c r="BE273" s="84"/>
    </row>
    <row r="274" spans="1:57" ht="15.75" customHeight="1" x14ac:dyDescent="0.25">
      <c r="A274" s="111"/>
      <c r="B274" s="84"/>
      <c r="C274" s="84"/>
      <c r="D274" s="109"/>
      <c r="E274" s="109"/>
      <c r="F274" s="113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84"/>
      <c r="BD274" s="84"/>
      <c r="BE274" s="84"/>
    </row>
    <row r="275" spans="1:57" ht="15.75" customHeight="1" x14ac:dyDescent="0.25">
      <c r="A275" s="111"/>
      <c r="B275" s="84"/>
      <c r="C275" s="84"/>
      <c r="D275" s="109"/>
      <c r="E275" s="109"/>
      <c r="F275" s="113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84"/>
      <c r="BD275" s="84"/>
      <c r="BE275" s="84"/>
    </row>
    <row r="276" spans="1:57" ht="15.75" customHeight="1" x14ac:dyDescent="0.25">
      <c r="A276" s="111"/>
      <c r="B276" s="84"/>
      <c r="C276" s="84"/>
      <c r="D276" s="109"/>
      <c r="E276" s="109"/>
      <c r="F276" s="113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84"/>
      <c r="BD276" s="84"/>
      <c r="BE276" s="84"/>
    </row>
    <row r="277" spans="1:57" ht="15.75" customHeight="1" x14ac:dyDescent="0.25">
      <c r="A277" s="111"/>
      <c r="B277" s="84"/>
      <c r="C277" s="84"/>
      <c r="D277" s="109"/>
      <c r="E277" s="109"/>
      <c r="F277" s="113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84"/>
      <c r="BD277" s="84"/>
      <c r="BE277" s="84"/>
    </row>
    <row r="278" spans="1:57" ht="15.75" customHeight="1" x14ac:dyDescent="0.25">
      <c r="A278" s="111"/>
      <c r="B278" s="84"/>
      <c r="C278" s="84"/>
      <c r="D278" s="109"/>
      <c r="E278" s="109"/>
      <c r="F278" s="113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84"/>
      <c r="BD278" s="84"/>
      <c r="BE278" s="84"/>
    </row>
    <row r="279" spans="1:57" ht="15.75" customHeight="1" x14ac:dyDescent="0.25">
      <c r="A279" s="111"/>
      <c r="B279" s="84"/>
      <c r="C279" s="84"/>
      <c r="D279" s="109"/>
      <c r="E279" s="109"/>
      <c r="F279" s="113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84"/>
      <c r="BD279" s="84"/>
      <c r="BE279" s="84"/>
    </row>
    <row r="280" spans="1:57" ht="15.75" customHeight="1" x14ac:dyDescent="0.25">
      <c r="A280" s="111"/>
      <c r="B280" s="84"/>
      <c r="C280" s="84"/>
      <c r="D280" s="109"/>
      <c r="E280" s="109"/>
      <c r="F280" s="113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84"/>
      <c r="BD280" s="84"/>
      <c r="BE280" s="84"/>
    </row>
    <row r="281" spans="1:57" ht="15.75" customHeight="1" x14ac:dyDescent="0.25">
      <c r="A281" s="111"/>
      <c r="B281" s="84"/>
      <c r="C281" s="84"/>
      <c r="D281" s="109"/>
      <c r="E281" s="109"/>
      <c r="F281" s="113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84"/>
      <c r="BD281" s="84"/>
      <c r="BE281" s="84"/>
    </row>
    <row r="282" spans="1:57" ht="15.75" customHeight="1" x14ac:dyDescent="0.25">
      <c r="A282" s="111"/>
      <c r="B282" s="84"/>
      <c r="C282" s="84"/>
      <c r="D282" s="109"/>
      <c r="E282" s="109"/>
      <c r="F282" s="113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84"/>
      <c r="BD282" s="84"/>
      <c r="BE282" s="84"/>
    </row>
    <row r="283" spans="1:57" ht="15.75" customHeight="1" x14ac:dyDescent="0.25">
      <c r="A283" s="111"/>
      <c r="B283" s="84"/>
      <c r="C283" s="84"/>
      <c r="D283" s="109"/>
      <c r="E283" s="109"/>
      <c r="F283" s="113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84"/>
      <c r="BD283" s="84"/>
      <c r="BE283" s="84"/>
    </row>
    <row r="284" spans="1:57" ht="15.75" customHeight="1" x14ac:dyDescent="0.25">
      <c r="A284" s="111"/>
      <c r="B284" s="84"/>
      <c r="C284" s="84"/>
      <c r="D284" s="109"/>
      <c r="E284" s="109"/>
      <c r="F284" s="113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84"/>
      <c r="BD284" s="84"/>
      <c r="BE284" s="84"/>
    </row>
    <row r="285" spans="1:57" ht="15.75" customHeight="1" x14ac:dyDescent="0.25">
      <c r="A285" s="111"/>
      <c r="B285" s="84"/>
      <c r="C285" s="84"/>
      <c r="D285" s="109"/>
      <c r="E285" s="109"/>
      <c r="F285" s="113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84"/>
      <c r="BD285" s="84"/>
      <c r="BE285" s="84"/>
    </row>
    <row r="286" spans="1:57" ht="15.75" customHeight="1" x14ac:dyDescent="0.25">
      <c r="A286" s="111"/>
      <c r="B286" s="84"/>
      <c r="C286" s="84"/>
      <c r="D286" s="109"/>
      <c r="E286" s="109"/>
      <c r="F286" s="113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84"/>
      <c r="BD286" s="84"/>
      <c r="BE286" s="84"/>
    </row>
    <row r="287" spans="1:57" ht="15.75" customHeight="1" x14ac:dyDescent="0.25">
      <c r="A287" s="111"/>
      <c r="B287" s="84"/>
      <c r="C287" s="84"/>
      <c r="D287" s="109"/>
      <c r="E287" s="109"/>
      <c r="F287" s="113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84"/>
      <c r="BD287" s="84"/>
      <c r="BE287" s="84"/>
    </row>
    <row r="288" spans="1:57" ht="15.75" customHeight="1" x14ac:dyDescent="0.25">
      <c r="A288" s="111"/>
      <c r="B288" s="84"/>
      <c r="C288" s="84"/>
      <c r="D288" s="109"/>
      <c r="E288" s="109"/>
      <c r="F288" s="113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84"/>
      <c r="BD288" s="84"/>
      <c r="BE288" s="84"/>
    </row>
    <row r="289" spans="1:57" ht="15.75" customHeight="1" x14ac:dyDescent="0.25">
      <c r="A289" s="111"/>
      <c r="B289" s="84"/>
      <c r="C289" s="84"/>
      <c r="D289" s="109"/>
      <c r="E289" s="109"/>
      <c r="F289" s="113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84"/>
      <c r="BD289" s="84"/>
      <c r="BE289" s="84"/>
    </row>
    <row r="290" spans="1:57" ht="15.75" customHeight="1" x14ac:dyDescent="0.25">
      <c r="A290" s="111"/>
      <c r="B290" s="84"/>
      <c r="C290" s="84"/>
      <c r="D290" s="109"/>
      <c r="E290" s="109"/>
      <c r="F290" s="113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84"/>
      <c r="BD290" s="84"/>
      <c r="BE290" s="84"/>
    </row>
    <row r="291" spans="1:57" ht="15.75" customHeight="1" x14ac:dyDescent="0.25">
      <c r="A291" s="111"/>
      <c r="B291" s="84"/>
      <c r="C291" s="84"/>
      <c r="D291" s="109"/>
      <c r="E291" s="109"/>
      <c r="F291" s="113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84"/>
      <c r="BD291" s="84"/>
      <c r="BE291" s="84"/>
    </row>
    <row r="292" spans="1:57" ht="15.75" customHeight="1" x14ac:dyDescent="0.25">
      <c r="A292" s="111"/>
      <c r="B292" s="84"/>
      <c r="C292" s="84"/>
      <c r="D292" s="109"/>
      <c r="E292" s="109"/>
      <c r="F292" s="113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84"/>
      <c r="BD292" s="84"/>
      <c r="BE292" s="84"/>
    </row>
    <row r="293" spans="1:57" ht="15.75" customHeight="1" x14ac:dyDescent="0.25">
      <c r="A293" s="111"/>
      <c r="B293" s="84"/>
      <c r="C293" s="84"/>
      <c r="D293" s="109"/>
      <c r="E293" s="109"/>
      <c r="F293" s="113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84"/>
      <c r="BD293" s="84"/>
      <c r="BE293" s="84"/>
    </row>
    <row r="294" spans="1:57" ht="15.75" customHeight="1" x14ac:dyDescent="0.25">
      <c r="A294" s="111"/>
      <c r="B294" s="84"/>
      <c r="C294" s="84"/>
      <c r="D294" s="109"/>
      <c r="E294" s="109"/>
      <c r="F294" s="113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8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84"/>
      <c r="BD294" s="84"/>
      <c r="BE294" s="84"/>
    </row>
    <row r="295" spans="1:57" ht="15.75" customHeight="1" x14ac:dyDescent="0.25">
      <c r="A295" s="111"/>
      <c r="B295" s="84"/>
      <c r="C295" s="84"/>
      <c r="D295" s="109"/>
      <c r="E295" s="109"/>
      <c r="F295" s="113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84"/>
      <c r="BD295" s="84"/>
      <c r="BE295" s="84"/>
    </row>
    <row r="296" spans="1:57" ht="15.75" customHeight="1" x14ac:dyDescent="0.25">
      <c r="A296" s="111"/>
      <c r="B296" s="84"/>
      <c r="C296" s="84"/>
      <c r="D296" s="109"/>
      <c r="E296" s="109"/>
      <c r="F296" s="113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8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84"/>
      <c r="BD296" s="84"/>
      <c r="BE296" s="84"/>
    </row>
    <row r="297" spans="1:57" ht="15.75" customHeight="1" x14ac:dyDescent="0.25">
      <c r="A297" s="111"/>
      <c r="B297" s="84"/>
      <c r="C297" s="84"/>
      <c r="D297" s="109"/>
      <c r="E297" s="109"/>
      <c r="F297" s="113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84"/>
      <c r="BD297" s="84"/>
      <c r="BE297" s="84"/>
    </row>
    <row r="298" spans="1:57" ht="15.75" customHeight="1" x14ac:dyDescent="0.25">
      <c r="A298" s="111"/>
      <c r="B298" s="84"/>
      <c r="C298" s="84"/>
      <c r="D298" s="109"/>
      <c r="E298" s="109"/>
      <c r="F298" s="113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84"/>
      <c r="BD298" s="84"/>
      <c r="BE298" s="84"/>
    </row>
    <row r="299" spans="1:57" ht="15.75" customHeight="1" x14ac:dyDescent="0.25">
      <c r="A299" s="111"/>
      <c r="B299" s="84"/>
      <c r="C299" s="84"/>
      <c r="D299" s="109"/>
      <c r="E299" s="109"/>
      <c r="F299" s="113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84"/>
      <c r="BD299" s="84"/>
      <c r="BE299" s="84"/>
    </row>
    <row r="300" spans="1:57" ht="15.75" customHeight="1" x14ac:dyDescent="0.25">
      <c r="A300" s="111"/>
      <c r="B300" s="84"/>
      <c r="C300" s="84"/>
      <c r="D300" s="109"/>
      <c r="E300" s="109"/>
      <c r="F300" s="113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84"/>
      <c r="BD300" s="84"/>
      <c r="BE300" s="84"/>
    </row>
    <row r="301" spans="1:57" ht="15.75" customHeight="1" x14ac:dyDescent="0.25">
      <c r="A301" s="111"/>
      <c r="B301" s="84"/>
      <c r="C301" s="84"/>
      <c r="D301" s="109"/>
      <c r="E301" s="109"/>
      <c r="F301" s="113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84"/>
      <c r="BD301" s="84"/>
      <c r="BE301" s="84"/>
    </row>
    <row r="302" spans="1:57" ht="15.75" customHeight="1" x14ac:dyDescent="0.25">
      <c r="A302" s="111"/>
      <c r="B302" s="84"/>
      <c r="C302" s="84"/>
      <c r="D302" s="109"/>
      <c r="E302" s="109"/>
      <c r="F302" s="113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84"/>
      <c r="BD302" s="84"/>
      <c r="BE302" s="84"/>
    </row>
    <row r="303" spans="1:57" ht="15.75" customHeight="1" x14ac:dyDescent="0.25">
      <c r="A303" s="111"/>
      <c r="B303" s="84"/>
      <c r="C303" s="84"/>
      <c r="D303" s="109"/>
      <c r="E303" s="109"/>
      <c r="F303" s="113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84"/>
      <c r="BD303" s="84"/>
      <c r="BE303" s="84"/>
    </row>
    <row r="304" spans="1:57" ht="15.75" customHeight="1" x14ac:dyDescent="0.25">
      <c r="A304" s="111"/>
      <c r="B304" s="84"/>
      <c r="C304" s="84"/>
      <c r="D304" s="109"/>
      <c r="E304" s="109"/>
      <c r="F304" s="113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84"/>
      <c r="BD304" s="84"/>
      <c r="BE304" s="84"/>
    </row>
    <row r="305" spans="1:57" ht="15.75" customHeight="1" x14ac:dyDescent="0.25">
      <c r="A305" s="111"/>
      <c r="B305" s="84"/>
      <c r="C305" s="84"/>
      <c r="D305" s="109"/>
      <c r="E305" s="109"/>
      <c r="F305" s="113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84"/>
      <c r="BD305" s="84"/>
      <c r="BE305" s="84"/>
    </row>
    <row r="306" spans="1:57" ht="15.75" customHeight="1" x14ac:dyDescent="0.25">
      <c r="A306" s="111"/>
      <c r="B306" s="84"/>
      <c r="C306" s="84"/>
      <c r="D306" s="109"/>
      <c r="E306" s="109"/>
      <c r="F306" s="113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84"/>
      <c r="BD306" s="84"/>
      <c r="BE306" s="84"/>
    </row>
    <row r="307" spans="1:57" ht="15.75" customHeight="1" x14ac:dyDescent="0.25">
      <c r="A307" s="111"/>
      <c r="B307" s="84"/>
      <c r="C307" s="84"/>
      <c r="D307" s="109"/>
      <c r="E307" s="109"/>
      <c r="F307" s="113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84"/>
      <c r="BD307" s="84"/>
      <c r="BE307" s="84"/>
    </row>
    <row r="308" spans="1:57" ht="15.75" customHeight="1" x14ac:dyDescent="0.25">
      <c r="A308" s="111"/>
      <c r="B308" s="84"/>
      <c r="C308" s="84"/>
      <c r="D308" s="109"/>
      <c r="E308" s="109"/>
      <c r="F308" s="113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84"/>
      <c r="BD308" s="84"/>
      <c r="BE308" s="84"/>
    </row>
    <row r="309" spans="1:57" ht="15.75" customHeight="1" x14ac:dyDescent="0.25">
      <c r="A309" s="111"/>
      <c r="B309" s="84"/>
      <c r="C309" s="84"/>
      <c r="D309" s="109"/>
      <c r="E309" s="109"/>
      <c r="F309" s="113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84"/>
      <c r="BD309" s="84"/>
      <c r="BE309" s="84"/>
    </row>
    <row r="310" spans="1:57" ht="15.75" customHeight="1" x14ac:dyDescent="0.25">
      <c r="A310" s="111"/>
      <c r="B310" s="84"/>
      <c r="C310" s="84"/>
      <c r="D310" s="109"/>
      <c r="E310" s="109"/>
      <c r="F310" s="113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84"/>
      <c r="BD310" s="84"/>
      <c r="BE310" s="84"/>
    </row>
    <row r="311" spans="1:57" ht="15.75" customHeight="1" x14ac:dyDescent="0.25">
      <c r="A311" s="111"/>
      <c r="B311" s="84"/>
      <c r="C311" s="84"/>
      <c r="D311" s="109"/>
      <c r="E311" s="109"/>
      <c r="F311" s="113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84"/>
      <c r="BD311" s="84"/>
      <c r="BE311" s="84"/>
    </row>
    <row r="312" spans="1:57" ht="15.75" customHeight="1" x14ac:dyDescent="0.25">
      <c r="A312" s="111"/>
      <c r="B312" s="84"/>
      <c r="C312" s="84"/>
      <c r="D312" s="109"/>
      <c r="E312" s="109"/>
      <c r="F312" s="113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84"/>
      <c r="BD312" s="84"/>
      <c r="BE312" s="84"/>
    </row>
    <row r="313" spans="1:57" ht="15.75" customHeight="1" x14ac:dyDescent="0.25">
      <c r="A313" s="111"/>
      <c r="B313" s="84"/>
      <c r="C313" s="84"/>
      <c r="D313" s="109"/>
      <c r="E313" s="109"/>
      <c r="F313" s="113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84"/>
      <c r="BD313" s="84"/>
      <c r="BE313" s="84"/>
    </row>
    <row r="314" spans="1:57" ht="15.75" customHeight="1" x14ac:dyDescent="0.25">
      <c r="A314" s="111"/>
      <c r="B314" s="84"/>
      <c r="C314" s="84"/>
      <c r="D314" s="109"/>
      <c r="E314" s="109"/>
      <c r="F314" s="113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84"/>
      <c r="BD314" s="84"/>
      <c r="BE314" s="84"/>
    </row>
    <row r="315" spans="1:57" ht="15.75" customHeight="1" x14ac:dyDescent="0.25">
      <c r="A315" s="111"/>
      <c r="B315" s="84"/>
      <c r="C315" s="84"/>
      <c r="D315" s="109"/>
      <c r="E315" s="109"/>
      <c r="F315" s="113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84"/>
      <c r="BD315" s="84"/>
      <c r="BE315" s="84"/>
    </row>
    <row r="316" spans="1:57" ht="15.75" customHeight="1" x14ac:dyDescent="0.25">
      <c r="A316" s="111"/>
      <c r="B316" s="84"/>
      <c r="C316" s="84"/>
      <c r="D316" s="109"/>
      <c r="E316" s="109"/>
      <c r="F316" s="113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8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84"/>
      <c r="BD316" s="84"/>
      <c r="BE316" s="84"/>
    </row>
    <row r="317" spans="1:57" ht="15.75" customHeight="1" x14ac:dyDescent="0.25">
      <c r="A317" s="111"/>
      <c r="B317" s="84"/>
      <c r="C317" s="84"/>
      <c r="D317" s="109"/>
      <c r="E317" s="109"/>
      <c r="F317" s="113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84"/>
      <c r="BD317" s="84"/>
      <c r="BE317" s="84"/>
    </row>
    <row r="318" spans="1:57" ht="15.75" customHeight="1" x14ac:dyDescent="0.25">
      <c r="A318" s="111"/>
      <c r="B318" s="84"/>
      <c r="C318" s="84"/>
      <c r="D318" s="109"/>
      <c r="E318" s="109"/>
      <c r="F318" s="113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84"/>
      <c r="BD318" s="84"/>
      <c r="BE318" s="84"/>
    </row>
    <row r="319" spans="1:57" ht="15.75" customHeight="1" x14ac:dyDescent="0.25">
      <c r="A319" s="111"/>
      <c r="B319" s="84"/>
      <c r="C319" s="84"/>
      <c r="D319" s="109"/>
      <c r="E319" s="109"/>
      <c r="F319" s="113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84"/>
      <c r="BD319" s="84"/>
      <c r="BE319" s="84"/>
    </row>
    <row r="320" spans="1:57" ht="15.75" customHeight="1" x14ac:dyDescent="0.25">
      <c r="A320" s="111"/>
      <c r="B320" s="84"/>
      <c r="C320" s="84"/>
      <c r="D320" s="109"/>
      <c r="E320" s="109"/>
      <c r="F320" s="113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8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84"/>
      <c r="BD320" s="84"/>
      <c r="BE320" s="84"/>
    </row>
    <row r="321" spans="1:57" ht="15.75" customHeight="1" x14ac:dyDescent="0.25">
      <c r="A321" s="111"/>
      <c r="B321" s="84"/>
      <c r="C321" s="84"/>
      <c r="D321" s="109"/>
      <c r="E321" s="109"/>
      <c r="F321" s="113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84"/>
      <c r="BD321" s="84"/>
      <c r="BE321" s="84"/>
    </row>
    <row r="322" spans="1:57" ht="15.75" customHeight="1" x14ac:dyDescent="0.25">
      <c r="A322" s="111"/>
      <c r="B322" s="84"/>
      <c r="C322" s="84"/>
      <c r="D322" s="109"/>
      <c r="E322" s="109"/>
      <c r="F322" s="113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8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84"/>
      <c r="BD322" s="84"/>
      <c r="BE322" s="84"/>
    </row>
    <row r="323" spans="1:57" ht="15.75" customHeight="1" x14ac:dyDescent="0.25">
      <c r="A323" s="111"/>
      <c r="B323" s="84"/>
      <c r="C323" s="84"/>
      <c r="D323" s="109"/>
      <c r="E323" s="109"/>
      <c r="F323" s="113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84"/>
      <c r="BD323" s="84"/>
      <c r="BE323" s="84"/>
    </row>
    <row r="324" spans="1:57" ht="15.75" customHeight="1" x14ac:dyDescent="0.25">
      <c r="A324" s="111"/>
      <c r="B324" s="84"/>
      <c r="C324" s="84"/>
      <c r="D324" s="109"/>
      <c r="E324" s="109"/>
      <c r="F324" s="113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84"/>
      <c r="BD324" s="84"/>
      <c r="BE324" s="84"/>
    </row>
    <row r="325" spans="1:57" ht="15.75" customHeight="1" x14ac:dyDescent="0.25">
      <c r="A325" s="111"/>
      <c r="B325" s="84"/>
      <c r="C325" s="84"/>
      <c r="D325" s="109"/>
      <c r="E325" s="109"/>
      <c r="F325" s="113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84"/>
      <c r="BD325" s="84"/>
      <c r="BE325" s="84"/>
    </row>
    <row r="326" spans="1:57" ht="15.75" customHeight="1" x14ac:dyDescent="0.25">
      <c r="A326" s="111"/>
      <c r="B326" s="84"/>
      <c r="C326" s="84"/>
      <c r="D326" s="109"/>
      <c r="E326" s="109"/>
      <c r="F326" s="113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8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84"/>
      <c r="BD326" s="84"/>
      <c r="BE326" s="84"/>
    </row>
    <row r="327" spans="1:57" ht="15.75" customHeight="1" x14ac:dyDescent="0.25">
      <c r="A327" s="111"/>
      <c r="B327" s="84"/>
      <c r="C327" s="84"/>
      <c r="D327" s="109"/>
      <c r="E327" s="109"/>
      <c r="F327" s="113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8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84"/>
      <c r="BD327" s="84"/>
      <c r="BE327" s="84"/>
    </row>
    <row r="328" spans="1:57" ht="15.75" customHeight="1" x14ac:dyDescent="0.25">
      <c r="A328" s="111"/>
      <c r="B328" s="84"/>
      <c r="C328" s="84"/>
      <c r="D328" s="109"/>
      <c r="E328" s="109"/>
      <c r="F328" s="113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84"/>
      <c r="BD328" s="84"/>
      <c r="BE328" s="84"/>
    </row>
    <row r="329" spans="1:57" ht="15.75" customHeight="1" x14ac:dyDescent="0.25">
      <c r="A329" s="111"/>
      <c r="B329" s="84"/>
      <c r="C329" s="84"/>
      <c r="D329" s="109"/>
      <c r="E329" s="109"/>
      <c r="F329" s="113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8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84"/>
      <c r="BD329" s="84"/>
      <c r="BE329" s="84"/>
    </row>
    <row r="330" spans="1:57" ht="15.75" customHeight="1" x14ac:dyDescent="0.25">
      <c r="A330" s="111"/>
      <c r="B330" s="84"/>
      <c r="C330" s="84"/>
      <c r="D330" s="109"/>
      <c r="E330" s="109"/>
      <c r="F330" s="113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8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84"/>
      <c r="BD330" s="84"/>
      <c r="BE330" s="84"/>
    </row>
    <row r="331" spans="1:57" ht="15.75" customHeight="1" x14ac:dyDescent="0.25">
      <c r="A331" s="111"/>
      <c r="B331" s="84"/>
      <c r="C331" s="84"/>
      <c r="D331" s="109"/>
      <c r="E331" s="109"/>
      <c r="F331" s="113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8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84"/>
      <c r="BD331" s="84"/>
      <c r="BE331" s="84"/>
    </row>
    <row r="332" spans="1:57" ht="15.75" customHeight="1" x14ac:dyDescent="0.25">
      <c r="A332" s="111"/>
      <c r="B332" s="84"/>
      <c r="C332" s="84"/>
      <c r="D332" s="109"/>
      <c r="E332" s="109"/>
      <c r="F332" s="113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84"/>
      <c r="BD332" s="84"/>
      <c r="BE332" s="84"/>
    </row>
    <row r="333" spans="1:57" ht="15.75" customHeight="1" x14ac:dyDescent="0.25">
      <c r="A333" s="111"/>
      <c r="B333" s="84"/>
      <c r="C333" s="84"/>
      <c r="D333" s="109"/>
      <c r="E333" s="109"/>
      <c r="F333" s="113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8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84"/>
      <c r="BD333" s="84"/>
      <c r="BE333" s="84"/>
    </row>
    <row r="334" spans="1:57" ht="15.75" customHeight="1" x14ac:dyDescent="0.25">
      <c r="A334" s="111"/>
      <c r="B334" s="84"/>
      <c r="C334" s="84"/>
      <c r="D334" s="109"/>
      <c r="E334" s="109"/>
      <c r="F334" s="113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84"/>
      <c r="BD334" s="84"/>
      <c r="BE334" s="84"/>
    </row>
    <row r="335" spans="1:57" ht="15.75" customHeight="1" x14ac:dyDescent="0.25">
      <c r="A335" s="111"/>
      <c r="B335" s="84"/>
      <c r="C335" s="84"/>
      <c r="D335" s="109"/>
      <c r="E335" s="109"/>
      <c r="F335" s="113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8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84"/>
      <c r="BD335" s="84"/>
      <c r="BE335" s="84"/>
    </row>
    <row r="336" spans="1:57" ht="15.75" customHeight="1" x14ac:dyDescent="0.25">
      <c r="A336" s="111"/>
      <c r="B336" s="84"/>
      <c r="C336" s="84"/>
      <c r="D336" s="109"/>
      <c r="E336" s="109"/>
      <c r="F336" s="113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84"/>
      <c r="BD336" s="84"/>
      <c r="BE336" s="84"/>
    </row>
    <row r="337" spans="1:57" ht="15.75" customHeight="1" x14ac:dyDescent="0.25">
      <c r="A337" s="111"/>
      <c r="B337" s="84"/>
      <c r="C337" s="84"/>
      <c r="D337" s="109"/>
      <c r="E337" s="109"/>
      <c r="F337" s="113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84"/>
      <c r="BD337" s="84"/>
      <c r="BE337" s="84"/>
    </row>
    <row r="338" spans="1:57" ht="15.75" customHeight="1" x14ac:dyDescent="0.25">
      <c r="A338" s="111"/>
      <c r="B338" s="84"/>
      <c r="C338" s="84"/>
      <c r="D338" s="109"/>
      <c r="E338" s="109"/>
      <c r="F338" s="113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84"/>
      <c r="BD338" s="84"/>
      <c r="BE338" s="84"/>
    </row>
    <row r="339" spans="1:57" ht="15.75" customHeight="1" x14ac:dyDescent="0.25">
      <c r="A339" s="111"/>
      <c r="B339" s="84"/>
      <c r="C339" s="84"/>
      <c r="D339" s="109"/>
      <c r="E339" s="109"/>
      <c r="F339" s="113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84"/>
      <c r="BD339" s="84"/>
      <c r="BE339" s="84"/>
    </row>
    <row r="340" spans="1:57" ht="15.75" customHeight="1" x14ac:dyDescent="0.25">
      <c r="A340" s="111"/>
      <c r="B340" s="84"/>
      <c r="C340" s="84"/>
      <c r="D340" s="109"/>
      <c r="E340" s="109"/>
      <c r="F340" s="113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84"/>
      <c r="BD340" s="84"/>
      <c r="BE340" s="84"/>
    </row>
    <row r="341" spans="1:57" ht="15.75" customHeight="1" x14ac:dyDescent="0.25">
      <c r="A341" s="111"/>
      <c r="B341" s="84"/>
      <c r="C341" s="84"/>
      <c r="D341" s="109"/>
      <c r="E341" s="109"/>
      <c r="F341" s="113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8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84"/>
      <c r="BD341" s="84"/>
      <c r="BE341" s="84"/>
    </row>
    <row r="342" spans="1:57" ht="15.75" customHeight="1" x14ac:dyDescent="0.25">
      <c r="A342" s="111"/>
      <c r="B342" s="84"/>
      <c r="C342" s="84"/>
      <c r="D342" s="109"/>
      <c r="E342" s="109"/>
      <c r="F342" s="113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8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84"/>
      <c r="BD342" s="84"/>
      <c r="BE342" s="84"/>
    </row>
    <row r="343" spans="1:57" ht="15.75" customHeight="1" x14ac:dyDescent="0.25">
      <c r="A343" s="111"/>
      <c r="B343" s="84"/>
      <c r="C343" s="84"/>
      <c r="D343" s="109"/>
      <c r="E343" s="109"/>
      <c r="F343" s="113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8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84"/>
      <c r="BD343" s="84"/>
      <c r="BE343" s="84"/>
    </row>
    <row r="344" spans="1:57" ht="15.75" customHeight="1" x14ac:dyDescent="0.25">
      <c r="A344" s="111"/>
      <c r="B344" s="84"/>
      <c r="C344" s="84"/>
      <c r="D344" s="109"/>
      <c r="E344" s="109"/>
      <c r="F344" s="113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84"/>
      <c r="BD344" s="84"/>
      <c r="BE344" s="84"/>
    </row>
    <row r="345" spans="1:57" ht="15.75" customHeight="1" x14ac:dyDescent="0.25">
      <c r="A345" s="111"/>
      <c r="B345" s="84"/>
      <c r="C345" s="84"/>
      <c r="D345" s="109"/>
      <c r="E345" s="109"/>
      <c r="F345" s="113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8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84"/>
      <c r="BD345" s="84"/>
      <c r="BE345" s="84"/>
    </row>
    <row r="346" spans="1:57" ht="15.75" customHeight="1" x14ac:dyDescent="0.25">
      <c r="A346" s="111"/>
      <c r="B346" s="84"/>
      <c r="C346" s="84"/>
      <c r="D346" s="109"/>
      <c r="E346" s="109"/>
      <c r="F346" s="113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84"/>
      <c r="BD346" s="84"/>
      <c r="BE346" s="84"/>
    </row>
    <row r="347" spans="1:57" ht="15.75" customHeight="1" x14ac:dyDescent="0.25">
      <c r="A347" s="111"/>
      <c r="B347" s="84"/>
      <c r="C347" s="84"/>
      <c r="D347" s="109"/>
      <c r="E347" s="109"/>
      <c r="F347" s="113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84"/>
      <c r="BD347" s="84"/>
      <c r="BE347" s="84"/>
    </row>
    <row r="348" spans="1:57" ht="15.75" customHeight="1" x14ac:dyDescent="0.25">
      <c r="A348" s="111"/>
      <c r="B348" s="84"/>
      <c r="C348" s="84"/>
      <c r="D348" s="109"/>
      <c r="E348" s="109"/>
      <c r="F348" s="113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84"/>
      <c r="BD348" s="84"/>
      <c r="BE348" s="84"/>
    </row>
    <row r="349" spans="1:57" ht="15.75" customHeight="1" x14ac:dyDescent="0.25">
      <c r="A349" s="111"/>
      <c r="B349" s="84"/>
      <c r="C349" s="84"/>
      <c r="D349" s="109"/>
      <c r="E349" s="109"/>
      <c r="F349" s="113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84"/>
      <c r="BD349" s="84"/>
      <c r="BE349" s="84"/>
    </row>
    <row r="350" spans="1:57" ht="15.75" customHeight="1" x14ac:dyDescent="0.25">
      <c r="A350" s="111"/>
      <c r="B350" s="84"/>
      <c r="C350" s="84"/>
      <c r="D350" s="109"/>
      <c r="E350" s="109"/>
      <c r="F350" s="113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84"/>
      <c r="BD350" s="84"/>
      <c r="BE350" s="84"/>
    </row>
    <row r="351" spans="1:57" ht="15.75" customHeight="1" x14ac:dyDescent="0.25">
      <c r="A351" s="111"/>
      <c r="B351" s="84"/>
      <c r="C351" s="84"/>
      <c r="D351" s="109"/>
      <c r="E351" s="109"/>
      <c r="F351" s="113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8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84"/>
      <c r="BD351" s="84"/>
      <c r="BE351" s="84"/>
    </row>
    <row r="352" spans="1:57" ht="15.75" customHeight="1" x14ac:dyDescent="0.25">
      <c r="A352" s="111"/>
      <c r="B352" s="84"/>
      <c r="C352" s="84"/>
      <c r="D352" s="109"/>
      <c r="E352" s="109"/>
      <c r="F352" s="113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84"/>
      <c r="BD352" s="84"/>
      <c r="BE352" s="84"/>
    </row>
    <row r="353" spans="1:57" ht="15.75" customHeight="1" x14ac:dyDescent="0.25">
      <c r="A353" s="111"/>
      <c r="B353" s="84"/>
      <c r="C353" s="84"/>
      <c r="D353" s="109"/>
      <c r="E353" s="109"/>
      <c r="F353" s="113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8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84"/>
      <c r="BD353" s="84"/>
      <c r="BE353" s="84"/>
    </row>
    <row r="354" spans="1:57" ht="15.75" customHeight="1" x14ac:dyDescent="0.25">
      <c r="A354" s="111"/>
      <c r="B354" s="84"/>
      <c r="C354" s="84"/>
      <c r="D354" s="109"/>
      <c r="E354" s="109"/>
      <c r="F354" s="113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8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84"/>
      <c r="BD354" s="84"/>
      <c r="BE354" s="84"/>
    </row>
    <row r="355" spans="1:57" ht="15.75" customHeight="1" x14ac:dyDescent="0.25">
      <c r="A355" s="111"/>
      <c r="B355" s="84"/>
      <c r="C355" s="84"/>
      <c r="D355" s="109"/>
      <c r="E355" s="109"/>
      <c r="F355" s="113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84"/>
      <c r="BD355" s="84"/>
      <c r="BE355" s="84"/>
    </row>
    <row r="356" spans="1:57" ht="15.75" customHeight="1" x14ac:dyDescent="0.25">
      <c r="A356" s="111"/>
      <c r="B356" s="84"/>
      <c r="C356" s="84"/>
      <c r="D356" s="109"/>
      <c r="E356" s="109"/>
      <c r="F356" s="113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8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84"/>
      <c r="BD356" s="84"/>
      <c r="BE356" s="84"/>
    </row>
    <row r="357" spans="1:57" ht="15.75" customHeight="1" x14ac:dyDescent="0.25">
      <c r="A357" s="111"/>
      <c r="B357" s="84"/>
      <c r="C357" s="84"/>
      <c r="D357" s="109"/>
      <c r="E357" s="109"/>
      <c r="F357" s="113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84"/>
      <c r="BD357" s="84"/>
      <c r="BE357" s="84"/>
    </row>
    <row r="358" spans="1:57" ht="15.75" customHeight="1" x14ac:dyDescent="0.25">
      <c r="A358" s="111"/>
      <c r="B358" s="84"/>
      <c r="C358" s="84"/>
      <c r="D358" s="109"/>
      <c r="E358" s="109"/>
      <c r="F358" s="113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84"/>
      <c r="BD358" s="84"/>
      <c r="BE358" s="84"/>
    </row>
    <row r="359" spans="1:57" ht="15.75" customHeight="1" x14ac:dyDescent="0.25">
      <c r="A359" s="111"/>
      <c r="B359" s="84"/>
      <c r="C359" s="84"/>
      <c r="D359" s="109"/>
      <c r="E359" s="109"/>
      <c r="F359" s="113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84"/>
      <c r="BD359" s="84"/>
      <c r="BE359" s="84"/>
    </row>
    <row r="360" spans="1:57" ht="15.75" customHeight="1" x14ac:dyDescent="0.25">
      <c r="A360" s="111"/>
      <c r="B360" s="84"/>
      <c r="C360" s="84"/>
      <c r="D360" s="109"/>
      <c r="E360" s="109"/>
      <c r="F360" s="113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84"/>
      <c r="BD360" s="84"/>
      <c r="BE360" s="84"/>
    </row>
    <row r="361" spans="1:57" ht="15.75" customHeight="1" x14ac:dyDescent="0.25">
      <c r="A361" s="111"/>
      <c r="B361" s="84"/>
      <c r="C361" s="84"/>
      <c r="D361" s="109"/>
      <c r="E361" s="109"/>
      <c r="F361" s="113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84"/>
      <c r="BD361" s="84"/>
      <c r="BE361" s="84"/>
    </row>
    <row r="362" spans="1:57" ht="15.75" customHeight="1" x14ac:dyDescent="0.25">
      <c r="A362" s="111"/>
      <c r="B362" s="84"/>
      <c r="C362" s="84"/>
      <c r="D362" s="109"/>
      <c r="E362" s="109"/>
      <c r="F362" s="113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8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84"/>
      <c r="BD362" s="84"/>
      <c r="BE362" s="84"/>
    </row>
    <row r="363" spans="1:57" ht="15.75" customHeight="1" x14ac:dyDescent="0.25">
      <c r="A363" s="111"/>
      <c r="B363" s="84"/>
      <c r="C363" s="84"/>
      <c r="D363" s="109"/>
      <c r="E363" s="109"/>
      <c r="F363" s="113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84"/>
      <c r="BD363" s="84"/>
      <c r="BE363" s="84"/>
    </row>
    <row r="364" spans="1:57" ht="15.75" customHeight="1" x14ac:dyDescent="0.25">
      <c r="A364" s="111"/>
      <c r="B364" s="84"/>
      <c r="C364" s="84"/>
      <c r="D364" s="109"/>
      <c r="E364" s="109"/>
      <c r="F364" s="113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8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84"/>
      <c r="BD364" s="84"/>
      <c r="BE364" s="84"/>
    </row>
    <row r="365" spans="1:57" ht="15.75" customHeight="1" x14ac:dyDescent="0.25">
      <c r="A365" s="111"/>
      <c r="B365" s="84"/>
      <c r="C365" s="84"/>
      <c r="D365" s="109"/>
      <c r="E365" s="109"/>
      <c r="F365" s="113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8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84"/>
      <c r="BD365" s="84"/>
      <c r="BE365" s="84"/>
    </row>
    <row r="366" spans="1:57" ht="15.75" customHeight="1" x14ac:dyDescent="0.25">
      <c r="A366" s="111"/>
      <c r="B366" s="84"/>
      <c r="C366" s="84"/>
      <c r="D366" s="109"/>
      <c r="E366" s="109"/>
      <c r="F366" s="113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8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84"/>
      <c r="BD366" s="84"/>
      <c r="BE366" s="84"/>
    </row>
    <row r="367" spans="1:57" ht="15.75" customHeight="1" x14ac:dyDescent="0.25">
      <c r="A367" s="111"/>
      <c r="B367" s="84"/>
      <c r="C367" s="84"/>
      <c r="D367" s="109"/>
      <c r="E367" s="109"/>
      <c r="F367" s="113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84"/>
      <c r="BD367" s="84"/>
      <c r="BE367" s="84"/>
    </row>
    <row r="368" spans="1:57" ht="15.75" customHeight="1" x14ac:dyDescent="0.25">
      <c r="A368" s="111"/>
      <c r="B368" s="84"/>
      <c r="C368" s="84"/>
      <c r="D368" s="109"/>
      <c r="E368" s="109"/>
      <c r="F368" s="113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84"/>
      <c r="BD368" s="84"/>
      <c r="BE368" s="84"/>
    </row>
    <row r="369" spans="1:57" ht="15.75" customHeight="1" x14ac:dyDescent="0.25">
      <c r="A369" s="111"/>
      <c r="B369" s="84"/>
      <c r="C369" s="84"/>
      <c r="D369" s="109"/>
      <c r="E369" s="109"/>
      <c r="F369" s="113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84"/>
      <c r="BD369" s="84"/>
      <c r="BE369" s="84"/>
    </row>
    <row r="370" spans="1:57" ht="15.75" customHeight="1" x14ac:dyDescent="0.25">
      <c r="A370" s="111"/>
      <c r="B370" s="84"/>
      <c r="C370" s="84"/>
      <c r="D370" s="109"/>
      <c r="E370" s="109"/>
      <c r="F370" s="113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8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84"/>
      <c r="BD370" s="84"/>
      <c r="BE370" s="84"/>
    </row>
    <row r="371" spans="1:57" ht="15.75" customHeight="1" x14ac:dyDescent="0.25">
      <c r="A371" s="111"/>
      <c r="B371" s="84"/>
      <c r="C371" s="84"/>
      <c r="D371" s="109"/>
      <c r="E371" s="109"/>
      <c r="F371" s="113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8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84"/>
      <c r="BD371" s="84"/>
      <c r="BE371" s="84"/>
    </row>
    <row r="372" spans="1:57" ht="15.75" customHeight="1" x14ac:dyDescent="0.25">
      <c r="A372" s="111"/>
      <c r="B372" s="84"/>
      <c r="C372" s="84"/>
      <c r="D372" s="109"/>
      <c r="E372" s="109"/>
      <c r="F372" s="113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8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84"/>
      <c r="BD372" s="84"/>
      <c r="BE372" s="84"/>
    </row>
    <row r="373" spans="1:57" ht="15.75" customHeight="1" x14ac:dyDescent="0.25">
      <c r="A373" s="111"/>
      <c r="B373" s="84"/>
      <c r="C373" s="84"/>
      <c r="D373" s="109"/>
      <c r="E373" s="109"/>
      <c r="F373" s="113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8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84"/>
      <c r="BD373" s="84"/>
      <c r="BE373" s="84"/>
    </row>
    <row r="374" spans="1:57" ht="15.75" customHeight="1" x14ac:dyDescent="0.25">
      <c r="A374" s="111"/>
      <c r="B374" s="84"/>
      <c r="C374" s="84"/>
      <c r="D374" s="109"/>
      <c r="E374" s="109"/>
      <c r="F374" s="113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8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84"/>
      <c r="BD374" s="84"/>
      <c r="BE374" s="84"/>
    </row>
    <row r="375" spans="1:57" ht="15.75" customHeight="1" x14ac:dyDescent="0.25">
      <c r="A375" s="111"/>
      <c r="B375" s="84"/>
      <c r="C375" s="84"/>
      <c r="D375" s="109"/>
      <c r="E375" s="109"/>
      <c r="F375" s="113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8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84"/>
      <c r="BD375" s="84"/>
      <c r="BE375" s="84"/>
    </row>
    <row r="376" spans="1:57" ht="15.75" customHeight="1" x14ac:dyDescent="0.25">
      <c r="A376" s="111"/>
      <c r="B376" s="84"/>
      <c r="C376" s="84"/>
      <c r="D376" s="109"/>
      <c r="E376" s="109"/>
      <c r="F376" s="113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8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84"/>
      <c r="BD376" s="84"/>
      <c r="BE376" s="84"/>
    </row>
    <row r="377" spans="1:57" ht="15.75" customHeight="1" x14ac:dyDescent="0.25">
      <c r="A377" s="111"/>
      <c r="B377" s="84"/>
      <c r="C377" s="84"/>
      <c r="D377" s="109"/>
      <c r="E377" s="109"/>
      <c r="F377" s="113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84"/>
      <c r="BD377" s="84"/>
      <c r="BE377" s="84"/>
    </row>
    <row r="378" spans="1:57" ht="15.75" customHeight="1" x14ac:dyDescent="0.25">
      <c r="A378" s="111"/>
      <c r="B378" s="84"/>
      <c r="C378" s="84"/>
      <c r="D378" s="109"/>
      <c r="E378" s="109"/>
      <c r="F378" s="113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8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84"/>
      <c r="BD378" s="84"/>
      <c r="BE378" s="84"/>
    </row>
    <row r="379" spans="1:57" ht="15.75" customHeight="1" x14ac:dyDescent="0.25">
      <c r="A379" s="111"/>
      <c r="B379" s="84"/>
      <c r="C379" s="84"/>
      <c r="D379" s="109"/>
      <c r="E379" s="109"/>
      <c r="F379" s="113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8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84"/>
      <c r="BD379" s="84"/>
      <c r="BE379" s="84"/>
    </row>
    <row r="380" spans="1:57" ht="15.75" customHeight="1" x14ac:dyDescent="0.25">
      <c r="A380" s="111"/>
      <c r="B380" s="84"/>
      <c r="C380" s="84"/>
      <c r="D380" s="109"/>
      <c r="E380" s="109"/>
      <c r="F380" s="113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8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84"/>
      <c r="BD380" s="84"/>
      <c r="BE380" s="84"/>
    </row>
    <row r="381" spans="1:57" ht="15.75" customHeight="1" x14ac:dyDescent="0.25">
      <c r="A381" s="111"/>
      <c r="B381" s="84"/>
      <c r="C381" s="84"/>
      <c r="D381" s="109"/>
      <c r="E381" s="109"/>
      <c r="F381" s="113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8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84"/>
      <c r="BD381" s="84"/>
      <c r="BE381" s="84"/>
    </row>
    <row r="382" spans="1:57" ht="15.75" customHeight="1" x14ac:dyDescent="0.25">
      <c r="A382" s="111"/>
      <c r="B382" s="84"/>
      <c r="C382" s="84"/>
      <c r="D382" s="109"/>
      <c r="E382" s="109"/>
      <c r="F382" s="113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8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84"/>
      <c r="BD382" s="84"/>
      <c r="BE382" s="84"/>
    </row>
    <row r="383" spans="1:57" ht="15.75" customHeight="1" x14ac:dyDescent="0.25">
      <c r="A383" s="111"/>
      <c r="B383" s="84"/>
      <c r="C383" s="84"/>
      <c r="D383" s="109"/>
      <c r="E383" s="109"/>
      <c r="F383" s="113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8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84"/>
      <c r="BD383" s="84"/>
      <c r="BE383" s="84"/>
    </row>
    <row r="384" spans="1:57" ht="15.75" customHeight="1" x14ac:dyDescent="0.25">
      <c r="A384" s="111"/>
      <c r="B384" s="84"/>
      <c r="C384" s="84"/>
      <c r="D384" s="109"/>
      <c r="E384" s="109"/>
      <c r="F384" s="113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84"/>
      <c r="BD384" s="84"/>
      <c r="BE384" s="84"/>
    </row>
    <row r="385" spans="1:57" ht="15.75" customHeight="1" x14ac:dyDescent="0.25">
      <c r="A385" s="111"/>
      <c r="B385" s="84"/>
      <c r="C385" s="84"/>
      <c r="D385" s="109"/>
      <c r="E385" s="109"/>
      <c r="F385" s="113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8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84"/>
      <c r="BD385" s="84"/>
      <c r="BE385" s="84"/>
    </row>
    <row r="386" spans="1:57" ht="15.75" customHeight="1" x14ac:dyDescent="0.25">
      <c r="A386" s="111"/>
      <c r="B386" s="84"/>
      <c r="C386" s="84"/>
      <c r="D386" s="109"/>
      <c r="E386" s="109"/>
      <c r="F386" s="113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8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84"/>
      <c r="BD386" s="84"/>
      <c r="BE386" s="84"/>
    </row>
    <row r="387" spans="1:57" ht="15.75" customHeight="1" x14ac:dyDescent="0.25">
      <c r="A387" s="111"/>
      <c r="B387" s="84"/>
      <c r="C387" s="84"/>
      <c r="D387" s="109"/>
      <c r="E387" s="109"/>
      <c r="F387" s="113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84"/>
      <c r="BD387" s="84"/>
      <c r="BE387" s="84"/>
    </row>
    <row r="388" spans="1:57" ht="15.75" customHeight="1" x14ac:dyDescent="0.25">
      <c r="A388" s="111"/>
      <c r="B388" s="84"/>
      <c r="C388" s="84"/>
      <c r="D388" s="109"/>
      <c r="E388" s="109"/>
      <c r="F388" s="113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8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84"/>
      <c r="BD388" s="84"/>
      <c r="BE388" s="84"/>
    </row>
    <row r="389" spans="1:57" ht="15.75" customHeight="1" x14ac:dyDescent="0.25">
      <c r="A389" s="111"/>
      <c r="B389" s="84"/>
      <c r="C389" s="84"/>
      <c r="D389" s="109"/>
      <c r="E389" s="109"/>
      <c r="F389" s="113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8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84"/>
      <c r="BD389" s="84"/>
      <c r="BE389" s="84"/>
    </row>
    <row r="390" spans="1:57" ht="15.75" customHeight="1" x14ac:dyDescent="0.25">
      <c r="A390" s="111"/>
      <c r="B390" s="84"/>
      <c r="C390" s="84"/>
      <c r="D390" s="109"/>
      <c r="E390" s="109"/>
      <c r="F390" s="113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84"/>
      <c r="BD390" s="84"/>
      <c r="BE390" s="84"/>
    </row>
    <row r="391" spans="1:57" ht="15.75" customHeight="1" x14ac:dyDescent="0.25">
      <c r="A391" s="111"/>
      <c r="B391" s="84"/>
      <c r="C391" s="84"/>
      <c r="D391" s="109"/>
      <c r="E391" s="109"/>
      <c r="F391" s="113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8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84"/>
      <c r="BD391" s="84"/>
      <c r="BE391" s="84"/>
    </row>
    <row r="392" spans="1:57" ht="15.75" customHeight="1" x14ac:dyDescent="0.25">
      <c r="A392" s="111"/>
      <c r="B392" s="84"/>
      <c r="C392" s="84"/>
      <c r="D392" s="109"/>
      <c r="E392" s="109"/>
      <c r="F392" s="113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8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84"/>
      <c r="BD392" s="84"/>
      <c r="BE392" s="84"/>
    </row>
    <row r="393" spans="1:57" ht="15.75" customHeight="1" x14ac:dyDescent="0.25">
      <c r="A393" s="111"/>
      <c r="B393" s="84"/>
      <c r="C393" s="84"/>
      <c r="D393" s="109"/>
      <c r="E393" s="109"/>
      <c r="F393" s="113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84"/>
      <c r="BD393" s="84"/>
      <c r="BE393" s="84"/>
    </row>
    <row r="394" spans="1:57" ht="15.75" customHeight="1" x14ac:dyDescent="0.25">
      <c r="A394" s="111"/>
      <c r="B394" s="84"/>
      <c r="C394" s="84"/>
      <c r="D394" s="109"/>
      <c r="E394" s="109"/>
      <c r="F394" s="113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8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84"/>
      <c r="BD394" s="84"/>
      <c r="BE394" s="84"/>
    </row>
    <row r="395" spans="1:57" ht="15.75" customHeight="1" x14ac:dyDescent="0.25">
      <c r="A395" s="111"/>
      <c r="B395" s="84"/>
      <c r="C395" s="84"/>
      <c r="D395" s="109"/>
      <c r="E395" s="109"/>
      <c r="F395" s="113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8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84"/>
      <c r="BD395" s="84"/>
      <c r="BE395" s="84"/>
    </row>
    <row r="396" spans="1:57" ht="15.75" customHeight="1" x14ac:dyDescent="0.25">
      <c r="A396" s="111"/>
      <c r="B396" s="84"/>
      <c r="C396" s="84"/>
      <c r="D396" s="109"/>
      <c r="E396" s="109"/>
      <c r="F396" s="113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8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84"/>
      <c r="BD396" s="84"/>
      <c r="BE396" s="84"/>
    </row>
    <row r="397" spans="1:57" ht="15.75" customHeight="1" x14ac:dyDescent="0.25">
      <c r="A397" s="111"/>
      <c r="B397" s="84"/>
      <c r="C397" s="84"/>
      <c r="D397" s="109"/>
      <c r="E397" s="109"/>
      <c r="F397" s="113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8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84"/>
      <c r="BD397" s="84"/>
      <c r="BE397" s="84"/>
    </row>
    <row r="398" spans="1:57" ht="15.75" customHeight="1" x14ac:dyDescent="0.25">
      <c r="A398" s="111"/>
      <c r="B398" s="84"/>
      <c r="C398" s="84"/>
      <c r="D398" s="109"/>
      <c r="E398" s="109"/>
      <c r="F398" s="113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8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84"/>
      <c r="BD398" s="84"/>
      <c r="BE398" s="84"/>
    </row>
    <row r="399" spans="1:57" ht="15.75" customHeight="1" x14ac:dyDescent="0.25">
      <c r="A399" s="111"/>
      <c r="B399" s="84"/>
      <c r="C399" s="84"/>
      <c r="D399" s="109"/>
      <c r="E399" s="109"/>
      <c r="F399" s="113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8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84"/>
      <c r="BD399" s="84"/>
      <c r="BE399" s="84"/>
    </row>
    <row r="400" spans="1:57" ht="15.75" customHeight="1" x14ac:dyDescent="0.25">
      <c r="A400" s="111"/>
      <c r="B400" s="84"/>
      <c r="C400" s="84"/>
      <c r="D400" s="109"/>
      <c r="E400" s="109"/>
      <c r="F400" s="113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8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84"/>
      <c r="BD400" s="84"/>
      <c r="BE400" s="84"/>
    </row>
    <row r="401" spans="1:57" ht="15.75" customHeight="1" x14ac:dyDescent="0.25">
      <c r="A401" s="111"/>
      <c r="B401" s="84"/>
      <c r="C401" s="84"/>
      <c r="D401" s="109"/>
      <c r="E401" s="109"/>
      <c r="F401" s="113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8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84"/>
      <c r="BD401" s="84"/>
      <c r="BE401" s="84"/>
    </row>
    <row r="402" spans="1:57" ht="15.75" customHeight="1" x14ac:dyDescent="0.25">
      <c r="A402" s="111"/>
      <c r="B402" s="84"/>
      <c r="C402" s="84"/>
      <c r="D402" s="109"/>
      <c r="E402" s="109"/>
      <c r="F402" s="113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8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84"/>
      <c r="BD402" s="84"/>
      <c r="BE402" s="84"/>
    </row>
    <row r="403" spans="1:57" ht="15.75" customHeight="1" x14ac:dyDescent="0.25">
      <c r="A403" s="111"/>
      <c r="B403" s="84"/>
      <c r="C403" s="84"/>
      <c r="D403" s="109"/>
      <c r="E403" s="109"/>
      <c r="F403" s="113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8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84"/>
      <c r="BD403" s="84"/>
      <c r="BE403" s="84"/>
    </row>
    <row r="404" spans="1:57" ht="15.75" customHeight="1" x14ac:dyDescent="0.25">
      <c r="A404" s="111"/>
      <c r="B404" s="84"/>
      <c r="C404" s="84"/>
      <c r="D404" s="109"/>
      <c r="E404" s="109"/>
      <c r="F404" s="113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8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84"/>
      <c r="BD404" s="84"/>
      <c r="BE404" s="84"/>
    </row>
    <row r="405" spans="1:57" ht="15.75" customHeight="1" x14ac:dyDescent="0.25">
      <c r="A405" s="111"/>
      <c r="B405" s="84"/>
      <c r="C405" s="84"/>
      <c r="D405" s="109"/>
      <c r="E405" s="109"/>
      <c r="F405" s="113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8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84"/>
      <c r="BD405" s="84"/>
      <c r="BE405" s="84"/>
    </row>
    <row r="406" spans="1:57" ht="15.75" customHeight="1" x14ac:dyDescent="0.25">
      <c r="A406" s="111"/>
      <c r="B406" s="84"/>
      <c r="C406" s="84"/>
      <c r="D406" s="109"/>
      <c r="E406" s="109"/>
      <c r="F406" s="113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8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84"/>
      <c r="BD406" s="84"/>
      <c r="BE406" s="84"/>
    </row>
    <row r="407" spans="1:57" ht="15.75" customHeight="1" x14ac:dyDescent="0.25">
      <c r="A407" s="111"/>
      <c r="B407" s="84"/>
      <c r="C407" s="84"/>
      <c r="D407" s="109"/>
      <c r="E407" s="109"/>
      <c r="F407" s="113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8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84"/>
      <c r="BD407" s="84"/>
      <c r="BE407" s="84"/>
    </row>
    <row r="408" spans="1:57" ht="15.75" customHeight="1" x14ac:dyDescent="0.25">
      <c r="A408" s="111"/>
      <c r="B408" s="84"/>
      <c r="C408" s="84"/>
      <c r="D408" s="109"/>
      <c r="E408" s="109"/>
      <c r="F408" s="113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8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84"/>
      <c r="BD408" s="84"/>
      <c r="BE408" s="84"/>
    </row>
    <row r="409" spans="1:57" ht="15.75" customHeight="1" x14ac:dyDescent="0.25">
      <c r="A409" s="111"/>
      <c r="B409" s="84"/>
      <c r="C409" s="84"/>
      <c r="D409" s="109"/>
      <c r="E409" s="109"/>
      <c r="F409" s="113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8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84"/>
      <c r="BD409" s="84"/>
      <c r="BE409" s="84"/>
    </row>
    <row r="410" spans="1:57" ht="15.75" customHeight="1" x14ac:dyDescent="0.25">
      <c r="A410" s="111"/>
      <c r="B410" s="84"/>
      <c r="C410" s="84"/>
      <c r="D410" s="109"/>
      <c r="E410" s="109"/>
      <c r="F410" s="113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8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84"/>
      <c r="BD410" s="84"/>
      <c r="BE410" s="84"/>
    </row>
    <row r="411" spans="1:57" ht="15.75" customHeight="1" x14ac:dyDescent="0.25">
      <c r="A411" s="111"/>
      <c r="B411" s="84"/>
      <c r="C411" s="84"/>
      <c r="D411" s="109"/>
      <c r="E411" s="109"/>
      <c r="F411" s="113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8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84"/>
      <c r="BD411" s="84"/>
      <c r="BE411" s="84"/>
    </row>
    <row r="412" spans="1:57" ht="15.75" customHeight="1" x14ac:dyDescent="0.25">
      <c r="A412" s="111"/>
      <c r="B412" s="84"/>
      <c r="C412" s="84"/>
      <c r="D412" s="109"/>
      <c r="E412" s="109"/>
      <c r="F412" s="113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8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84"/>
      <c r="BD412" s="84"/>
      <c r="BE412" s="84"/>
    </row>
    <row r="413" spans="1:57" ht="15.75" customHeight="1" x14ac:dyDescent="0.25">
      <c r="A413" s="111"/>
      <c r="B413" s="84"/>
      <c r="C413" s="84"/>
      <c r="D413" s="109"/>
      <c r="E413" s="109"/>
      <c r="F413" s="113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8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84"/>
      <c r="BD413" s="84"/>
      <c r="BE413" s="84"/>
    </row>
    <row r="414" spans="1:57" ht="15.75" customHeight="1" x14ac:dyDescent="0.25">
      <c r="A414" s="111"/>
      <c r="B414" s="84"/>
      <c r="C414" s="84"/>
      <c r="D414" s="109"/>
      <c r="E414" s="109"/>
      <c r="F414" s="113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8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84"/>
      <c r="BD414" s="84"/>
      <c r="BE414" s="84"/>
    </row>
    <row r="415" spans="1:57" ht="15.75" customHeight="1" x14ac:dyDescent="0.25">
      <c r="A415" s="111"/>
      <c r="B415" s="84"/>
      <c r="C415" s="84"/>
      <c r="D415" s="109"/>
      <c r="E415" s="109"/>
      <c r="F415" s="113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8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84"/>
      <c r="BD415" s="84"/>
      <c r="BE415" s="84"/>
    </row>
    <row r="416" spans="1:57" ht="15.75" customHeight="1" x14ac:dyDescent="0.25">
      <c r="A416" s="111"/>
      <c r="B416" s="84"/>
      <c r="C416" s="84"/>
      <c r="D416" s="109"/>
      <c r="E416" s="109"/>
      <c r="F416" s="113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8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84"/>
      <c r="BD416" s="84"/>
      <c r="BE416" s="84"/>
    </row>
    <row r="417" spans="1:57" ht="15.75" customHeight="1" x14ac:dyDescent="0.25">
      <c r="A417" s="111"/>
      <c r="B417" s="84"/>
      <c r="C417" s="84"/>
      <c r="D417" s="109"/>
      <c r="E417" s="109"/>
      <c r="F417" s="113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8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84"/>
      <c r="BD417" s="84"/>
      <c r="BE417" s="84"/>
    </row>
    <row r="418" spans="1:57" ht="15.75" customHeight="1" x14ac:dyDescent="0.25">
      <c r="A418" s="111"/>
      <c r="B418" s="84"/>
      <c r="C418" s="84"/>
      <c r="D418" s="109"/>
      <c r="E418" s="109"/>
      <c r="F418" s="113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8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84"/>
      <c r="BD418" s="84"/>
      <c r="BE418" s="84"/>
    </row>
    <row r="419" spans="1:57" ht="15.75" customHeight="1" x14ac:dyDescent="0.25">
      <c r="A419" s="111"/>
      <c r="B419" s="84"/>
      <c r="C419" s="84"/>
      <c r="D419" s="109"/>
      <c r="E419" s="109"/>
      <c r="F419" s="113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8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84"/>
      <c r="BD419" s="84"/>
      <c r="BE419" s="84"/>
    </row>
    <row r="420" spans="1:57" ht="15.75" customHeight="1" x14ac:dyDescent="0.25">
      <c r="A420" s="111"/>
      <c r="B420" s="84"/>
      <c r="C420" s="84"/>
      <c r="D420" s="109"/>
      <c r="E420" s="109"/>
      <c r="F420" s="113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8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84"/>
      <c r="BD420" s="84"/>
      <c r="BE420" s="84"/>
    </row>
    <row r="421" spans="1:57" ht="15.75" customHeight="1" x14ac:dyDescent="0.25">
      <c r="A421" s="111"/>
      <c r="B421" s="84"/>
      <c r="C421" s="84"/>
      <c r="D421" s="109"/>
      <c r="E421" s="109"/>
      <c r="F421" s="113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8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84"/>
      <c r="BD421" s="84"/>
      <c r="BE421" s="84"/>
    </row>
    <row r="422" spans="1:57" ht="15.75" customHeight="1" x14ac:dyDescent="0.25">
      <c r="A422" s="111"/>
      <c r="B422" s="84"/>
      <c r="C422" s="84"/>
      <c r="D422" s="109"/>
      <c r="E422" s="109"/>
      <c r="F422" s="113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8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84"/>
      <c r="BD422" s="84"/>
      <c r="BE422" s="84"/>
    </row>
    <row r="423" spans="1:57" ht="15.75" customHeight="1" x14ac:dyDescent="0.25">
      <c r="A423" s="111"/>
      <c r="B423" s="84"/>
      <c r="C423" s="84"/>
      <c r="D423" s="109"/>
      <c r="E423" s="109"/>
      <c r="F423" s="113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8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84"/>
      <c r="BD423" s="84"/>
      <c r="BE423" s="84"/>
    </row>
    <row r="424" spans="1:57" ht="15.75" customHeight="1" x14ac:dyDescent="0.25">
      <c r="A424" s="111"/>
      <c r="B424" s="84"/>
      <c r="C424" s="84"/>
      <c r="D424" s="109"/>
      <c r="E424" s="109"/>
      <c r="F424" s="113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8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84"/>
      <c r="BD424" s="84"/>
      <c r="BE424" s="84"/>
    </row>
    <row r="425" spans="1:57" ht="15.75" customHeight="1" x14ac:dyDescent="0.25">
      <c r="A425" s="111"/>
      <c r="B425" s="84"/>
      <c r="C425" s="84"/>
      <c r="D425" s="109"/>
      <c r="E425" s="109"/>
      <c r="F425" s="113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8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84"/>
      <c r="BD425" s="84"/>
      <c r="BE425" s="84"/>
    </row>
    <row r="426" spans="1:57" ht="15.75" customHeight="1" x14ac:dyDescent="0.25">
      <c r="A426" s="111"/>
      <c r="B426" s="84"/>
      <c r="C426" s="84"/>
      <c r="D426" s="109"/>
      <c r="E426" s="109"/>
      <c r="F426" s="113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8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84"/>
      <c r="BD426" s="84"/>
      <c r="BE426" s="84"/>
    </row>
    <row r="427" spans="1:57" ht="15.75" customHeight="1" x14ac:dyDescent="0.25">
      <c r="A427" s="111"/>
      <c r="B427" s="84"/>
      <c r="C427" s="84"/>
      <c r="D427" s="109"/>
      <c r="E427" s="109"/>
      <c r="F427" s="113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8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84"/>
      <c r="BD427" s="84"/>
      <c r="BE427" s="84"/>
    </row>
    <row r="428" spans="1:57" ht="15.75" customHeight="1" x14ac:dyDescent="0.25">
      <c r="A428" s="111"/>
      <c r="B428" s="84"/>
      <c r="C428" s="84"/>
      <c r="D428" s="109"/>
      <c r="E428" s="109"/>
      <c r="F428" s="113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8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84"/>
      <c r="BD428" s="84"/>
      <c r="BE428" s="84"/>
    </row>
    <row r="429" spans="1:57" ht="15.75" customHeight="1" x14ac:dyDescent="0.25">
      <c r="A429" s="111"/>
      <c r="B429" s="84"/>
      <c r="C429" s="84"/>
      <c r="D429" s="109"/>
      <c r="E429" s="109"/>
      <c r="F429" s="113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8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84"/>
      <c r="BD429" s="84"/>
      <c r="BE429" s="84"/>
    </row>
    <row r="430" spans="1:57" ht="15.75" customHeight="1" x14ac:dyDescent="0.25">
      <c r="A430" s="111"/>
      <c r="B430" s="84"/>
      <c r="C430" s="84"/>
      <c r="D430" s="109"/>
      <c r="E430" s="109"/>
      <c r="F430" s="113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8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84"/>
      <c r="BD430" s="84"/>
      <c r="BE430" s="84"/>
    </row>
    <row r="431" spans="1:57" ht="15.75" customHeight="1" x14ac:dyDescent="0.25">
      <c r="A431" s="111"/>
      <c r="B431" s="84"/>
      <c r="C431" s="84"/>
      <c r="D431" s="109"/>
      <c r="E431" s="109"/>
      <c r="F431" s="113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8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84"/>
      <c r="BD431" s="84"/>
      <c r="BE431" s="84"/>
    </row>
    <row r="432" spans="1:57" ht="15.75" customHeight="1" x14ac:dyDescent="0.25">
      <c r="A432" s="111"/>
      <c r="B432" s="84"/>
      <c r="C432" s="84"/>
      <c r="D432" s="109"/>
      <c r="E432" s="109"/>
      <c r="F432" s="113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8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84"/>
      <c r="BD432" s="84"/>
      <c r="BE432" s="84"/>
    </row>
    <row r="433" spans="1:57" ht="15.75" customHeight="1" x14ac:dyDescent="0.25">
      <c r="A433" s="111"/>
      <c r="B433" s="84"/>
      <c r="C433" s="84"/>
      <c r="D433" s="109"/>
      <c r="E433" s="109"/>
      <c r="F433" s="113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8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84"/>
      <c r="BD433" s="84"/>
      <c r="BE433" s="84"/>
    </row>
    <row r="434" spans="1:57" ht="15.75" customHeight="1" x14ac:dyDescent="0.25">
      <c r="A434" s="111"/>
      <c r="B434" s="84"/>
      <c r="C434" s="84"/>
      <c r="D434" s="109"/>
      <c r="E434" s="109"/>
      <c r="F434" s="113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8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84"/>
      <c r="BD434" s="84"/>
      <c r="BE434" s="84"/>
    </row>
    <row r="435" spans="1:57" ht="15.75" customHeight="1" x14ac:dyDescent="0.25">
      <c r="A435" s="111"/>
      <c r="B435" s="84"/>
      <c r="C435" s="84"/>
      <c r="D435" s="109"/>
      <c r="E435" s="109"/>
      <c r="F435" s="113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8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84"/>
      <c r="BD435" s="84"/>
      <c r="BE435" s="84"/>
    </row>
    <row r="436" spans="1:57" ht="15.75" customHeight="1" x14ac:dyDescent="0.25">
      <c r="A436" s="111"/>
      <c r="B436" s="84"/>
      <c r="C436" s="84"/>
      <c r="D436" s="109"/>
      <c r="E436" s="109"/>
      <c r="F436" s="113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8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84"/>
      <c r="BD436" s="84"/>
      <c r="BE436" s="84"/>
    </row>
    <row r="437" spans="1:57" ht="15.75" customHeight="1" x14ac:dyDescent="0.25">
      <c r="A437" s="111"/>
      <c r="B437" s="84"/>
      <c r="C437" s="84"/>
      <c r="D437" s="109"/>
      <c r="E437" s="109"/>
      <c r="F437" s="113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8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84"/>
      <c r="BD437" s="84"/>
      <c r="BE437" s="84"/>
    </row>
    <row r="438" spans="1:57" ht="15.75" customHeight="1" x14ac:dyDescent="0.25">
      <c r="A438" s="111"/>
      <c r="B438" s="84"/>
      <c r="C438" s="84"/>
      <c r="D438" s="109"/>
      <c r="E438" s="109"/>
      <c r="F438" s="113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8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84"/>
      <c r="BD438" s="84"/>
      <c r="BE438" s="84"/>
    </row>
    <row r="439" spans="1:57" ht="15.75" customHeight="1" x14ac:dyDescent="0.25">
      <c r="A439" s="111"/>
      <c r="B439" s="84"/>
      <c r="C439" s="84"/>
      <c r="D439" s="109"/>
      <c r="E439" s="109"/>
      <c r="F439" s="113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8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84"/>
      <c r="BD439" s="84"/>
      <c r="BE439" s="84"/>
    </row>
    <row r="440" spans="1:57" ht="15.75" customHeight="1" x14ac:dyDescent="0.25">
      <c r="A440" s="111"/>
      <c r="B440" s="84"/>
      <c r="C440" s="84"/>
      <c r="D440" s="109"/>
      <c r="E440" s="109"/>
      <c r="F440" s="113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8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84"/>
      <c r="BD440" s="84"/>
      <c r="BE440" s="84"/>
    </row>
    <row r="441" spans="1:57" ht="15.75" customHeight="1" x14ac:dyDescent="0.25">
      <c r="A441" s="111"/>
      <c r="B441" s="84"/>
      <c r="C441" s="84"/>
      <c r="D441" s="109"/>
      <c r="E441" s="109"/>
      <c r="F441" s="113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8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84"/>
      <c r="BD441" s="84"/>
      <c r="BE441" s="84"/>
    </row>
    <row r="442" spans="1:57" ht="15.75" customHeight="1" x14ac:dyDescent="0.25">
      <c r="A442" s="111"/>
      <c r="B442" s="84"/>
      <c r="C442" s="84"/>
      <c r="D442" s="109"/>
      <c r="E442" s="109"/>
      <c r="F442" s="113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8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84"/>
      <c r="BD442" s="84"/>
      <c r="BE442" s="84"/>
    </row>
    <row r="443" spans="1:57" ht="15.75" customHeight="1" x14ac:dyDescent="0.25">
      <c r="A443" s="111"/>
      <c r="B443" s="84"/>
      <c r="C443" s="84"/>
      <c r="D443" s="109"/>
      <c r="E443" s="109"/>
      <c r="F443" s="113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8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84"/>
      <c r="BD443" s="84"/>
      <c r="BE443" s="84"/>
    </row>
    <row r="444" spans="1:57" ht="15.75" customHeight="1" x14ac:dyDescent="0.25">
      <c r="A444" s="111"/>
      <c r="B444" s="84"/>
      <c r="C444" s="84"/>
      <c r="D444" s="109"/>
      <c r="E444" s="109"/>
      <c r="F444" s="113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8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84"/>
      <c r="BD444" s="84"/>
      <c r="BE444" s="84"/>
    </row>
    <row r="445" spans="1:57" ht="15.75" customHeight="1" x14ac:dyDescent="0.25">
      <c r="A445" s="111"/>
      <c r="B445" s="84"/>
      <c r="C445" s="84"/>
      <c r="D445" s="109"/>
      <c r="E445" s="109"/>
      <c r="F445" s="113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8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84"/>
      <c r="BD445" s="84"/>
      <c r="BE445" s="84"/>
    </row>
    <row r="446" spans="1:57" ht="15.75" customHeight="1" x14ac:dyDescent="0.25">
      <c r="A446" s="111"/>
      <c r="B446" s="84"/>
      <c r="C446" s="84"/>
      <c r="D446" s="109"/>
      <c r="E446" s="109"/>
      <c r="F446" s="113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8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84"/>
      <c r="BD446" s="84"/>
      <c r="BE446" s="84"/>
    </row>
    <row r="447" spans="1:57" ht="15.75" customHeight="1" x14ac:dyDescent="0.25">
      <c r="A447" s="111"/>
      <c r="B447" s="84"/>
      <c r="C447" s="84"/>
      <c r="D447" s="109"/>
      <c r="E447" s="109"/>
      <c r="F447" s="113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8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84"/>
      <c r="BD447" s="84"/>
      <c r="BE447" s="84"/>
    </row>
    <row r="448" spans="1:57" ht="15.75" customHeight="1" x14ac:dyDescent="0.25">
      <c r="A448" s="111"/>
      <c r="B448" s="84"/>
      <c r="C448" s="84"/>
      <c r="D448" s="109"/>
      <c r="E448" s="109"/>
      <c r="F448" s="113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8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84"/>
      <c r="BD448" s="84"/>
      <c r="BE448" s="84"/>
    </row>
    <row r="449" spans="1:57" ht="15.75" customHeight="1" x14ac:dyDescent="0.25">
      <c r="A449" s="111"/>
      <c r="B449" s="84"/>
      <c r="C449" s="84"/>
      <c r="D449" s="109"/>
      <c r="E449" s="109"/>
      <c r="F449" s="113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8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84"/>
      <c r="BD449" s="84"/>
      <c r="BE449" s="84"/>
    </row>
    <row r="450" spans="1:57" ht="15.75" customHeight="1" x14ac:dyDescent="0.25">
      <c r="A450" s="111"/>
      <c r="B450" s="84"/>
      <c r="C450" s="84"/>
      <c r="D450" s="109"/>
      <c r="E450" s="109"/>
      <c r="F450" s="113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8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84"/>
      <c r="BD450" s="84"/>
      <c r="BE450" s="84"/>
    </row>
    <row r="451" spans="1:57" ht="15.75" customHeight="1" x14ac:dyDescent="0.25">
      <c r="A451" s="111"/>
      <c r="B451" s="84"/>
      <c r="C451" s="84"/>
      <c r="D451" s="109"/>
      <c r="E451" s="109"/>
      <c r="F451" s="113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8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84"/>
      <c r="BD451" s="84"/>
      <c r="BE451" s="84"/>
    </row>
    <row r="452" spans="1:57" ht="15.75" customHeight="1" x14ac:dyDescent="0.25">
      <c r="A452" s="111"/>
      <c r="B452" s="84"/>
      <c r="C452" s="84"/>
      <c r="D452" s="109"/>
      <c r="E452" s="109"/>
      <c r="F452" s="113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8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84"/>
      <c r="BD452" s="84"/>
      <c r="BE452" s="84"/>
    </row>
    <row r="453" spans="1:57" ht="15.75" customHeight="1" x14ac:dyDescent="0.25">
      <c r="A453" s="111"/>
      <c r="B453" s="84"/>
      <c r="C453" s="84"/>
      <c r="D453" s="109"/>
      <c r="E453" s="109"/>
      <c r="F453" s="113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8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84"/>
      <c r="BD453" s="84"/>
      <c r="BE453" s="84"/>
    </row>
    <row r="454" spans="1:57" ht="15.75" customHeight="1" x14ac:dyDescent="0.25">
      <c r="A454" s="111"/>
      <c r="B454" s="84"/>
      <c r="C454" s="84"/>
      <c r="D454" s="109"/>
      <c r="E454" s="109"/>
      <c r="F454" s="113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8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84"/>
      <c r="BD454" s="84"/>
      <c r="BE454" s="84"/>
    </row>
    <row r="455" spans="1:57" ht="15.75" customHeight="1" x14ac:dyDescent="0.25">
      <c r="A455" s="111"/>
      <c r="B455" s="84"/>
      <c r="C455" s="84"/>
      <c r="D455" s="109"/>
      <c r="E455" s="109"/>
      <c r="F455" s="113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8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84"/>
      <c r="BD455" s="84"/>
      <c r="BE455" s="84"/>
    </row>
    <row r="456" spans="1:57" ht="15.75" customHeight="1" x14ac:dyDescent="0.25">
      <c r="A456" s="111"/>
      <c r="B456" s="84"/>
      <c r="C456" s="84"/>
      <c r="D456" s="109"/>
      <c r="E456" s="109"/>
      <c r="F456" s="113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8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84"/>
      <c r="BD456" s="84"/>
      <c r="BE456" s="84"/>
    </row>
    <row r="457" spans="1:57" ht="15.75" customHeight="1" x14ac:dyDescent="0.25">
      <c r="A457" s="111"/>
      <c r="B457" s="84"/>
      <c r="C457" s="84"/>
      <c r="D457" s="109"/>
      <c r="E457" s="109"/>
      <c r="F457" s="113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8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84"/>
      <c r="BD457" s="84"/>
      <c r="BE457" s="84"/>
    </row>
    <row r="458" spans="1:57" ht="15.75" customHeight="1" x14ac:dyDescent="0.25">
      <c r="A458" s="111"/>
      <c r="B458" s="84"/>
      <c r="C458" s="84"/>
      <c r="D458" s="109"/>
      <c r="E458" s="109"/>
      <c r="F458" s="113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8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84"/>
      <c r="BD458" s="84"/>
      <c r="BE458" s="84"/>
    </row>
    <row r="459" spans="1:57" ht="15.75" customHeight="1" x14ac:dyDescent="0.25">
      <c r="A459" s="111"/>
      <c r="B459" s="84"/>
      <c r="C459" s="84"/>
      <c r="D459" s="109"/>
      <c r="E459" s="109"/>
      <c r="F459" s="113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8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84"/>
      <c r="BD459" s="84"/>
      <c r="BE459" s="84"/>
    </row>
    <row r="460" spans="1:57" ht="15.75" customHeight="1" x14ac:dyDescent="0.25">
      <c r="A460" s="111"/>
      <c r="B460" s="84"/>
      <c r="C460" s="84"/>
      <c r="D460" s="109"/>
      <c r="E460" s="109"/>
      <c r="F460" s="113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8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84"/>
      <c r="BD460" s="84"/>
      <c r="BE460" s="84"/>
    </row>
    <row r="461" spans="1:57" ht="15.75" customHeight="1" x14ac:dyDescent="0.25">
      <c r="A461" s="111"/>
      <c r="B461" s="84"/>
      <c r="C461" s="84"/>
      <c r="D461" s="109"/>
      <c r="E461" s="109"/>
      <c r="F461" s="113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8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84"/>
      <c r="BD461" s="84"/>
      <c r="BE461" s="84"/>
    </row>
    <row r="462" spans="1:57" ht="15.75" customHeight="1" x14ac:dyDescent="0.25">
      <c r="A462" s="111"/>
      <c r="B462" s="84"/>
      <c r="C462" s="84"/>
      <c r="D462" s="109"/>
      <c r="E462" s="109"/>
      <c r="F462" s="113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8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84"/>
      <c r="BD462" s="84"/>
      <c r="BE462" s="84"/>
    </row>
    <row r="463" spans="1:57" ht="15.75" customHeight="1" x14ac:dyDescent="0.25">
      <c r="A463" s="111"/>
      <c r="B463" s="84"/>
      <c r="C463" s="84"/>
      <c r="D463" s="109"/>
      <c r="E463" s="109"/>
      <c r="F463" s="113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8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84"/>
      <c r="BD463" s="84"/>
      <c r="BE463" s="84"/>
    </row>
    <row r="464" spans="1:57" ht="15.75" customHeight="1" x14ac:dyDescent="0.25">
      <c r="A464" s="111"/>
      <c r="B464" s="84"/>
      <c r="C464" s="84"/>
      <c r="D464" s="109"/>
      <c r="E464" s="109"/>
      <c r="F464" s="113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8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84"/>
      <c r="BD464" s="84"/>
      <c r="BE464" s="84"/>
    </row>
    <row r="465" spans="1:57" ht="15.75" customHeight="1" x14ac:dyDescent="0.25">
      <c r="A465" s="111"/>
      <c r="B465" s="84"/>
      <c r="C465" s="84"/>
      <c r="D465" s="109"/>
      <c r="E465" s="109"/>
      <c r="F465" s="113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8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84"/>
      <c r="BD465" s="84"/>
      <c r="BE465" s="84"/>
    </row>
    <row r="466" spans="1:57" ht="15.75" customHeight="1" x14ac:dyDescent="0.25">
      <c r="A466" s="111"/>
      <c r="B466" s="84"/>
      <c r="C466" s="84"/>
      <c r="D466" s="109"/>
      <c r="E466" s="109"/>
      <c r="F466" s="113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8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84"/>
      <c r="BD466" s="84"/>
      <c r="BE466" s="84"/>
    </row>
    <row r="467" spans="1:57" ht="15.75" customHeight="1" x14ac:dyDescent="0.25">
      <c r="A467" s="111"/>
      <c r="B467" s="84"/>
      <c r="C467" s="84"/>
      <c r="D467" s="109"/>
      <c r="E467" s="109"/>
      <c r="F467" s="113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8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84"/>
      <c r="BD467" s="84"/>
      <c r="BE467" s="84"/>
    </row>
    <row r="468" spans="1:57" ht="15.75" customHeight="1" x14ac:dyDescent="0.25">
      <c r="A468" s="111"/>
      <c r="B468" s="84"/>
      <c r="C468" s="84"/>
      <c r="D468" s="109"/>
      <c r="E468" s="109"/>
      <c r="F468" s="113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8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84"/>
      <c r="BD468" s="84"/>
      <c r="BE468" s="84"/>
    </row>
    <row r="469" spans="1:57" ht="15.75" customHeight="1" x14ac:dyDescent="0.25">
      <c r="A469" s="111"/>
      <c r="B469" s="84"/>
      <c r="C469" s="84"/>
      <c r="D469" s="109"/>
      <c r="E469" s="109"/>
      <c r="F469" s="113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8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84"/>
      <c r="BD469" s="84"/>
      <c r="BE469" s="84"/>
    </row>
    <row r="470" spans="1:57" ht="15.75" customHeight="1" x14ac:dyDescent="0.25">
      <c r="A470" s="111"/>
      <c r="B470" s="84"/>
      <c r="C470" s="84"/>
      <c r="D470" s="109"/>
      <c r="E470" s="109"/>
      <c r="F470" s="113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8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84"/>
      <c r="BD470" s="84"/>
      <c r="BE470" s="84"/>
    </row>
    <row r="471" spans="1:57" ht="15.75" customHeight="1" x14ac:dyDescent="0.25">
      <c r="A471" s="111"/>
      <c r="B471" s="84"/>
      <c r="C471" s="84"/>
      <c r="D471" s="109"/>
      <c r="E471" s="109"/>
      <c r="F471" s="113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8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84"/>
      <c r="BD471" s="84"/>
      <c r="BE471" s="84"/>
    </row>
    <row r="472" spans="1:57" ht="15.75" customHeight="1" x14ac:dyDescent="0.25">
      <c r="A472" s="111"/>
      <c r="B472" s="84"/>
      <c r="C472" s="84"/>
      <c r="D472" s="109"/>
      <c r="E472" s="109"/>
      <c r="F472" s="113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8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84"/>
      <c r="BD472" s="84"/>
      <c r="BE472" s="84"/>
    </row>
    <row r="473" spans="1:57" ht="15.75" customHeight="1" x14ac:dyDescent="0.25">
      <c r="A473" s="111"/>
      <c r="B473" s="84"/>
      <c r="C473" s="84"/>
      <c r="D473" s="109"/>
      <c r="E473" s="109"/>
      <c r="F473" s="113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8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84"/>
      <c r="BD473" s="84"/>
      <c r="BE473" s="84"/>
    </row>
    <row r="474" spans="1:57" ht="15.75" customHeight="1" x14ac:dyDescent="0.25">
      <c r="A474" s="111"/>
      <c r="B474" s="84"/>
      <c r="C474" s="84"/>
      <c r="D474" s="109"/>
      <c r="E474" s="109"/>
      <c r="F474" s="113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8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84"/>
      <c r="BD474" s="84"/>
      <c r="BE474" s="84"/>
    </row>
    <row r="475" spans="1:57" ht="15.75" customHeight="1" x14ac:dyDescent="0.25">
      <c r="A475" s="111"/>
      <c r="B475" s="84"/>
      <c r="C475" s="84"/>
      <c r="D475" s="109"/>
      <c r="E475" s="109"/>
      <c r="F475" s="113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8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84"/>
      <c r="BD475" s="84"/>
      <c r="BE475" s="84"/>
    </row>
    <row r="476" spans="1:57" ht="15.75" customHeight="1" x14ac:dyDescent="0.25">
      <c r="A476" s="111"/>
      <c r="B476" s="84"/>
      <c r="C476" s="84"/>
      <c r="D476" s="109"/>
      <c r="E476" s="109"/>
      <c r="F476" s="113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8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84"/>
      <c r="BD476" s="84"/>
      <c r="BE476" s="84"/>
    </row>
    <row r="477" spans="1:57" ht="15.75" customHeight="1" x14ac:dyDescent="0.25">
      <c r="A477" s="111"/>
      <c r="B477" s="84"/>
      <c r="C477" s="84"/>
      <c r="D477" s="109"/>
      <c r="E477" s="109"/>
      <c r="F477" s="113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8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84"/>
      <c r="BD477" s="84"/>
      <c r="BE477" s="84"/>
    </row>
    <row r="478" spans="1:57" ht="15.75" customHeight="1" x14ac:dyDescent="0.25">
      <c r="A478" s="111"/>
      <c r="B478" s="84"/>
      <c r="C478" s="84"/>
      <c r="D478" s="109"/>
      <c r="E478" s="109"/>
      <c r="F478" s="113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8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84"/>
      <c r="BD478" s="84"/>
      <c r="BE478" s="84"/>
    </row>
    <row r="479" spans="1:57" ht="15.75" customHeight="1" x14ac:dyDescent="0.25">
      <c r="A479" s="111"/>
      <c r="B479" s="84"/>
      <c r="C479" s="84"/>
      <c r="D479" s="109"/>
      <c r="E479" s="109"/>
      <c r="F479" s="113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8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84"/>
      <c r="BD479" s="84"/>
      <c r="BE479" s="84"/>
    </row>
    <row r="480" spans="1:57" ht="15.75" customHeight="1" x14ac:dyDescent="0.25">
      <c r="A480" s="111"/>
      <c r="B480" s="84"/>
      <c r="C480" s="84"/>
      <c r="D480" s="109"/>
      <c r="E480" s="109"/>
      <c r="F480" s="113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8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84"/>
      <c r="BD480" s="84"/>
      <c r="BE480" s="84"/>
    </row>
    <row r="481" spans="1:57" ht="15.75" customHeight="1" x14ac:dyDescent="0.25">
      <c r="A481" s="111"/>
      <c r="B481" s="84"/>
      <c r="C481" s="84"/>
      <c r="D481" s="109"/>
      <c r="E481" s="109"/>
      <c r="F481" s="113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8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84"/>
      <c r="BD481" s="84"/>
      <c r="BE481" s="84"/>
    </row>
    <row r="482" spans="1:57" ht="15.75" customHeight="1" x14ac:dyDescent="0.25">
      <c r="A482" s="111"/>
      <c r="B482" s="84"/>
      <c r="C482" s="84"/>
      <c r="D482" s="109"/>
      <c r="E482" s="109"/>
      <c r="F482" s="113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8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84"/>
      <c r="BD482" s="84"/>
      <c r="BE482" s="84"/>
    </row>
    <row r="483" spans="1:57" ht="15.75" customHeight="1" x14ac:dyDescent="0.25">
      <c r="A483" s="111"/>
      <c r="B483" s="84"/>
      <c r="C483" s="84"/>
      <c r="D483" s="109"/>
      <c r="E483" s="109"/>
      <c r="F483" s="113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8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84"/>
      <c r="BD483" s="84"/>
      <c r="BE483" s="84"/>
    </row>
    <row r="484" spans="1:57" ht="15.75" customHeight="1" x14ac:dyDescent="0.25">
      <c r="A484" s="111"/>
      <c r="B484" s="84"/>
      <c r="C484" s="84"/>
      <c r="D484" s="109"/>
      <c r="E484" s="109"/>
      <c r="F484" s="113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8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84"/>
      <c r="BD484" s="84"/>
      <c r="BE484" s="84"/>
    </row>
    <row r="485" spans="1:57" ht="15.75" customHeight="1" x14ac:dyDescent="0.25">
      <c r="A485" s="111"/>
      <c r="B485" s="84"/>
      <c r="C485" s="84"/>
      <c r="D485" s="109"/>
      <c r="E485" s="109"/>
      <c r="F485" s="113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8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84"/>
      <c r="BD485" s="84"/>
      <c r="BE485" s="84"/>
    </row>
    <row r="486" spans="1:57" ht="15.75" customHeight="1" x14ac:dyDescent="0.25">
      <c r="A486" s="111"/>
      <c r="B486" s="84"/>
      <c r="C486" s="84"/>
      <c r="D486" s="109"/>
      <c r="E486" s="109"/>
      <c r="F486" s="113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8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84"/>
      <c r="BD486" s="84"/>
      <c r="BE486" s="84"/>
    </row>
    <row r="487" spans="1:57" ht="15.75" customHeight="1" x14ac:dyDescent="0.25">
      <c r="A487" s="111"/>
      <c r="B487" s="84"/>
      <c r="C487" s="84"/>
      <c r="D487" s="109"/>
      <c r="E487" s="109"/>
      <c r="F487" s="113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8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84"/>
      <c r="BD487" s="84"/>
      <c r="BE487" s="84"/>
    </row>
    <row r="488" spans="1:57" ht="15.75" customHeight="1" x14ac:dyDescent="0.25">
      <c r="A488" s="111"/>
      <c r="B488" s="84"/>
      <c r="C488" s="84"/>
      <c r="D488" s="109"/>
      <c r="E488" s="109"/>
      <c r="F488" s="113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8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84"/>
      <c r="BD488" s="84"/>
      <c r="BE488" s="84"/>
    </row>
    <row r="489" spans="1:57" ht="15.75" customHeight="1" x14ac:dyDescent="0.25">
      <c r="A489" s="111"/>
      <c r="B489" s="84"/>
      <c r="C489" s="84"/>
      <c r="D489" s="109"/>
      <c r="E489" s="109"/>
      <c r="F489" s="113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8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84"/>
      <c r="BD489" s="84"/>
      <c r="BE489" s="84"/>
    </row>
    <row r="490" spans="1:57" ht="15.75" customHeight="1" x14ac:dyDescent="0.25">
      <c r="A490" s="111"/>
      <c r="B490" s="84"/>
      <c r="C490" s="84"/>
      <c r="D490" s="109"/>
      <c r="E490" s="109"/>
      <c r="F490" s="113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8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84"/>
      <c r="BD490" s="84"/>
      <c r="BE490" s="84"/>
    </row>
    <row r="491" spans="1:57" ht="15.75" customHeight="1" x14ac:dyDescent="0.25">
      <c r="A491" s="111"/>
      <c r="B491" s="84"/>
      <c r="C491" s="84"/>
      <c r="D491" s="109"/>
      <c r="E491" s="109"/>
      <c r="F491" s="113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8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84"/>
      <c r="BD491" s="84"/>
      <c r="BE491" s="84"/>
    </row>
    <row r="492" spans="1:57" ht="15.75" customHeight="1" x14ac:dyDescent="0.25">
      <c r="A492" s="111"/>
      <c r="B492" s="84"/>
      <c r="C492" s="84"/>
      <c r="D492" s="109"/>
      <c r="E492" s="109"/>
      <c r="F492" s="113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8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84"/>
      <c r="BD492" s="84"/>
      <c r="BE492" s="84"/>
    </row>
    <row r="493" spans="1:57" ht="15.75" customHeight="1" x14ac:dyDescent="0.25">
      <c r="A493" s="111"/>
      <c r="B493" s="84"/>
      <c r="C493" s="84"/>
      <c r="D493" s="109"/>
      <c r="E493" s="109"/>
      <c r="F493" s="113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8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84"/>
      <c r="BD493" s="84"/>
      <c r="BE493" s="84"/>
    </row>
    <row r="494" spans="1:57" ht="15.75" customHeight="1" x14ac:dyDescent="0.25">
      <c r="A494" s="111"/>
      <c r="B494" s="84"/>
      <c r="C494" s="84"/>
      <c r="D494" s="109"/>
      <c r="E494" s="109"/>
      <c r="F494" s="113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8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84"/>
      <c r="BD494" s="84"/>
      <c r="BE494" s="84"/>
    </row>
    <row r="495" spans="1:57" ht="15.75" customHeight="1" x14ac:dyDescent="0.25">
      <c r="A495" s="111"/>
      <c r="B495" s="84"/>
      <c r="C495" s="84"/>
      <c r="D495" s="109"/>
      <c r="E495" s="109"/>
      <c r="F495" s="113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8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84"/>
      <c r="BD495" s="84"/>
      <c r="BE495" s="84"/>
    </row>
    <row r="496" spans="1:57" ht="15.75" customHeight="1" x14ac:dyDescent="0.25">
      <c r="A496" s="111"/>
      <c r="B496" s="84"/>
      <c r="C496" s="84"/>
      <c r="D496" s="109"/>
      <c r="E496" s="109"/>
      <c r="F496" s="113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8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84"/>
      <c r="BD496" s="84"/>
      <c r="BE496" s="84"/>
    </row>
    <row r="497" spans="1:57" ht="15.75" customHeight="1" x14ac:dyDescent="0.25">
      <c r="A497" s="111"/>
      <c r="B497" s="84"/>
      <c r="C497" s="84"/>
      <c r="D497" s="109"/>
      <c r="E497" s="109"/>
      <c r="F497" s="113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8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84"/>
      <c r="BD497" s="84"/>
      <c r="BE497" s="84"/>
    </row>
    <row r="498" spans="1:57" ht="15.75" customHeight="1" x14ac:dyDescent="0.25">
      <c r="A498" s="111"/>
      <c r="B498" s="84"/>
      <c r="C498" s="84"/>
      <c r="D498" s="109"/>
      <c r="E498" s="109"/>
      <c r="F498" s="113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8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84"/>
      <c r="BD498" s="84"/>
      <c r="BE498" s="84"/>
    </row>
    <row r="499" spans="1:57" ht="15.75" customHeight="1" x14ac:dyDescent="0.25">
      <c r="A499" s="111"/>
      <c r="B499" s="84"/>
      <c r="C499" s="84"/>
      <c r="D499" s="109"/>
      <c r="E499" s="109"/>
      <c r="F499" s="113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8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84"/>
      <c r="BD499" s="84"/>
      <c r="BE499" s="84"/>
    </row>
    <row r="500" spans="1:57" ht="15.75" customHeight="1" x14ac:dyDescent="0.25">
      <c r="A500" s="111"/>
      <c r="B500" s="84"/>
      <c r="C500" s="84"/>
      <c r="D500" s="109"/>
      <c r="E500" s="109"/>
      <c r="F500" s="113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8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84"/>
      <c r="BD500" s="84"/>
      <c r="BE500" s="84"/>
    </row>
    <row r="501" spans="1:57" ht="15.75" customHeight="1" x14ac:dyDescent="0.25">
      <c r="A501" s="111"/>
      <c r="B501" s="84"/>
      <c r="C501" s="84"/>
      <c r="D501" s="109"/>
      <c r="E501" s="109"/>
      <c r="F501" s="113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8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84"/>
      <c r="BD501" s="84"/>
      <c r="BE501" s="84"/>
    </row>
    <row r="502" spans="1:57" ht="15.75" customHeight="1" x14ac:dyDescent="0.25">
      <c r="A502" s="111"/>
      <c r="B502" s="84"/>
      <c r="C502" s="84"/>
      <c r="D502" s="109"/>
      <c r="E502" s="109"/>
      <c r="F502" s="113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8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84"/>
      <c r="BD502" s="84"/>
      <c r="BE502" s="84"/>
    </row>
    <row r="503" spans="1:57" ht="15.75" customHeight="1" x14ac:dyDescent="0.25">
      <c r="A503" s="111"/>
      <c r="B503" s="84"/>
      <c r="C503" s="84"/>
      <c r="D503" s="109"/>
      <c r="E503" s="109"/>
      <c r="F503" s="113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8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84"/>
      <c r="BD503" s="84"/>
      <c r="BE503" s="84"/>
    </row>
    <row r="504" spans="1:57" ht="15.75" customHeight="1" x14ac:dyDescent="0.25">
      <c r="A504" s="111"/>
      <c r="B504" s="84"/>
      <c r="C504" s="84"/>
      <c r="D504" s="109"/>
      <c r="E504" s="109"/>
      <c r="F504" s="113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8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84"/>
      <c r="BD504" s="84"/>
      <c r="BE504" s="84"/>
    </row>
    <row r="505" spans="1:57" ht="15.75" customHeight="1" x14ac:dyDescent="0.25">
      <c r="A505" s="111"/>
      <c r="B505" s="84"/>
      <c r="C505" s="84"/>
      <c r="D505" s="109"/>
      <c r="E505" s="109"/>
      <c r="F505" s="113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8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84"/>
      <c r="BD505" s="84"/>
      <c r="BE505" s="84"/>
    </row>
    <row r="506" spans="1:57" ht="15.75" customHeight="1" x14ac:dyDescent="0.25">
      <c r="A506" s="111"/>
      <c r="B506" s="84"/>
      <c r="C506" s="84"/>
      <c r="D506" s="109"/>
      <c r="E506" s="109"/>
      <c r="F506" s="113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8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84"/>
      <c r="BD506" s="84"/>
      <c r="BE506" s="84"/>
    </row>
    <row r="507" spans="1:57" ht="15.75" customHeight="1" x14ac:dyDescent="0.25">
      <c r="A507" s="111"/>
      <c r="B507" s="84"/>
      <c r="C507" s="84"/>
      <c r="D507" s="109"/>
      <c r="E507" s="109"/>
      <c r="F507" s="113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8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84"/>
      <c r="BD507" s="84"/>
      <c r="BE507" s="84"/>
    </row>
    <row r="508" spans="1:57" ht="15.75" customHeight="1" x14ac:dyDescent="0.25">
      <c r="A508" s="111"/>
      <c r="B508" s="84"/>
      <c r="C508" s="84"/>
      <c r="D508" s="109"/>
      <c r="E508" s="109"/>
      <c r="F508" s="113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8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84"/>
      <c r="BD508" s="84"/>
      <c r="BE508" s="84"/>
    </row>
    <row r="509" spans="1:57" ht="15.75" customHeight="1" x14ac:dyDescent="0.25">
      <c r="A509" s="111"/>
      <c r="B509" s="84"/>
      <c r="C509" s="84"/>
      <c r="D509" s="109"/>
      <c r="E509" s="109"/>
      <c r="F509" s="113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8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84"/>
      <c r="BD509" s="84"/>
      <c r="BE509" s="84"/>
    </row>
    <row r="510" spans="1:57" ht="15.75" customHeight="1" x14ac:dyDescent="0.25">
      <c r="A510" s="111"/>
      <c r="B510" s="84"/>
      <c r="C510" s="84"/>
      <c r="D510" s="109"/>
      <c r="E510" s="109"/>
      <c r="F510" s="113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8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84"/>
      <c r="BD510" s="84"/>
      <c r="BE510" s="84"/>
    </row>
    <row r="511" spans="1:57" ht="15.75" customHeight="1" x14ac:dyDescent="0.25">
      <c r="A511" s="111"/>
      <c r="B511" s="84"/>
      <c r="C511" s="84"/>
      <c r="D511" s="109"/>
      <c r="E511" s="109"/>
      <c r="F511" s="113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8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84"/>
      <c r="BD511" s="84"/>
      <c r="BE511" s="84"/>
    </row>
    <row r="512" spans="1:57" ht="15.75" customHeight="1" x14ac:dyDescent="0.25">
      <c r="A512" s="111"/>
      <c r="B512" s="84"/>
      <c r="C512" s="84"/>
      <c r="D512" s="109"/>
      <c r="E512" s="109"/>
      <c r="F512" s="113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8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84"/>
      <c r="BD512" s="84"/>
      <c r="BE512" s="84"/>
    </row>
    <row r="513" spans="1:57" ht="15.75" customHeight="1" x14ac:dyDescent="0.25">
      <c r="A513" s="111"/>
      <c r="B513" s="84"/>
      <c r="C513" s="84"/>
      <c r="D513" s="109"/>
      <c r="E513" s="109"/>
      <c r="F513" s="113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8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84"/>
      <c r="BD513" s="84"/>
      <c r="BE513" s="84"/>
    </row>
    <row r="514" spans="1:57" ht="15.75" customHeight="1" x14ac:dyDescent="0.25">
      <c r="A514" s="111"/>
      <c r="B514" s="84"/>
      <c r="C514" s="84"/>
      <c r="D514" s="109"/>
      <c r="E514" s="109"/>
      <c r="F514" s="113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8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84"/>
      <c r="BD514" s="84"/>
      <c r="BE514" s="84"/>
    </row>
    <row r="515" spans="1:57" ht="15.75" customHeight="1" x14ac:dyDescent="0.25">
      <c r="A515" s="111"/>
      <c r="B515" s="84"/>
      <c r="C515" s="84"/>
      <c r="D515" s="109"/>
      <c r="E515" s="109"/>
      <c r="F515" s="113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8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84"/>
      <c r="BD515" s="84"/>
      <c r="BE515" s="84"/>
    </row>
    <row r="516" spans="1:57" ht="15.75" customHeight="1" x14ac:dyDescent="0.25">
      <c r="A516" s="111"/>
      <c r="B516" s="84"/>
      <c r="C516" s="84"/>
      <c r="D516" s="109"/>
      <c r="E516" s="109"/>
      <c r="F516" s="113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8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84"/>
      <c r="BD516" s="84"/>
      <c r="BE516" s="84"/>
    </row>
    <row r="517" spans="1:57" ht="15.75" customHeight="1" x14ac:dyDescent="0.25">
      <c r="A517" s="111"/>
      <c r="B517" s="84"/>
      <c r="C517" s="84"/>
      <c r="D517" s="109"/>
      <c r="E517" s="109"/>
      <c r="F517" s="113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8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84"/>
      <c r="BD517" s="84"/>
      <c r="BE517" s="84"/>
    </row>
    <row r="518" spans="1:57" ht="15.75" customHeight="1" x14ac:dyDescent="0.25">
      <c r="A518" s="111"/>
      <c r="B518" s="84"/>
      <c r="C518" s="84"/>
      <c r="D518" s="109"/>
      <c r="E518" s="109"/>
      <c r="F518" s="113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8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84"/>
      <c r="BD518" s="84"/>
      <c r="BE518" s="84"/>
    </row>
    <row r="519" spans="1:57" ht="15.75" customHeight="1" x14ac:dyDescent="0.25">
      <c r="A519" s="111"/>
      <c r="B519" s="84"/>
      <c r="C519" s="84"/>
      <c r="D519" s="109"/>
      <c r="E519" s="109"/>
      <c r="F519" s="113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8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84"/>
      <c r="BD519" s="84"/>
      <c r="BE519" s="84"/>
    </row>
    <row r="520" spans="1:57" ht="15.75" customHeight="1" x14ac:dyDescent="0.25">
      <c r="A520" s="111"/>
      <c r="B520" s="84"/>
      <c r="C520" s="84"/>
      <c r="D520" s="109"/>
      <c r="E520" s="109"/>
      <c r="F520" s="113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8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84"/>
      <c r="BD520" s="84"/>
      <c r="BE520" s="84"/>
    </row>
    <row r="521" spans="1:57" ht="15.75" customHeight="1" x14ac:dyDescent="0.25">
      <c r="A521" s="111"/>
      <c r="B521" s="84"/>
      <c r="C521" s="84"/>
      <c r="D521" s="109"/>
      <c r="E521" s="109"/>
      <c r="F521" s="113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8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84"/>
      <c r="BD521" s="84"/>
      <c r="BE521" s="84"/>
    </row>
    <row r="522" spans="1:57" ht="15.75" customHeight="1" x14ac:dyDescent="0.25">
      <c r="A522" s="111"/>
      <c r="B522" s="84"/>
      <c r="C522" s="84"/>
      <c r="D522" s="109"/>
      <c r="E522" s="109"/>
      <c r="F522" s="113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8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84"/>
      <c r="BD522" s="84"/>
      <c r="BE522" s="84"/>
    </row>
    <row r="523" spans="1:57" ht="15.75" customHeight="1" x14ac:dyDescent="0.25">
      <c r="A523" s="111"/>
      <c r="B523" s="84"/>
      <c r="C523" s="84"/>
      <c r="D523" s="109"/>
      <c r="E523" s="109"/>
      <c r="F523" s="113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8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84"/>
      <c r="BD523" s="84"/>
      <c r="BE523" s="84"/>
    </row>
    <row r="524" spans="1:57" ht="15.75" customHeight="1" x14ac:dyDescent="0.25">
      <c r="A524" s="111"/>
      <c r="B524" s="84"/>
      <c r="C524" s="84"/>
      <c r="D524" s="109"/>
      <c r="E524" s="109"/>
      <c r="F524" s="113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8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84"/>
      <c r="BD524" s="84"/>
      <c r="BE524" s="84"/>
    </row>
    <row r="525" spans="1:57" ht="15.75" customHeight="1" x14ac:dyDescent="0.25">
      <c r="A525" s="111"/>
      <c r="B525" s="84"/>
      <c r="C525" s="84"/>
      <c r="D525" s="109"/>
      <c r="E525" s="109"/>
      <c r="F525" s="113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8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84"/>
      <c r="BD525" s="84"/>
      <c r="BE525" s="84"/>
    </row>
    <row r="526" spans="1:57" ht="15.75" customHeight="1" x14ac:dyDescent="0.25">
      <c r="A526" s="111"/>
      <c r="B526" s="84"/>
      <c r="C526" s="84"/>
      <c r="D526" s="109"/>
      <c r="E526" s="109"/>
      <c r="F526" s="113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8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84"/>
      <c r="BD526" s="84"/>
      <c r="BE526" s="84"/>
    </row>
    <row r="527" spans="1:57" ht="15.75" customHeight="1" x14ac:dyDescent="0.25">
      <c r="A527" s="111"/>
      <c r="B527" s="84"/>
      <c r="C527" s="84"/>
      <c r="D527" s="109"/>
      <c r="E527" s="109"/>
      <c r="F527" s="113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8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84"/>
      <c r="BD527" s="84"/>
      <c r="BE527" s="84"/>
    </row>
    <row r="528" spans="1:57" ht="15.75" customHeight="1" x14ac:dyDescent="0.25">
      <c r="A528" s="111"/>
      <c r="B528" s="84"/>
      <c r="C528" s="84"/>
      <c r="D528" s="109"/>
      <c r="E528" s="109"/>
      <c r="F528" s="113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8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84"/>
      <c r="BD528" s="84"/>
      <c r="BE528" s="84"/>
    </row>
    <row r="529" spans="1:57" ht="15.75" customHeight="1" x14ac:dyDescent="0.25">
      <c r="A529" s="111"/>
      <c r="B529" s="84"/>
      <c r="C529" s="84"/>
      <c r="D529" s="109"/>
      <c r="E529" s="109"/>
      <c r="F529" s="113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8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84"/>
      <c r="BD529" s="84"/>
      <c r="BE529" s="84"/>
    </row>
    <row r="530" spans="1:57" ht="15.75" customHeight="1" x14ac:dyDescent="0.25">
      <c r="A530" s="111"/>
      <c r="B530" s="84"/>
      <c r="C530" s="84"/>
      <c r="D530" s="109"/>
      <c r="E530" s="109"/>
      <c r="F530" s="113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8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84"/>
      <c r="BD530" s="84"/>
      <c r="BE530" s="84"/>
    </row>
    <row r="531" spans="1:57" ht="15.75" customHeight="1" x14ac:dyDescent="0.25">
      <c r="A531" s="111"/>
      <c r="B531" s="84"/>
      <c r="C531" s="84"/>
      <c r="D531" s="109"/>
      <c r="E531" s="109"/>
      <c r="F531" s="113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8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84"/>
      <c r="BD531" s="84"/>
      <c r="BE531" s="84"/>
    </row>
    <row r="532" spans="1:57" ht="15.75" customHeight="1" x14ac:dyDescent="0.25">
      <c r="A532" s="111"/>
      <c r="B532" s="84"/>
      <c r="C532" s="84"/>
      <c r="D532" s="109"/>
      <c r="E532" s="109"/>
      <c r="F532" s="113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8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84"/>
      <c r="BD532" s="84"/>
      <c r="BE532" s="84"/>
    </row>
    <row r="533" spans="1:57" ht="15.75" customHeight="1" x14ac:dyDescent="0.25">
      <c r="A533" s="111"/>
      <c r="B533" s="84"/>
      <c r="C533" s="84"/>
      <c r="D533" s="109"/>
      <c r="E533" s="109"/>
      <c r="F533" s="113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8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84"/>
      <c r="BD533" s="84"/>
      <c r="BE533" s="84"/>
    </row>
    <row r="534" spans="1:57" ht="15.75" customHeight="1" x14ac:dyDescent="0.25">
      <c r="A534" s="111"/>
      <c r="B534" s="84"/>
      <c r="C534" s="84"/>
      <c r="D534" s="109"/>
      <c r="E534" s="109"/>
      <c r="F534" s="113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8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84"/>
      <c r="BD534" s="84"/>
      <c r="BE534" s="84"/>
    </row>
    <row r="535" spans="1:57" ht="15.75" customHeight="1" x14ac:dyDescent="0.25">
      <c r="A535" s="111"/>
      <c r="B535" s="84"/>
      <c r="C535" s="84"/>
      <c r="D535" s="109"/>
      <c r="E535" s="109"/>
      <c r="F535" s="113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8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84"/>
      <c r="BD535" s="84"/>
      <c r="BE535" s="84"/>
    </row>
    <row r="536" spans="1:57" ht="15.75" customHeight="1" x14ac:dyDescent="0.25">
      <c r="A536" s="111"/>
      <c r="B536" s="84"/>
      <c r="C536" s="84"/>
      <c r="D536" s="109"/>
      <c r="E536" s="109"/>
      <c r="F536" s="113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8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84"/>
      <c r="BD536" s="84"/>
      <c r="BE536" s="84"/>
    </row>
    <row r="537" spans="1:57" ht="15.75" customHeight="1" x14ac:dyDescent="0.25">
      <c r="A537" s="111"/>
      <c r="B537" s="84"/>
      <c r="C537" s="84"/>
      <c r="D537" s="109"/>
      <c r="E537" s="109"/>
      <c r="F537" s="113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8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84"/>
      <c r="BD537" s="84"/>
      <c r="BE537" s="84"/>
    </row>
    <row r="538" spans="1:57" ht="15.75" customHeight="1" x14ac:dyDescent="0.25">
      <c r="A538" s="111"/>
      <c r="B538" s="84"/>
      <c r="C538" s="84"/>
      <c r="D538" s="109"/>
      <c r="E538" s="109"/>
      <c r="F538" s="113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8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84"/>
      <c r="BD538" s="84"/>
      <c r="BE538" s="84"/>
    </row>
    <row r="539" spans="1:57" ht="15.75" customHeight="1" x14ac:dyDescent="0.25">
      <c r="A539" s="111"/>
      <c r="B539" s="84"/>
      <c r="C539" s="84"/>
      <c r="D539" s="109"/>
      <c r="E539" s="109"/>
      <c r="F539" s="113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8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84"/>
      <c r="BD539" s="84"/>
      <c r="BE539" s="84"/>
    </row>
    <row r="540" spans="1:57" ht="15.75" customHeight="1" x14ac:dyDescent="0.25">
      <c r="A540" s="111"/>
      <c r="B540" s="84"/>
      <c r="C540" s="84"/>
      <c r="D540" s="109"/>
      <c r="E540" s="109"/>
      <c r="F540" s="113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8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84"/>
      <c r="BD540" s="84"/>
      <c r="BE540" s="84"/>
    </row>
    <row r="541" spans="1:57" ht="15.75" customHeight="1" x14ac:dyDescent="0.25">
      <c r="A541" s="111"/>
      <c r="B541" s="84"/>
      <c r="C541" s="84"/>
      <c r="D541" s="109"/>
      <c r="E541" s="109"/>
      <c r="F541" s="113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8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84"/>
      <c r="BD541" s="84"/>
      <c r="BE541" s="84"/>
    </row>
    <row r="542" spans="1:57" ht="15.75" customHeight="1" x14ac:dyDescent="0.25">
      <c r="A542" s="111"/>
      <c r="B542" s="84"/>
      <c r="C542" s="84"/>
      <c r="D542" s="109"/>
      <c r="E542" s="109"/>
      <c r="F542" s="113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8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84"/>
      <c r="BD542" s="84"/>
      <c r="BE542" s="84"/>
    </row>
    <row r="543" spans="1:57" ht="15.75" customHeight="1" x14ac:dyDescent="0.25">
      <c r="A543" s="111"/>
      <c r="B543" s="84"/>
      <c r="C543" s="84"/>
      <c r="D543" s="109"/>
      <c r="E543" s="109"/>
      <c r="F543" s="113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8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84"/>
      <c r="BD543" s="84"/>
      <c r="BE543" s="84"/>
    </row>
    <row r="544" spans="1:57" ht="15.75" customHeight="1" x14ac:dyDescent="0.25">
      <c r="A544" s="111"/>
      <c r="B544" s="84"/>
      <c r="C544" s="84"/>
      <c r="D544" s="109"/>
      <c r="E544" s="109"/>
      <c r="F544" s="113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8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84"/>
      <c r="BD544" s="84"/>
      <c r="BE544" s="84"/>
    </row>
    <row r="545" spans="1:57" ht="15.75" customHeight="1" x14ac:dyDescent="0.25">
      <c r="A545" s="111"/>
      <c r="B545" s="84"/>
      <c r="C545" s="84"/>
      <c r="D545" s="109"/>
      <c r="E545" s="109"/>
      <c r="F545" s="113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8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84"/>
      <c r="BD545" s="84"/>
      <c r="BE545" s="84"/>
    </row>
    <row r="546" spans="1:57" ht="15.75" customHeight="1" x14ac:dyDescent="0.25">
      <c r="A546" s="111"/>
      <c r="B546" s="84"/>
      <c r="C546" s="84"/>
      <c r="D546" s="109"/>
      <c r="E546" s="109"/>
      <c r="F546" s="113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8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84"/>
      <c r="BD546" s="84"/>
      <c r="BE546" s="84"/>
    </row>
    <row r="547" spans="1:57" ht="15.75" customHeight="1" x14ac:dyDescent="0.25">
      <c r="A547" s="111"/>
      <c r="B547" s="84"/>
      <c r="C547" s="84"/>
      <c r="D547" s="109"/>
      <c r="E547" s="109"/>
      <c r="F547" s="113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8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84"/>
      <c r="BD547" s="84"/>
      <c r="BE547" s="84"/>
    </row>
    <row r="548" spans="1:57" ht="15.75" customHeight="1" x14ac:dyDescent="0.25">
      <c r="A548" s="111"/>
      <c r="B548" s="84"/>
      <c r="C548" s="84"/>
      <c r="D548" s="109"/>
      <c r="E548" s="109"/>
      <c r="F548" s="113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8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84"/>
      <c r="BD548" s="84"/>
      <c r="BE548" s="84"/>
    </row>
    <row r="549" spans="1:57" ht="15.75" customHeight="1" x14ac:dyDescent="0.25">
      <c r="A549" s="111"/>
      <c r="B549" s="84"/>
      <c r="C549" s="84"/>
      <c r="D549" s="109"/>
      <c r="E549" s="109"/>
      <c r="F549" s="113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8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84"/>
      <c r="BD549" s="84"/>
      <c r="BE549" s="84"/>
    </row>
    <row r="550" spans="1:57" ht="15.75" customHeight="1" x14ac:dyDescent="0.25">
      <c r="A550" s="111"/>
      <c r="B550" s="84"/>
      <c r="C550" s="84"/>
      <c r="D550" s="109"/>
      <c r="E550" s="109"/>
      <c r="F550" s="113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8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84"/>
      <c r="BD550" s="84"/>
      <c r="BE550" s="84"/>
    </row>
    <row r="551" spans="1:57" ht="15.75" customHeight="1" x14ac:dyDescent="0.25">
      <c r="A551" s="111"/>
      <c r="B551" s="84"/>
      <c r="C551" s="84"/>
      <c r="D551" s="109"/>
      <c r="E551" s="109"/>
      <c r="F551" s="113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8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84"/>
      <c r="BD551" s="84"/>
      <c r="BE551" s="84"/>
    </row>
    <row r="552" spans="1:57" ht="15.75" customHeight="1" x14ac:dyDescent="0.25">
      <c r="A552" s="111"/>
      <c r="B552" s="84"/>
      <c r="C552" s="84"/>
      <c r="D552" s="109"/>
      <c r="E552" s="109"/>
      <c r="F552" s="113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8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84"/>
      <c r="BD552" s="84"/>
      <c r="BE552" s="84"/>
    </row>
    <row r="553" spans="1:57" ht="15.75" customHeight="1" x14ac:dyDescent="0.25">
      <c r="A553" s="111"/>
      <c r="B553" s="84"/>
      <c r="C553" s="84"/>
      <c r="D553" s="109"/>
      <c r="E553" s="109"/>
      <c r="F553" s="113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8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84"/>
      <c r="BD553" s="84"/>
      <c r="BE553" s="84"/>
    </row>
    <row r="554" spans="1:57" ht="15.75" customHeight="1" x14ac:dyDescent="0.25">
      <c r="A554" s="111"/>
      <c r="B554" s="84"/>
      <c r="C554" s="84"/>
      <c r="D554" s="109"/>
      <c r="E554" s="109"/>
      <c r="F554" s="113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8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84"/>
      <c r="BD554" s="84"/>
      <c r="BE554" s="84"/>
    </row>
    <row r="555" spans="1:57" ht="15.75" customHeight="1" x14ac:dyDescent="0.25">
      <c r="A555" s="111"/>
      <c r="B555" s="84"/>
      <c r="C555" s="84"/>
      <c r="D555" s="109"/>
      <c r="E555" s="109"/>
      <c r="F555" s="113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8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84"/>
      <c r="BD555" s="84"/>
      <c r="BE555" s="84"/>
    </row>
    <row r="556" spans="1:57" ht="15.75" customHeight="1" x14ac:dyDescent="0.25">
      <c r="A556" s="111"/>
      <c r="B556" s="84"/>
      <c r="C556" s="84"/>
      <c r="D556" s="109"/>
      <c r="E556" s="109"/>
      <c r="F556" s="113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8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84"/>
      <c r="BD556" s="84"/>
      <c r="BE556" s="84"/>
    </row>
    <row r="557" spans="1:57" ht="15.75" customHeight="1" x14ac:dyDescent="0.25">
      <c r="A557" s="111"/>
      <c r="B557" s="84"/>
      <c r="C557" s="84"/>
      <c r="D557" s="109"/>
      <c r="E557" s="109"/>
      <c r="F557" s="113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8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84"/>
      <c r="BD557" s="84"/>
      <c r="BE557" s="84"/>
    </row>
    <row r="558" spans="1:57" ht="15.75" customHeight="1" x14ac:dyDescent="0.25">
      <c r="A558" s="111"/>
      <c r="B558" s="84"/>
      <c r="C558" s="84"/>
      <c r="D558" s="109"/>
      <c r="E558" s="109"/>
      <c r="F558" s="113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8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84"/>
      <c r="BD558" s="84"/>
      <c r="BE558" s="84"/>
    </row>
    <row r="559" spans="1:57" ht="15.75" customHeight="1" x14ac:dyDescent="0.25">
      <c r="A559" s="111"/>
      <c r="B559" s="84"/>
      <c r="C559" s="84"/>
      <c r="D559" s="109"/>
      <c r="E559" s="109"/>
      <c r="F559" s="113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8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84"/>
      <c r="BD559" s="84"/>
      <c r="BE559" s="84"/>
    </row>
    <row r="560" spans="1:57" ht="15.75" customHeight="1" x14ac:dyDescent="0.25">
      <c r="A560" s="111"/>
      <c r="B560" s="84"/>
      <c r="C560" s="84"/>
      <c r="D560" s="109"/>
      <c r="E560" s="109"/>
      <c r="F560" s="113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8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84"/>
      <c r="BD560" s="84"/>
      <c r="BE560" s="84"/>
    </row>
    <row r="561" spans="1:57" ht="15.75" customHeight="1" x14ac:dyDescent="0.25">
      <c r="A561" s="111"/>
      <c r="B561" s="84"/>
      <c r="C561" s="84"/>
      <c r="D561" s="109"/>
      <c r="E561" s="109"/>
      <c r="F561" s="113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8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84"/>
      <c r="BD561" s="84"/>
      <c r="BE561" s="84"/>
    </row>
    <row r="562" spans="1:57" ht="15.75" customHeight="1" x14ac:dyDescent="0.25">
      <c r="A562" s="111"/>
      <c r="B562" s="84"/>
      <c r="C562" s="84"/>
      <c r="D562" s="109"/>
      <c r="E562" s="109"/>
      <c r="F562" s="113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8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84"/>
      <c r="BD562" s="84"/>
      <c r="BE562" s="84"/>
    </row>
    <row r="563" spans="1:57" ht="15.75" customHeight="1" x14ac:dyDescent="0.25">
      <c r="A563" s="111"/>
      <c r="B563" s="84"/>
      <c r="C563" s="84"/>
      <c r="D563" s="109"/>
      <c r="E563" s="109"/>
      <c r="F563" s="113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8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84"/>
      <c r="BD563" s="84"/>
      <c r="BE563" s="84"/>
    </row>
    <row r="564" spans="1:57" ht="15.75" customHeight="1" x14ac:dyDescent="0.25">
      <c r="A564" s="111"/>
      <c r="B564" s="84"/>
      <c r="C564" s="84"/>
      <c r="D564" s="109"/>
      <c r="E564" s="109"/>
      <c r="F564" s="113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8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84"/>
      <c r="BD564" s="84"/>
      <c r="BE564" s="84"/>
    </row>
    <row r="565" spans="1:57" ht="15.75" customHeight="1" x14ac:dyDescent="0.25">
      <c r="A565" s="111"/>
      <c r="B565" s="84"/>
      <c r="C565" s="84"/>
      <c r="D565" s="109"/>
      <c r="E565" s="109"/>
      <c r="F565" s="113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8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84"/>
      <c r="BD565" s="84"/>
      <c r="BE565" s="84"/>
    </row>
    <row r="566" spans="1:57" ht="15.75" customHeight="1" x14ac:dyDescent="0.25">
      <c r="A566" s="111"/>
      <c r="B566" s="84"/>
      <c r="C566" s="84"/>
      <c r="D566" s="109"/>
      <c r="E566" s="109"/>
      <c r="F566" s="113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8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84"/>
      <c r="BD566" s="84"/>
      <c r="BE566" s="84"/>
    </row>
    <row r="567" spans="1:57" ht="15.75" customHeight="1" x14ac:dyDescent="0.25">
      <c r="A567" s="111"/>
      <c r="B567" s="84"/>
      <c r="C567" s="84"/>
      <c r="D567" s="109"/>
      <c r="E567" s="109"/>
      <c r="F567" s="113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8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84"/>
      <c r="BD567" s="84"/>
      <c r="BE567" s="84"/>
    </row>
    <row r="568" spans="1:57" ht="15.75" customHeight="1" x14ac:dyDescent="0.25">
      <c r="A568" s="111"/>
      <c r="B568" s="84"/>
      <c r="C568" s="84"/>
      <c r="D568" s="109"/>
      <c r="E568" s="109"/>
      <c r="F568" s="113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8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84"/>
      <c r="BD568" s="84"/>
      <c r="BE568" s="84"/>
    </row>
    <row r="569" spans="1:57" ht="15.75" customHeight="1" x14ac:dyDescent="0.25">
      <c r="A569" s="111"/>
      <c r="B569" s="84"/>
      <c r="C569" s="84"/>
      <c r="D569" s="109"/>
      <c r="E569" s="109"/>
      <c r="F569" s="113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8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84"/>
      <c r="BD569" s="84"/>
      <c r="BE569" s="84"/>
    </row>
    <row r="570" spans="1:57" ht="15.75" customHeight="1" x14ac:dyDescent="0.25">
      <c r="A570" s="111"/>
      <c r="B570" s="84"/>
      <c r="C570" s="84"/>
      <c r="D570" s="109"/>
      <c r="E570" s="109"/>
      <c r="F570" s="113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8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84"/>
      <c r="BD570" s="84"/>
      <c r="BE570" s="84"/>
    </row>
    <row r="571" spans="1:57" ht="15.75" customHeight="1" x14ac:dyDescent="0.25">
      <c r="A571" s="111"/>
      <c r="B571" s="84"/>
      <c r="C571" s="84"/>
      <c r="D571" s="109"/>
      <c r="E571" s="109"/>
      <c r="F571" s="113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8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84"/>
      <c r="BD571" s="84"/>
      <c r="BE571" s="84"/>
    </row>
    <row r="572" spans="1:57" ht="15.75" customHeight="1" x14ac:dyDescent="0.25">
      <c r="A572" s="111"/>
      <c r="B572" s="84"/>
      <c r="C572" s="84"/>
      <c r="D572" s="109"/>
      <c r="E572" s="109"/>
      <c r="F572" s="113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8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84"/>
      <c r="BD572" s="84"/>
      <c r="BE572" s="84"/>
    </row>
    <row r="573" spans="1:57" ht="15.75" customHeight="1" x14ac:dyDescent="0.25">
      <c r="A573" s="111"/>
      <c r="B573" s="84"/>
      <c r="C573" s="84"/>
      <c r="D573" s="109"/>
      <c r="E573" s="109"/>
      <c r="F573" s="113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8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84"/>
      <c r="BD573" s="84"/>
      <c r="BE573" s="84"/>
    </row>
    <row r="574" spans="1:57" ht="15.75" customHeight="1" x14ac:dyDescent="0.25">
      <c r="A574" s="111"/>
      <c r="B574" s="84"/>
      <c r="C574" s="84"/>
      <c r="D574" s="109"/>
      <c r="E574" s="109"/>
      <c r="F574" s="113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8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84"/>
      <c r="BD574" s="84"/>
      <c r="BE574" s="84"/>
    </row>
    <row r="575" spans="1:57" ht="15.75" customHeight="1" x14ac:dyDescent="0.25">
      <c r="A575" s="111"/>
      <c r="B575" s="84"/>
      <c r="C575" s="84"/>
      <c r="D575" s="109"/>
      <c r="E575" s="109"/>
      <c r="F575" s="113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8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84"/>
      <c r="BD575" s="84"/>
      <c r="BE575" s="84"/>
    </row>
    <row r="576" spans="1:57" ht="15.75" customHeight="1" x14ac:dyDescent="0.25">
      <c r="A576" s="111"/>
      <c r="B576" s="84"/>
      <c r="C576" s="84"/>
      <c r="D576" s="109"/>
      <c r="E576" s="109"/>
      <c r="F576" s="113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8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84"/>
      <c r="BD576" s="84"/>
      <c r="BE576" s="84"/>
    </row>
    <row r="577" spans="1:57" ht="15.75" customHeight="1" x14ac:dyDescent="0.25">
      <c r="A577" s="111"/>
      <c r="B577" s="84"/>
      <c r="C577" s="84"/>
      <c r="D577" s="109"/>
      <c r="E577" s="109"/>
      <c r="F577" s="113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8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84"/>
      <c r="BD577" s="84"/>
      <c r="BE577" s="84"/>
    </row>
    <row r="578" spans="1:57" ht="15.75" customHeight="1" x14ac:dyDescent="0.25">
      <c r="A578" s="111"/>
      <c r="B578" s="84"/>
      <c r="C578" s="84"/>
      <c r="D578" s="109"/>
      <c r="E578" s="109"/>
      <c r="F578" s="113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8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84"/>
      <c r="BD578" s="84"/>
      <c r="BE578" s="84"/>
    </row>
    <row r="579" spans="1:57" ht="15.75" customHeight="1" x14ac:dyDescent="0.25">
      <c r="A579" s="111"/>
      <c r="B579" s="84"/>
      <c r="C579" s="84"/>
      <c r="D579" s="109"/>
      <c r="E579" s="109"/>
      <c r="F579" s="113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8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84"/>
      <c r="BD579" s="84"/>
      <c r="BE579" s="84"/>
    </row>
    <row r="580" spans="1:57" ht="15.75" customHeight="1" x14ac:dyDescent="0.25">
      <c r="A580" s="111"/>
      <c r="B580" s="84"/>
      <c r="C580" s="84"/>
      <c r="D580" s="109"/>
      <c r="E580" s="109"/>
      <c r="F580" s="113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8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84"/>
      <c r="BD580" s="84"/>
      <c r="BE580" s="84"/>
    </row>
    <row r="581" spans="1:57" ht="15.75" customHeight="1" x14ac:dyDescent="0.25">
      <c r="A581" s="111"/>
      <c r="B581" s="84"/>
      <c r="C581" s="84"/>
      <c r="D581" s="109"/>
      <c r="E581" s="109"/>
      <c r="F581" s="113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8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84"/>
      <c r="BD581" s="84"/>
      <c r="BE581" s="84"/>
    </row>
    <row r="582" spans="1:57" ht="15.75" customHeight="1" x14ac:dyDescent="0.25">
      <c r="A582" s="111"/>
      <c r="B582" s="84"/>
      <c r="C582" s="84"/>
      <c r="D582" s="109"/>
      <c r="E582" s="109"/>
      <c r="F582" s="113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8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84"/>
      <c r="BD582" s="84"/>
      <c r="BE582" s="84"/>
    </row>
    <row r="583" spans="1:57" ht="15.75" customHeight="1" x14ac:dyDescent="0.25">
      <c r="A583" s="111"/>
      <c r="B583" s="84"/>
      <c r="C583" s="84"/>
      <c r="D583" s="109"/>
      <c r="E583" s="109"/>
      <c r="F583" s="113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8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84"/>
      <c r="BD583" s="84"/>
      <c r="BE583" s="84"/>
    </row>
    <row r="584" spans="1:57" ht="15.75" customHeight="1" x14ac:dyDescent="0.25">
      <c r="A584" s="111"/>
      <c r="B584" s="84"/>
      <c r="C584" s="84"/>
      <c r="D584" s="109"/>
      <c r="E584" s="109"/>
      <c r="F584" s="113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8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84"/>
      <c r="BD584" s="84"/>
      <c r="BE584" s="84"/>
    </row>
    <row r="585" spans="1:57" ht="15.75" customHeight="1" x14ac:dyDescent="0.25">
      <c r="A585" s="111"/>
      <c r="B585" s="84"/>
      <c r="C585" s="84"/>
      <c r="D585" s="109"/>
      <c r="E585" s="109"/>
      <c r="F585" s="113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8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84"/>
      <c r="BD585" s="84"/>
      <c r="BE585" s="84"/>
    </row>
    <row r="586" spans="1:57" ht="15.75" customHeight="1" x14ac:dyDescent="0.25">
      <c r="A586" s="111"/>
      <c r="B586" s="84"/>
      <c r="C586" s="84"/>
      <c r="D586" s="109"/>
      <c r="E586" s="109"/>
      <c r="F586" s="113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8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84"/>
      <c r="BD586" s="84"/>
      <c r="BE586" s="84"/>
    </row>
    <row r="587" spans="1:57" ht="15.75" customHeight="1" x14ac:dyDescent="0.25">
      <c r="A587" s="111"/>
      <c r="B587" s="84"/>
      <c r="C587" s="84"/>
      <c r="D587" s="109"/>
      <c r="E587" s="109"/>
      <c r="F587" s="113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8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84"/>
      <c r="BD587" s="84"/>
      <c r="BE587" s="84"/>
    </row>
    <row r="588" spans="1:57" ht="15.75" customHeight="1" x14ac:dyDescent="0.25">
      <c r="A588" s="111"/>
      <c r="B588" s="84"/>
      <c r="C588" s="84"/>
      <c r="D588" s="109"/>
      <c r="E588" s="109"/>
      <c r="F588" s="113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8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84"/>
      <c r="BD588" s="84"/>
      <c r="BE588" s="84"/>
    </row>
    <row r="589" spans="1:57" ht="15.75" customHeight="1" x14ac:dyDescent="0.25">
      <c r="A589" s="111"/>
      <c r="B589" s="84"/>
      <c r="C589" s="84"/>
      <c r="D589" s="109"/>
      <c r="E589" s="109"/>
      <c r="F589" s="113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8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84"/>
      <c r="BD589" s="84"/>
      <c r="BE589" s="84"/>
    </row>
    <row r="590" spans="1:57" ht="15.75" customHeight="1" x14ac:dyDescent="0.25">
      <c r="A590" s="111"/>
      <c r="B590" s="84"/>
      <c r="C590" s="84"/>
      <c r="D590" s="109"/>
      <c r="E590" s="109"/>
      <c r="F590" s="113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8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84"/>
      <c r="BD590" s="84"/>
      <c r="BE590" s="84"/>
    </row>
    <row r="591" spans="1:57" ht="15.75" customHeight="1" x14ac:dyDescent="0.25">
      <c r="A591" s="111"/>
      <c r="B591" s="84"/>
      <c r="C591" s="84"/>
      <c r="D591" s="109"/>
      <c r="E591" s="109"/>
      <c r="F591" s="113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8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84"/>
      <c r="BD591" s="84"/>
      <c r="BE591" s="84"/>
    </row>
    <row r="592" spans="1:57" ht="15.75" customHeight="1" x14ac:dyDescent="0.25">
      <c r="A592" s="111"/>
      <c r="B592" s="84"/>
      <c r="C592" s="84"/>
      <c r="D592" s="109"/>
      <c r="E592" s="109"/>
      <c r="F592" s="113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8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84"/>
      <c r="BD592" s="84"/>
      <c r="BE592" s="84"/>
    </row>
    <row r="593" spans="1:57" ht="15.75" customHeight="1" x14ac:dyDescent="0.25">
      <c r="A593" s="111"/>
      <c r="B593" s="84"/>
      <c r="C593" s="84"/>
      <c r="D593" s="109"/>
      <c r="E593" s="109"/>
      <c r="F593" s="113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8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84"/>
      <c r="BD593" s="84"/>
      <c r="BE593" s="84"/>
    </row>
    <row r="594" spans="1:57" ht="15.75" customHeight="1" x14ac:dyDescent="0.25">
      <c r="A594" s="111"/>
      <c r="B594" s="84"/>
      <c r="C594" s="84"/>
      <c r="D594" s="109"/>
      <c r="E594" s="109"/>
      <c r="F594" s="113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8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84"/>
      <c r="BD594" s="84"/>
      <c r="BE594" s="84"/>
    </row>
    <row r="595" spans="1:57" ht="15.75" customHeight="1" x14ac:dyDescent="0.25">
      <c r="A595" s="111"/>
      <c r="B595" s="84"/>
      <c r="C595" s="84"/>
      <c r="D595" s="109"/>
      <c r="E595" s="109"/>
      <c r="F595" s="113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8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84"/>
      <c r="BD595" s="84"/>
      <c r="BE595" s="84"/>
    </row>
    <row r="596" spans="1:57" ht="15.75" customHeight="1" x14ac:dyDescent="0.25">
      <c r="A596" s="111"/>
      <c r="B596" s="84"/>
      <c r="C596" s="84"/>
      <c r="D596" s="109"/>
      <c r="E596" s="109"/>
      <c r="F596" s="113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8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84"/>
      <c r="BD596" s="84"/>
      <c r="BE596" s="84"/>
    </row>
    <row r="597" spans="1:57" ht="15.75" customHeight="1" x14ac:dyDescent="0.25">
      <c r="A597" s="111"/>
      <c r="B597" s="84"/>
      <c r="C597" s="84"/>
      <c r="D597" s="109"/>
      <c r="E597" s="109"/>
      <c r="F597" s="113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8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84"/>
      <c r="BD597" s="84"/>
      <c r="BE597" s="84"/>
    </row>
    <row r="598" spans="1:57" ht="15.75" customHeight="1" x14ac:dyDescent="0.25">
      <c r="A598" s="111"/>
      <c r="B598" s="84"/>
      <c r="C598" s="84"/>
      <c r="D598" s="109"/>
      <c r="E598" s="109"/>
      <c r="F598" s="113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8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84"/>
      <c r="BD598" s="84"/>
      <c r="BE598" s="84"/>
    </row>
    <row r="599" spans="1:57" ht="15.75" customHeight="1" x14ac:dyDescent="0.25">
      <c r="A599" s="111"/>
      <c r="B599" s="84"/>
      <c r="C599" s="84"/>
      <c r="D599" s="109"/>
      <c r="E599" s="109"/>
      <c r="F599" s="113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8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84"/>
      <c r="BD599" s="84"/>
      <c r="BE599" s="84"/>
    </row>
    <row r="600" spans="1:57" ht="15.75" customHeight="1" x14ac:dyDescent="0.25">
      <c r="A600" s="111"/>
      <c r="B600" s="84"/>
      <c r="C600" s="84"/>
      <c r="D600" s="109"/>
      <c r="E600" s="109"/>
      <c r="F600" s="113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8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84"/>
      <c r="BD600" s="84"/>
      <c r="BE600" s="84"/>
    </row>
    <row r="601" spans="1:57" ht="15.75" customHeight="1" x14ac:dyDescent="0.25">
      <c r="A601" s="111"/>
      <c r="B601" s="84"/>
      <c r="C601" s="84"/>
      <c r="D601" s="109"/>
      <c r="E601" s="109"/>
      <c r="F601" s="113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8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84"/>
      <c r="BD601" s="84"/>
      <c r="BE601" s="84"/>
    </row>
    <row r="602" spans="1:57" ht="15.75" customHeight="1" x14ac:dyDescent="0.25">
      <c r="A602" s="111"/>
      <c r="B602" s="84"/>
      <c r="C602" s="84"/>
      <c r="D602" s="109"/>
      <c r="E602" s="109"/>
      <c r="F602" s="113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8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84"/>
      <c r="BD602" s="84"/>
      <c r="BE602" s="84"/>
    </row>
    <row r="603" spans="1:57" ht="15.75" customHeight="1" x14ac:dyDescent="0.25">
      <c r="A603" s="111"/>
      <c r="B603" s="84"/>
      <c r="C603" s="84"/>
      <c r="D603" s="109"/>
      <c r="E603" s="109"/>
      <c r="F603" s="113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8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84"/>
      <c r="BD603" s="84"/>
      <c r="BE603" s="84"/>
    </row>
    <row r="604" spans="1:57" ht="15.75" customHeight="1" x14ac:dyDescent="0.25">
      <c r="A604" s="111"/>
      <c r="B604" s="84"/>
      <c r="C604" s="84"/>
      <c r="D604" s="109"/>
      <c r="E604" s="109"/>
      <c r="F604" s="113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8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84"/>
      <c r="BD604" s="84"/>
      <c r="BE604" s="84"/>
    </row>
    <row r="605" spans="1:57" ht="15.75" customHeight="1" x14ac:dyDescent="0.25">
      <c r="A605" s="111"/>
      <c r="B605" s="84"/>
      <c r="C605" s="84"/>
      <c r="D605" s="109"/>
      <c r="E605" s="109"/>
      <c r="F605" s="113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8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84"/>
      <c r="BD605" s="84"/>
      <c r="BE605" s="84"/>
    </row>
    <row r="606" spans="1:57" ht="15.75" customHeight="1" x14ac:dyDescent="0.25">
      <c r="A606" s="111"/>
      <c r="B606" s="84"/>
      <c r="C606" s="84"/>
      <c r="D606" s="109"/>
      <c r="E606" s="109"/>
      <c r="F606" s="113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8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84"/>
      <c r="BD606" s="84"/>
      <c r="BE606" s="84"/>
    </row>
    <row r="607" spans="1:57" ht="15.75" customHeight="1" x14ac:dyDescent="0.25">
      <c r="A607" s="111"/>
      <c r="B607" s="84"/>
      <c r="C607" s="84"/>
      <c r="D607" s="109"/>
      <c r="E607" s="109"/>
      <c r="F607" s="113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8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84"/>
      <c r="BD607" s="84"/>
      <c r="BE607" s="84"/>
    </row>
    <row r="608" spans="1:57" ht="15.75" customHeight="1" x14ac:dyDescent="0.25">
      <c r="A608" s="111"/>
      <c r="B608" s="84"/>
      <c r="C608" s="84"/>
      <c r="D608" s="109"/>
      <c r="E608" s="109"/>
      <c r="F608" s="113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8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84"/>
      <c r="BD608" s="84"/>
      <c r="BE608" s="84"/>
    </row>
    <row r="609" spans="1:57" ht="15.75" customHeight="1" x14ac:dyDescent="0.25">
      <c r="A609" s="111"/>
      <c r="B609" s="84"/>
      <c r="C609" s="84"/>
      <c r="D609" s="109"/>
      <c r="E609" s="109"/>
      <c r="F609" s="113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8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84"/>
      <c r="BD609" s="84"/>
      <c r="BE609" s="84"/>
    </row>
    <row r="610" spans="1:57" ht="15.75" customHeight="1" x14ac:dyDescent="0.25">
      <c r="A610" s="111"/>
      <c r="B610" s="84"/>
      <c r="C610" s="84"/>
      <c r="D610" s="109"/>
      <c r="E610" s="109"/>
      <c r="F610" s="113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8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84"/>
      <c r="BD610" s="84"/>
      <c r="BE610" s="84"/>
    </row>
    <row r="611" spans="1:57" ht="15.75" customHeight="1" x14ac:dyDescent="0.25">
      <c r="A611" s="111"/>
      <c r="B611" s="84"/>
      <c r="C611" s="84"/>
      <c r="D611" s="109"/>
      <c r="E611" s="109"/>
      <c r="F611" s="113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8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84"/>
      <c r="BD611" s="84"/>
      <c r="BE611" s="84"/>
    </row>
    <row r="612" spans="1:57" ht="15.75" customHeight="1" x14ac:dyDescent="0.25">
      <c r="A612" s="111"/>
      <c r="B612" s="84"/>
      <c r="C612" s="84"/>
      <c r="D612" s="109"/>
      <c r="E612" s="109"/>
      <c r="F612" s="113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8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84"/>
      <c r="BD612" s="84"/>
      <c r="BE612" s="84"/>
    </row>
    <row r="613" spans="1:57" ht="15.75" customHeight="1" x14ac:dyDescent="0.25">
      <c r="A613" s="111"/>
      <c r="B613" s="84"/>
      <c r="C613" s="84"/>
      <c r="D613" s="109"/>
      <c r="E613" s="109"/>
      <c r="F613" s="113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8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84"/>
      <c r="BD613" s="84"/>
      <c r="BE613" s="84"/>
    </row>
    <row r="614" spans="1:57" ht="15.75" customHeight="1" x14ac:dyDescent="0.25">
      <c r="A614" s="111"/>
      <c r="B614" s="84"/>
      <c r="C614" s="84"/>
      <c r="D614" s="109"/>
      <c r="E614" s="109"/>
      <c r="F614" s="113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8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84"/>
      <c r="BD614" s="84"/>
      <c r="BE614" s="84"/>
    </row>
    <row r="615" spans="1:57" ht="15.75" customHeight="1" x14ac:dyDescent="0.25">
      <c r="A615" s="111"/>
      <c r="B615" s="84"/>
      <c r="C615" s="84"/>
      <c r="D615" s="109"/>
      <c r="E615" s="109"/>
      <c r="F615" s="113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8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84"/>
      <c r="BD615" s="84"/>
      <c r="BE615" s="84"/>
    </row>
    <row r="616" spans="1:57" ht="15.75" customHeight="1" x14ac:dyDescent="0.25">
      <c r="A616" s="111"/>
      <c r="B616" s="84"/>
      <c r="C616" s="84"/>
      <c r="D616" s="109"/>
      <c r="E616" s="109"/>
      <c r="F616" s="113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8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84"/>
      <c r="BD616" s="84"/>
      <c r="BE616" s="84"/>
    </row>
    <row r="617" spans="1:57" ht="15.75" customHeight="1" x14ac:dyDescent="0.25">
      <c r="A617" s="111"/>
      <c r="B617" s="84"/>
      <c r="C617" s="84"/>
      <c r="D617" s="109"/>
      <c r="E617" s="109"/>
      <c r="F617" s="113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8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84"/>
      <c r="BD617" s="84"/>
      <c r="BE617" s="84"/>
    </row>
    <row r="618" spans="1:57" ht="15.75" customHeight="1" x14ac:dyDescent="0.25">
      <c r="A618" s="111"/>
      <c r="B618" s="84"/>
      <c r="C618" s="84"/>
      <c r="D618" s="109"/>
      <c r="E618" s="109"/>
      <c r="F618" s="113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8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84"/>
      <c r="BD618" s="84"/>
      <c r="BE618" s="84"/>
    </row>
    <row r="619" spans="1:57" ht="15.75" customHeight="1" x14ac:dyDescent="0.25">
      <c r="A619" s="111"/>
      <c r="B619" s="84"/>
      <c r="C619" s="84"/>
      <c r="D619" s="109"/>
      <c r="E619" s="109"/>
      <c r="F619" s="113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8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84"/>
      <c r="BD619" s="84"/>
      <c r="BE619" s="84"/>
    </row>
    <row r="620" spans="1:57" ht="15.75" customHeight="1" x14ac:dyDescent="0.25">
      <c r="A620" s="111"/>
      <c r="B620" s="84"/>
      <c r="C620" s="84"/>
      <c r="D620" s="109"/>
      <c r="E620" s="109"/>
      <c r="F620" s="113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8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84"/>
      <c r="BD620" s="84"/>
      <c r="BE620" s="84"/>
    </row>
    <row r="621" spans="1:57" ht="15.75" customHeight="1" x14ac:dyDescent="0.25">
      <c r="A621" s="111"/>
      <c r="B621" s="84"/>
      <c r="C621" s="84"/>
      <c r="D621" s="109"/>
      <c r="E621" s="109"/>
      <c r="F621" s="113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8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84"/>
      <c r="BD621" s="84"/>
      <c r="BE621" s="84"/>
    </row>
    <row r="622" spans="1:57" ht="15.75" customHeight="1" x14ac:dyDescent="0.25">
      <c r="A622" s="111"/>
      <c r="B622" s="84"/>
      <c r="C622" s="84"/>
      <c r="D622" s="109"/>
      <c r="E622" s="109"/>
      <c r="F622" s="113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8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84"/>
      <c r="BD622" s="84"/>
      <c r="BE622" s="84"/>
    </row>
    <row r="623" spans="1:57" ht="15.75" customHeight="1" x14ac:dyDescent="0.25">
      <c r="A623" s="111"/>
      <c r="B623" s="84"/>
      <c r="C623" s="84"/>
      <c r="D623" s="109"/>
      <c r="E623" s="109"/>
      <c r="F623" s="113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8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84"/>
      <c r="BD623" s="84"/>
      <c r="BE623" s="84"/>
    </row>
    <row r="624" spans="1:57" ht="15.75" customHeight="1" x14ac:dyDescent="0.25">
      <c r="A624" s="111"/>
      <c r="B624" s="84"/>
      <c r="C624" s="84"/>
      <c r="D624" s="109"/>
      <c r="E624" s="109"/>
      <c r="F624" s="113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8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84"/>
      <c r="BD624" s="84"/>
      <c r="BE624" s="84"/>
    </row>
    <row r="625" spans="1:57" ht="15.75" customHeight="1" x14ac:dyDescent="0.25">
      <c r="A625" s="111"/>
      <c r="B625" s="84"/>
      <c r="C625" s="84"/>
      <c r="D625" s="109"/>
      <c r="E625" s="109"/>
      <c r="F625" s="113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8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84"/>
      <c r="BD625" s="84"/>
      <c r="BE625" s="84"/>
    </row>
    <row r="626" spans="1:57" ht="15.75" customHeight="1" x14ac:dyDescent="0.25">
      <c r="A626" s="111"/>
      <c r="B626" s="84"/>
      <c r="C626" s="84"/>
      <c r="D626" s="109"/>
      <c r="E626" s="109"/>
      <c r="F626" s="113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8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84"/>
      <c r="BD626" s="84"/>
      <c r="BE626" s="84"/>
    </row>
    <row r="627" spans="1:57" ht="15.75" customHeight="1" x14ac:dyDescent="0.25">
      <c r="A627" s="111"/>
      <c r="B627" s="84"/>
      <c r="C627" s="84"/>
      <c r="D627" s="109"/>
      <c r="E627" s="109"/>
      <c r="F627" s="113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8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84"/>
      <c r="BD627" s="84"/>
      <c r="BE627" s="84"/>
    </row>
    <row r="628" spans="1:57" ht="15.75" customHeight="1" x14ac:dyDescent="0.25">
      <c r="A628" s="111"/>
      <c r="B628" s="84"/>
      <c r="C628" s="84"/>
      <c r="D628" s="109"/>
      <c r="E628" s="109"/>
      <c r="F628" s="113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8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84"/>
      <c r="BD628" s="84"/>
      <c r="BE628" s="84"/>
    </row>
    <row r="629" spans="1:57" ht="15.75" customHeight="1" x14ac:dyDescent="0.25">
      <c r="A629" s="111"/>
      <c r="B629" s="84"/>
      <c r="C629" s="84"/>
      <c r="D629" s="109"/>
      <c r="E629" s="109"/>
      <c r="F629" s="113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8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84"/>
      <c r="BD629" s="84"/>
      <c r="BE629" s="84"/>
    </row>
    <row r="630" spans="1:57" ht="15.75" customHeight="1" x14ac:dyDescent="0.25">
      <c r="A630" s="111"/>
      <c r="B630" s="84"/>
      <c r="C630" s="84"/>
      <c r="D630" s="109"/>
      <c r="E630" s="109"/>
      <c r="F630" s="113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8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84"/>
      <c r="BD630" s="84"/>
      <c r="BE630" s="84"/>
    </row>
    <row r="631" spans="1:57" ht="15.75" customHeight="1" x14ac:dyDescent="0.25">
      <c r="A631" s="111"/>
      <c r="B631" s="84"/>
      <c r="C631" s="84"/>
      <c r="D631" s="109"/>
      <c r="E631" s="109"/>
      <c r="F631" s="113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8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84"/>
      <c r="BD631" s="84"/>
      <c r="BE631" s="84"/>
    </row>
    <row r="632" spans="1:57" ht="15.75" customHeight="1" x14ac:dyDescent="0.25">
      <c r="A632" s="111"/>
      <c r="B632" s="84"/>
      <c r="C632" s="84"/>
      <c r="D632" s="109"/>
      <c r="E632" s="109"/>
      <c r="F632" s="113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8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84"/>
      <c r="BD632" s="84"/>
      <c r="BE632" s="84"/>
    </row>
    <row r="633" spans="1:57" ht="15.75" customHeight="1" x14ac:dyDescent="0.25">
      <c r="A633" s="111"/>
      <c r="B633" s="84"/>
      <c r="C633" s="84"/>
      <c r="D633" s="109"/>
      <c r="E633" s="109"/>
      <c r="F633" s="113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8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84"/>
      <c r="BD633" s="84"/>
      <c r="BE633" s="84"/>
    </row>
    <row r="634" spans="1:57" ht="15.75" customHeight="1" x14ac:dyDescent="0.25">
      <c r="A634" s="111"/>
      <c r="B634" s="84"/>
      <c r="C634" s="84"/>
      <c r="D634" s="109"/>
      <c r="E634" s="109"/>
      <c r="F634" s="113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8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84"/>
      <c r="BD634" s="84"/>
      <c r="BE634" s="84"/>
    </row>
    <row r="635" spans="1:57" ht="15.75" customHeight="1" x14ac:dyDescent="0.25">
      <c r="A635" s="111"/>
      <c r="B635" s="84"/>
      <c r="C635" s="84"/>
      <c r="D635" s="109"/>
      <c r="E635" s="109"/>
      <c r="F635" s="113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8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84"/>
      <c r="BD635" s="84"/>
      <c r="BE635" s="84"/>
    </row>
    <row r="636" spans="1:57" ht="15.75" customHeight="1" x14ac:dyDescent="0.25">
      <c r="A636" s="111"/>
      <c r="B636" s="84"/>
      <c r="C636" s="84"/>
      <c r="D636" s="109"/>
      <c r="E636" s="109"/>
      <c r="F636" s="113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8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84"/>
      <c r="BD636" s="84"/>
      <c r="BE636" s="84"/>
    </row>
    <row r="637" spans="1:57" ht="15.75" customHeight="1" x14ac:dyDescent="0.25">
      <c r="A637" s="111"/>
      <c r="B637" s="84"/>
      <c r="C637" s="84"/>
      <c r="D637" s="109"/>
      <c r="E637" s="109"/>
      <c r="F637" s="113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8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84"/>
      <c r="BD637" s="84"/>
      <c r="BE637" s="84"/>
    </row>
    <row r="638" spans="1:57" ht="15.75" customHeight="1" x14ac:dyDescent="0.25">
      <c r="A638" s="111"/>
      <c r="B638" s="84"/>
      <c r="C638" s="84"/>
      <c r="D638" s="109"/>
      <c r="E638" s="109"/>
      <c r="F638" s="113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8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84"/>
      <c r="BD638" s="84"/>
      <c r="BE638" s="84"/>
    </row>
    <row r="639" spans="1:57" ht="15.75" customHeight="1" x14ac:dyDescent="0.25">
      <c r="A639" s="111"/>
      <c r="B639" s="84"/>
      <c r="C639" s="84"/>
      <c r="D639" s="109"/>
      <c r="E639" s="109"/>
      <c r="F639" s="113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8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84"/>
      <c r="BD639" s="84"/>
      <c r="BE639" s="84"/>
    </row>
    <row r="640" spans="1:57" ht="15.75" customHeight="1" x14ac:dyDescent="0.25">
      <c r="A640" s="111"/>
      <c r="B640" s="84"/>
      <c r="C640" s="84"/>
      <c r="D640" s="109"/>
      <c r="E640" s="109"/>
      <c r="F640" s="113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8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84"/>
      <c r="BD640" s="84"/>
      <c r="BE640" s="84"/>
    </row>
    <row r="641" spans="1:57" ht="15.75" customHeight="1" x14ac:dyDescent="0.25">
      <c r="A641" s="111"/>
      <c r="B641" s="84"/>
      <c r="C641" s="84"/>
      <c r="D641" s="109"/>
      <c r="E641" s="109"/>
      <c r="F641" s="113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8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84"/>
      <c r="BD641" s="84"/>
      <c r="BE641" s="84"/>
    </row>
    <row r="642" spans="1:57" ht="15.75" customHeight="1" x14ac:dyDescent="0.25">
      <c r="A642" s="111"/>
      <c r="B642" s="84"/>
      <c r="C642" s="84"/>
      <c r="D642" s="109"/>
      <c r="E642" s="109"/>
      <c r="F642" s="113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8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84"/>
      <c r="BD642" s="84"/>
      <c r="BE642" s="84"/>
    </row>
    <row r="643" spans="1:57" ht="15.75" customHeight="1" x14ac:dyDescent="0.25">
      <c r="A643" s="111"/>
      <c r="B643" s="84"/>
      <c r="C643" s="84"/>
      <c r="D643" s="109"/>
      <c r="E643" s="109"/>
      <c r="F643" s="113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8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84"/>
      <c r="BD643" s="84"/>
      <c r="BE643" s="84"/>
    </row>
    <row r="644" spans="1:57" ht="15.75" customHeight="1" x14ac:dyDescent="0.25">
      <c r="A644" s="111"/>
      <c r="B644" s="84"/>
      <c r="C644" s="84"/>
      <c r="D644" s="109"/>
      <c r="E644" s="109"/>
      <c r="F644" s="113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8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84"/>
      <c r="BD644" s="84"/>
      <c r="BE644" s="84"/>
    </row>
    <row r="645" spans="1:57" ht="15.75" customHeight="1" x14ac:dyDescent="0.25">
      <c r="A645" s="111"/>
      <c r="B645" s="84"/>
      <c r="C645" s="84"/>
      <c r="D645" s="109"/>
      <c r="E645" s="109"/>
      <c r="F645" s="113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8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84"/>
      <c r="BD645" s="84"/>
      <c r="BE645" s="84"/>
    </row>
    <row r="646" spans="1:57" ht="15.75" customHeight="1" x14ac:dyDescent="0.25">
      <c r="A646" s="111"/>
      <c r="B646" s="84"/>
      <c r="C646" s="84"/>
      <c r="D646" s="109"/>
      <c r="E646" s="109"/>
      <c r="F646" s="113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8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84"/>
      <c r="BD646" s="84"/>
      <c r="BE646" s="84"/>
    </row>
    <row r="647" spans="1:57" ht="15.75" customHeight="1" x14ac:dyDescent="0.25">
      <c r="A647" s="111"/>
      <c r="B647" s="84"/>
      <c r="C647" s="84"/>
      <c r="D647" s="109"/>
      <c r="E647" s="109"/>
      <c r="F647" s="113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8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84"/>
      <c r="BD647" s="84"/>
      <c r="BE647" s="84"/>
    </row>
    <row r="648" spans="1:57" ht="15.75" customHeight="1" x14ac:dyDescent="0.25">
      <c r="A648" s="111"/>
      <c r="B648" s="84"/>
      <c r="C648" s="84"/>
      <c r="D648" s="109"/>
      <c r="E648" s="109"/>
      <c r="F648" s="113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8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84"/>
      <c r="BD648" s="84"/>
      <c r="BE648" s="84"/>
    </row>
    <row r="649" spans="1:57" ht="15.75" customHeight="1" x14ac:dyDescent="0.25">
      <c r="A649" s="111"/>
      <c r="B649" s="84"/>
      <c r="C649" s="84"/>
      <c r="D649" s="109"/>
      <c r="E649" s="109"/>
      <c r="F649" s="113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8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84"/>
      <c r="BD649" s="84"/>
      <c r="BE649" s="84"/>
    </row>
    <row r="650" spans="1:57" ht="15.75" customHeight="1" x14ac:dyDescent="0.25">
      <c r="A650" s="111"/>
      <c r="B650" s="84"/>
      <c r="C650" s="84"/>
      <c r="D650" s="109"/>
      <c r="E650" s="109"/>
      <c r="F650" s="113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8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84"/>
      <c r="BD650" s="84"/>
      <c r="BE650" s="84"/>
    </row>
    <row r="651" spans="1:57" ht="15.75" customHeight="1" x14ac:dyDescent="0.25">
      <c r="A651" s="111"/>
      <c r="B651" s="84"/>
      <c r="C651" s="84"/>
      <c r="D651" s="109"/>
      <c r="E651" s="109"/>
      <c r="F651" s="113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8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84"/>
      <c r="BD651" s="84"/>
      <c r="BE651" s="84"/>
    </row>
    <row r="652" spans="1:57" ht="15.75" customHeight="1" x14ac:dyDescent="0.25">
      <c r="A652" s="111"/>
      <c r="B652" s="84"/>
      <c r="C652" s="84"/>
      <c r="D652" s="109"/>
      <c r="E652" s="109"/>
      <c r="F652" s="113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8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84"/>
      <c r="BD652" s="84"/>
      <c r="BE652" s="84"/>
    </row>
    <row r="653" spans="1:57" ht="15.75" customHeight="1" x14ac:dyDescent="0.25">
      <c r="A653" s="111"/>
      <c r="B653" s="84"/>
      <c r="C653" s="84"/>
      <c r="D653" s="109"/>
      <c r="E653" s="109"/>
      <c r="F653" s="113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8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84"/>
      <c r="BD653" s="84"/>
      <c r="BE653" s="84"/>
    </row>
    <row r="654" spans="1:57" ht="15.75" customHeight="1" x14ac:dyDescent="0.25">
      <c r="A654" s="111"/>
      <c r="B654" s="84"/>
      <c r="C654" s="84"/>
      <c r="D654" s="109"/>
      <c r="E654" s="109"/>
      <c r="F654" s="113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8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84"/>
      <c r="BD654" s="84"/>
      <c r="BE654" s="84"/>
    </row>
    <row r="655" spans="1:57" ht="15.75" customHeight="1" x14ac:dyDescent="0.25">
      <c r="A655" s="111"/>
      <c r="B655" s="84"/>
      <c r="C655" s="84"/>
      <c r="D655" s="109"/>
      <c r="E655" s="109"/>
      <c r="F655" s="113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8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84"/>
      <c r="BD655" s="84"/>
      <c r="BE655" s="84"/>
    </row>
    <row r="656" spans="1:57" ht="15.75" customHeight="1" x14ac:dyDescent="0.25">
      <c r="A656" s="111"/>
      <c r="B656" s="84"/>
      <c r="C656" s="84"/>
      <c r="D656" s="109"/>
      <c r="E656" s="109"/>
      <c r="F656" s="113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8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84"/>
      <c r="BD656" s="84"/>
      <c r="BE656" s="84"/>
    </row>
    <row r="657" spans="1:57" ht="15.75" customHeight="1" x14ac:dyDescent="0.25">
      <c r="A657" s="111"/>
      <c r="B657" s="84"/>
      <c r="C657" s="84"/>
      <c r="D657" s="109"/>
      <c r="E657" s="109"/>
      <c r="F657" s="113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8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84"/>
      <c r="BD657" s="84"/>
      <c r="BE657" s="84"/>
    </row>
    <row r="658" spans="1:57" ht="15.75" customHeight="1" x14ac:dyDescent="0.25">
      <c r="A658" s="111"/>
      <c r="B658" s="84"/>
      <c r="C658" s="84"/>
      <c r="D658" s="109"/>
      <c r="E658" s="109"/>
      <c r="F658" s="113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8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84"/>
      <c r="BD658" s="84"/>
      <c r="BE658" s="84"/>
    </row>
    <row r="659" spans="1:57" ht="15.75" customHeight="1" x14ac:dyDescent="0.25">
      <c r="A659" s="111"/>
      <c r="B659" s="84"/>
      <c r="C659" s="84"/>
      <c r="D659" s="109"/>
      <c r="E659" s="109"/>
      <c r="F659" s="113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8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84"/>
      <c r="BD659" s="84"/>
      <c r="BE659" s="84"/>
    </row>
    <row r="660" spans="1:57" ht="15.75" customHeight="1" x14ac:dyDescent="0.25">
      <c r="A660" s="111"/>
      <c r="B660" s="84"/>
      <c r="C660" s="84"/>
      <c r="D660" s="109"/>
      <c r="E660" s="109"/>
      <c r="F660" s="113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8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84"/>
      <c r="BD660" s="84"/>
      <c r="BE660" s="84"/>
    </row>
    <row r="661" spans="1:57" ht="15.75" customHeight="1" x14ac:dyDescent="0.25">
      <c r="A661" s="111"/>
      <c r="B661" s="84"/>
      <c r="C661" s="84"/>
      <c r="D661" s="109"/>
      <c r="E661" s="109"/>
      <c r="F661" s="113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8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84"/>
      <c r="BD661" s="84"/>
      <c r="BE661" s="84"/>
    </row>
    <row r="662" spans="1:57" ht="15.75" customHeight="1" x14ac:dyDescent="0.25">
      <c r="A662" s="111"/>
      <c r="B662" s="84"/>
      <c r="C662" s="84"/>
      <c r="D662" s="109"/>
      <c r="E662" s="109"/>
      <c r="F662" s="113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8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84"/>
      <c r="BD662" s="84"/>
      <c r="BE662" s="84"/>
    </row>
    <row r="663" spans="1:57" ht="15.75" customHeight="1" x14ac:dyDescent="0.25">
      <c r="A663" s="111"/>
      <c r="B663" s="84"/>
      <c r="C663" s="84"/>
      <c r="D663" s="109"/>
      <c r="E663" s="109"/>
      <c r="F663" s="113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8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84"/>
      <c r="BD663" s="84"/>
      <c r="BE663" s="84"/>
    </row>
    <row r="664" spans="1:57" ht="15.75" customHeight="1" x14ac:dyDescent="0.25">
      <c r="A664" s="111"/>
      <c r="B664" s="84"/>
      <c r="C664" s="84"/>
      <c r="D664" s="109"/>
      <c r="E664" s="109"/>
      <c r="F664" s="113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8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84"/>
      <c r="BD664" s="84"/>
      <c r="BE664" s="84"/>
    </row>
    <row r="665" spans="1:57" ht="15.75" customHeight="1" x14ac:dyDescent="0.25">
      <c r="A665" s="111"/>
      <c r="B665" s="84"/>
      <c r="C665" s="84"/>
      <c r="D665" s="109"/>
      <c r="E665" s="109"/>
      <c r="F665" s="113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8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84"/>
      <c r="BD665" s="84"/>
      <c r="BE665" s="84"/>
    </row>
    <row r="666" spans="1:57" ht="15.75" customHeight="1" x14ac:dyDescent="0.25">
      <c r="A666" s="111"/>
      <c r="B666" s="84"/>
      <c r="C666" s="84"/>
      <c r="D666" s="109"/>
      <c r="E666" s="109"/>
      <c r="F666" s="113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8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84"/>
      <c r="BD666" s="84"/>
      <c r="BE666" s="84"/>
    </row>
    <row r="667" spans="1:57" ht="15.75" customHeight="1" x14ac:dyDescent="0.25">
      <c r="A667" s="111"/>
      <c r="B667" s="84"/>
      <c r="C667" s="84"/>
      <c r="D667" s="109"/>
      <c r="E667" s="109"/>
      <c r="F667" s="113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8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84"/>
      <c r="BD667" s="84"/>
      <c r="BE667" s="84"/>
    </row>
    <row r="668" spans="1:57" ht="15.75" customHeight="1" x14ac:dyDescent="0.25">
      <c r="A668" s="111"/>
      <c r="B668" s="84"/>
      <c r="C668" s="84"/>
      <c r="D668" s="109"/>
      <c r="E668" s="109"/>
      <c r="F668" s="113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8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84"/>
      <c r="BD668" s="84"/>
      <c r="BE668" s="84"/>
    </row>
    <row r="669" spans="1:57" ht="15.75" customHeight="1" x14ac:dyDescent="0.25">
      <c r="A669" s="111"/>
      <c r="B669" s="84"/>
      <c r="C669" s="84"/>
      <c r="D669" s="109"/>
      <c r="E669" s="109"/>
      <c r="F669" s="113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8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84"/>
      <c r="BD669" s="84"/>
      <c r="BE669" s="84"/>
    </row>
    <row r="670" spans="1:57" ht="15.75" customHeight="1" x14ac:dyDescent="0.25">
      <c r="A670" s="111"/>
      <c r="B670" s="84"/>
      <c r="C670" s="84"/>
      <c r="D670" s="109"/>
      <c r="E670" s="109"/>
      <c r="F670" s="113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8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84"/>
      <c r="BD670" s="84"/>
      <c r="BE670" s="84"/>
    </row>
    <row r="671" spans="1:57" ht="15.75" customHeight="1" x14ac:dyDescent="0.25">
      <c r="A671" s="111"/>
      <c r="B671" s="84"/>
      <c r="C671" s="84"/>
      <c r="D671" s="109"/>
      <c r="E671" s="109"/>
      <c r="F671" s="113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8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84"/>
      <c r="BD671" s="84"/>
      <c r="BE671" s="84"/>
    </row>
    <row r="672" spans="1:57" ht="15.75" customHeight="1" x14ac:dyDescent="0.25">
      <c r="A672" s="111"/>
      <c r="B672" s="84"/>
      <c r="C672" s="84"/>
      <c r="D672" s="109"/>
      <c r="E672" s="109"/>
      <c r="F672" s="113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8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84"/>
      <c r="BD672" s="84"/>
      <c r="BE672" s="84"/>
    </row>
    <row r="673" spans="1:57" ht="15.75" customHeight="1" x14ac:dyDescent="0.25">
      <c r="A673" s="111"/>
      <c r="B673" s="84"/>
      <c r="C673" s="84"/>
      <c r="D673" s="109"/>
      <c r="E673" s="109"/>
      <c r="F673" s="113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8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84"/>
      <c r="BD673" s="84"/>
      <c r="BE673" s="84"/>
    </row>
    <row r="674" spans="1:57" ht="15.75" customHeight="1" x14ac:dyDescent="0.25">
      <c r="A674" s="111"/>
      <c r="B674" s="84"/>
      <c r="C674" s="84"/>
      <c r="D674" s="109"/>
      <c r="E674" s="109"/>
      <c r="F674" s="113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8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84"/>
      <c r="BD674" s="84"/>
      <c r="BE674" s="84"/>
    </row>
    <row r="675" spans="1:57" ht="15.75" customHeight="1" x14ac:dyDescent="0.25">
      <c r="A675" s="111"/>
      <c r="B675" s="84"/>
      <c r="C675" s="84"/>
      <c r="D675" s="109"/>
      <c r="E675" s="109"/>
      <c r="F675" s="113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8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84"/>
      <c r="BD675" s="84"/>
      <c r="BE675" s="84"/>
    </row>
    <row r="676" spans="1:57" ht="15.75" customHeight="1" x14ac:dyDescent="0.25">
      <c r="A676" s="111"/>
      <c r="B676" s="84"/>
      <c r="C676" s="84"/>
      <c r="D676" s="109"/>
      <c r="E676" s="109"/>
      <c r="F676" s="113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8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84"/>
      <c r="BD676" s="84"/>
      <c r="BE676" s="84"/>
    </row>
    <row r="677" spans="1:57" ht="15.75" customHeight="1" x14ac:dyDescent="0.25">
      <c r="A677" s="111"/>
      <c r="B677" s="84"/>
      <c r="C677" s="84"/>
      <c r="D677" s="109"/>
      <c r="E677" s="109"/>
      <c r="F677" s="113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8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84"/>
      <c r="BD677" s="84"/>
      <c r="BE677" s="84"/>
    </row>
    <row r="678" spans="1:57" ht="15.75" customHeight="1" x14ac:dyDescent="0.25">
      <c r="A678" s="111"/>
      <c r="B678" s="84"/>
      <c r="C678" s="84"/>
      <c r="D678" s="109"/>
      <c r="E678" s="109"/>
      <c r="F678" s="113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8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84"/>
      <c r="BD678" s="84"/>
      <c r="BE678" s="84"/>
    </row>
    <row r="679" spans="1:57" ht="15.75" customHeight="1" x14ac:dyDescent="0.25">
      <c r="A679" s="111"/>
      <c r="B679" s="84"/>
      <c r="C679" s="84"/>
      <c r="D679" s="109"/>
      <c r="E679" s="109"/>
      <c r="F679" s="113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8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84"/>
      <c r="BD679" s="84"/>
      <c r="BE679" s="84"/>
    </row>
    <row r="680" spans="1:57" ht="15.75" customHeight="1" x14ac:dyDescent="0.25">
      <c r="A680" s="111"/>
      <c r="B680" s="84"/>
      <c r="C680" s="84"/>
      <c r="D680" s="109"/>
      <c r="E680" s="109"/>
      <c r="F680" s="113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8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84"/>
      <c r="BD680" s="84"/>
      <c r="BE680" s="84"/>
    </row>
    <row r="681" spans="1:57" ht="15.75" customHeight="1" x14ac:dyDescent="0.25">
      <c r="A681" s="111"/>
      <c r="B681" s="84"/>
      <c r="C681" s="84"/>
      <c r="D681" s="109"/>
      <c r="E681" s="109"/>
      <c r="F681" s="113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8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84"/>
      <c r="BD681" s="84"/>
      <c r="BE681" s="84"/>
    </row>
    <row r="682" spans="1:57" ht="15.75" customHeight="1" x14ac:dyDescent="0.25">
      <c r="A682" s="111"/>
      <c r="B682" s="84"/>
      <c r="C682" s="84"/>
      <c r="D682" s="109"/>
      <c r="E682" s="109"/>
      <c r="F682" s="113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8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84"/>
      <c r="BD682" s="84"/>
      <c r="BE682" s="84"/>
    </row>
    <row r="683" spans="1:57" ht="15.75" customHeight="1" x14ac:dyDescent="0.25">
      <c r="A683" s="111"/>
      <c r="B683" s="84"/>
      <c r="C683" s="84"/>
      <c r="D683" s="109"/>
      <c r="E683" s="109"/>
      <c r="F683" s="113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8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84"/>
      <c r="BD683" s="84"/>
      <c r="BE683" s="84"/>
    </row>
    <row r="684" spans="1:57" ht="15.75" customHeight="1" x14ac:dyDescent="0.25">
      <c r="A684" s="111"/>
      <c r="B684" s="84"/>
      <c r="C684" s="84"/>
      <c r="D684" s="109"/>
      <c r="E684" s="109"/>
      <c r="F684" s="113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8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84"/>
      <c r="BD684" s="84"/>
      <c r="BE684" s="84"/>
    </row>
    <row r="685" spans="1:57" ht="15.75" customHeight="1" x14ac:dyDescent="0.25">
      <c r="A685" s="111"/>
      <c r="B685" s="84"/>
      <c r="C685" s="84"/>
      <c r="D685" s="109"/>
      <c r="E685" s="109"/>
      <c r="F685" s="113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8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84"/>
      <c r="BD685" s="84"/>
      <c r="BE685" s="84"/>
    </row>
    <row r="686" spans="1:57" ht="15.75" customHeight="1" x14ac:dyDescent="0.25">
      <c r="A686" s="111"/>
      <c r="B686" s="84"/>
      <c r="C686" s="84"/>
      <c r="D686" s="109"/>
      <c r="E686" s="109"/>
      <c r="F686" s="113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8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84"/>
      <c r="BD686" s="84"/>
      <c r="BE686" s="84"/>
    </row>
    <row r="687" spans="1:57" ht="15.75" customHeight="1" x14ac:dyDescent="0.25">
      <c r="A687" s="111"/>
      <c r="B687" s="84"/>
      <c r="C687" s="84"/>
      <c r="D687" s="109"/>
      <c r="E687" s="109"/>
      <c r="F687" s="113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8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84"/>
      <c r="BD687" s="84"/>
      <c r="BE687" s="84"/>
    </row>
    <row r="688" spans="1:57" ht="15.75" customHeight="1" x14ac:dyDescent="0.25">
      <c r="A688" s="111"/>
      <c r="B688" s="84"/>
      <c r="C688" s="84"/>
      <c r="D688" s="109"/>
      <c r="E688" s="109"/>
      <c r="F688" s="113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8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84"/>
      <c r="BD688" s="84"/>
      <c r="BE688" s="84"/>
    </row>
    <row r="689" spans="1:57" ht="15.75" customHeight="1" x14ac:dyDescent="0.25">
      <c r="A689" s="111"/>
      <c r="B689" s="84"/>
      <c r="C689" s="84"/>
      <c r="D689" s="109"/>
      <c r="E689" s="109"/>
      <c r="F689" s="113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8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84"/>
      <c r="BD689" s="84"/>
      <c r="BE689" s="84"/>
    </row>
    <row r="690" spans="1:57" ht="15.75" customHeight="1" x14ac:dyDescent="0.25">
      <c r="A690" s="111"/>
      <c r="B690" s="84"/>
      <c r="C690" s="84"/>
      <c r="D690" s="109"/>
      <c r="E690" s="109"/>
      <c r="F690" s="113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8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84"/>
      <c r="BD690" s="84"/>
      <c r="BE690" s="84"/>
    </row>
    <row r="691" spans="1:57" ht="15.75" customHeight="1" x14ac:dyDescent="0.25">
      <c r="A691" s="111"/>
      <c r="B691" s="84"/>
      <c r="C691" s="84"/>
      <c r="D691" s="109"/>
      <c r="E691" s="109"/>
      <c r="F691" s="113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8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84"/>
      <c r="BD691" s="84"/>
      <c r="BE691" s="84"/>
    </row>
    <row r="692" spans="1:57" ht="15.75" customHeight="1" x14ac:dyDescent="0.25">
      <c r="A692" s="111"/>
      <c r="B692" s="84"/>
      <c r="C692" s="84"/>
      <c r="D692" s="109"/>
      <c r="E692" s="109"/>
      <c r="F692" s="113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8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84"/>
      <c r="BD692" s="84"/>
      <c r="BE692" s="84"/>
    </row>
    <row r="693" spans="1:57" ht="15.75" customHeight="1" x14ac:dyDescent="0.25">
      <c r="A693" s="111"/>
      <c r="B693" s="84"/>
      <c r="C693" s="84"/>
      <c r="D693" s="109"/>
      <c r="E693" s="109"/>
      <c r="F693" s="113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8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84"/>
      <c r="BD693" s="84"/>
      <c r="BE693" s="84"/>
    </row>
    <row r="694" spans="1:57" ht="15.75" customHeight="1" x14ac:dyDescent="0.25">
      <c r="A694" s="111"/>
      <c r="B694" s="84"/>
      <c r="C694" s="84"/>
      <c r="D694" s="109"/>
      <c r="E694" s="109"/>
      <c r="F694" s="113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8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84"/>
      <c r="BD694" s="84"/>
      <c r="BE694" s="84"/>
    </row>
    <row r="695" spans="1:57" ht="15.75" customHeight="1" x14ac:dyDescent="0.25">
      <c r="A695" s="111"/>
      <c r="B695" s="84"/>
      <c r="C695" s="84"/>
      <c r="D695" s="109"/>
      <c r="E695" s="109"/>
      <c r="F695" s="113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8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84"/>
      <c r="BD695" s="84"/>
      <c r="BE695" s="84"/>
    </row>
    <row r="696" spans="1:57" ht="15.75" customHeight="1" x14ac:dyDescent="0.25">
      <c r="A696" s="111"/>
      <c r="B696" s="84"/>
      <c r="C696" s="84"/>
      <c r="D696" s="109"/>
      <c r="E696" s="109"/>
      <c r="F696" s="113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8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84"/>
      <c r="BD696" s="84"/>
      <c r="BE696" s="84"/>
    </row>
    <row r="697" spans="1:57" ht="15.75" customHeight="1" x14ac:dyDescent="0.25">
      <c r="A697" s="111"/>
      <c r="B697" s="84"/>
      <c r="C697" s="84"/>
      <c r="D697" s="109"/>
      <c r="E697" s="109"/>
      <c r="F697" s="113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8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84"/>
      <c r="BD697" s="84"/>
      <c r="BE697" s="84"/>
    </row>
    <row r="698" spans="1:57" ht="15.75" customHeight="1" x14ac:dyDescent="0.25">
      <c r="A698" s="111"/>
      <c r="B698" s="84"/>
      <c r="C698" s="84"/>
      <c r="D698" s="109"/>
      <c r="E698" s="109"/>
      <c r="F698" s="113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8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84"/>
      <c r="BD698" s="84"/>
      <c r="BE698" s="84"/>
    </row>
    <row r="699" spans="1:57" ht="15.75" customHeight="1" x14ac:dyDescent="0.25">
      <c r="A699" s="111"/>
      <c r="B699" s="84"/>
      <c r="C699" s="84"/>
      <c r="D699" s="109"/>
      <c r="E699" s="109"/>
      <c r="F699" s="113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8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84"/>
      <c r="BD699" s="84"/>
      <c r="BE699" s="84"/>
    </row>
    <row r="700" spans="1:57" ht="15.75" customHeight="1" x14ac:dyDescent="0.25">
      <c r="A700" s="111"/>
      <c r="B700" s="84"/>
      <c r="C700" s="84"/>
      <c r="D700" s="109"/>
      <c r="E700" s="109"/>
      <c r="F700" s="113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8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84"/>
      <c r="BD700" s="84"/>
      <c r="BE700" s="84"/>
    </row>
    <row r="701" spans="1:57" ht="15.75" customHeight="1" x14ac:dyDescent="0.25">
      <c r="A701" s="111"/>
      <c r="B701" s="84"/>
      <c r="C701" s="84"/>
      <c r="D701" s="109"/>
      <c r="E701" s="109"/>
      <c r="F701" s="113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8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84"/>
      <c r="BD701" s="84"/>
      <c r="BE701" s="84"/>
    </row>
    <row r="702" spans="1:57" ht="15.75" customHeight="1" x14ac:dyDescent="0.25">
      <c r="A702" s="111"/>
      <c r="B702" s="84"/>
      <c r="C702" s="84"/>
      <c r="D702" s="109"/>
      <c r="E702" s="109"/>
      <c r="F702" s="113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8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84"/>
      <c r="BD702" s="84"/>
      <c r="BE702" s="84"/>
    </row>
    <row r="703" spans="1:57" ht="15.75" customHeight="1" x14ac:dyDescent="0.25">
      <c r="A703" s="111"/>
      <c r="B703" s="84"/>
      <c r="C703" s="84"/>
      <c r="D703" s="109"/>
      <c r="E703" s="109"/>
      <c r="F703" s="113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8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84"/>
      <c r="BD703" s="84"/>
      <c r="BE703" s="84"/>
    </row>
    <row r="704" spans="1:57" ht="15.75" customHeight="1" x14ac:dyDescent="0.25">
      <c r="A704" s="111"/>
      <c r="B704" s="84"/>
      <c r="C704" s="84"/>
      <c r="D704" s="109"/>
      <c r="E704" s="109"/>
      <c r="F704" s="113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8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84"/>
      <c r="BD704" s="84"/>
      <c r="BE704" s="84"/>
    </row>
    <row r="705" spans="1:57" ht="15.75" customHeight="1" x14ac:dyDescent="0.25">
      <c r="A705" s="111"/>
      <c r="B705" s="84"/>
      <c r="C705" s="84"/>
      <c r="D705" s="109"/>
      <c r="E705" s="109"/>
      <c r="F705" s="113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8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84"/>
      <c r="BD705" s="84"/>
      <c r="BE705" s="84"/>
    </row>
    <row r="706" spans="1:57" ht="15.75" customHeight="1" x14ac:dyDescent="0.25">
      <c r="A706" s="111"/>
      <c r="B706" s="84"/>
      <c r="C706" s="84"/>
      <c r="D706" s="109"/>
      <c r="E706" s="109"/>
      <c r="F706" s="113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8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84"/>
      <c r="BD706" s="84"/>
      <c r="BE706" s="84"/>
    </row>
    <row r="707" spans="1:57" ht="15.75" customHeight="1" x14ac:dyDescent="0.25">
      <c r="A707" s="111"/>
      <c r="B707" s="84"/>
      <c r="C707" s="84"/>
      <c r="D707" s="109"/>
      <c r="E707" s="109"/>
      <c r="F707" s="113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8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84"/>
      <c r="BD707" s="84"/>
      <c r="BE707" s="84"/>
    </row>
    <row r="708" spans="1:57" ht="15.75" customHeight="1" x14ac:dyDescent="0.25">
      <c r="A708" s="111"/>
      <c r="B708" s="84"/>
      <c r="C708" s="84"/>
      <c r="D708" s="109"/>
      <c r="E708" s="109"/>
      <c r="F708" s="113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8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84"/>
      <c r="BD708" s="84"/>
      <c r="BE708" s="84"/>
    </row>
    <row r="709" spans="1:57" ht="15.75" customHeight="1" x14ac:dyDescent="0.25">
      <c r="A709" s="111"/>
      <c r="B709" s="84"/>
      <c r="C709" s="84"/>
      <c r="D709" s="109"/>
      <c r="E709" s="109"/>
      <c r="F709" s="113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8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84"/>
      <c r="BD709" s="84"/>
      <c r="BE709" s="84"/>
    </row>
    <row r="710" spans="1:57" ht="15.75" customHeight="1" x14ac:dyDescent="0.25">
      <c r="A710" s="111"/>
      <c r="B710" s="84"/>
      <c r="C710" s="84"/>
      <c r="D710" s="109"/>
      <c r="E710" s="109"/>
      <c r="F710" s="113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8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84"/>
      <c r="BD710" s="84"/>
      <c r="BE710" s="84"/>
    </row>
    <row r="711" spans="1:57" ht="15.75" customHeight="1" x14ac:dyDescent="0.25">
      <c r="A711" s="111"/>
      <c r="B711" s="84"/>
      <c r="C711" s="84"/>
      <c r="D711" s="109"/>
      <c r="E711" s="109"/>
      <c r="F711" s="113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8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84"/>
      <c r="BD711" s="84"/>
      <c r="BE711" s="84"/>
    </row>
    <row r="712" spans="1:57" ht="15.75" customHeight="1" x14ac:dyDescent="0.25">
      <c r="A712" s="111"/>
      <c r="B712" s="84"/>
      <c r="C712" s="84"/>
      <c r="D712" s="109"/>
      <c r="E712" s="109"/>
      <c r="F712" s="113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8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84"/>
      <c r="BD712" s="84"/>
      <c r="BE712" s="84"/>
    </row>
    <row r="713" spans="1:57" ht="15.75" customHeight="1" x14ac:dyDescent="0.25">
      <c r="A713" s="111"/>
      <c r="B713" s="84"/>
      <c r="C713" s="84"/>
      <c r="D713" s="109"/>
      <c r="E713" s="109"/>
      <c r="F713" s="113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8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84"/>
      <c r="BD713" s="84"/>
      <c r="BE713" s="84"/>
    </row>
    <row r="714" spans="1:57" ht="15.75" customHeight="1" x14ac:dyDescent="0.25">
      <c r="A714" s="111"/>
      <c r="B714" s="84"/>
      <c r="C714" s="84"/>
      <c r="D714" s="109"/>
      <c r="E714" s="109"/>
      <c r="F714" s="113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8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84"/>
      <c r="BD714" s="84"/>
      <c r="BE714" s="84"/>
    </row>
    <row r="715" spans="1:57" ht="15.75" customHeight="1" x14ac:dyDescent="0.25">
      <c r="A715" s="111"/>
      <c r="B715" s="84"/>
      <c r="C715" s="84"/>
      <c r="D715" s="109"/>
      <c r="E715" s="109"/>
      <c r="F715" s="113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8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84"/>
      <c r="BD715" s="84"/>
      <c r="BE715" s="84"/>
    </row>
    <row r="716" spans="1:57" ht="15.75" customHeight="1" x14ac:dyDescent="0.25">
      <c r="A716" s="111"/>
      <c r="B716" s="84"/>
      <c r="C716" s="84"/>
      <c r="D716" s="109"/>
      <c r="E716" s="109"/>
      <c r="F716" s="113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8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84"/>
      <c r="BD716" s="84"/>
      <c r="BE716" s="84"/>
    </row>
    <row r="717" spans="1:57" ht="15.75" customHeight="1" x14ac:dyDescent="0.25">
      <c r="A717" s="111"/>
      <c r="B717" s="84"/>
      <c r="C717" s="84"/>
      <c r="D717" s="109"/>
      <c r="E717" s="109"/>
      <c r="F717" s="113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8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84"/>
      <c r="BD717" s="84"/>
      <c r="BE717" s="84"/>
    </row>
    <row r="718" spans="1:57" ht="15.75" customHeight="1" x14ac:dyDescent="0.25">
      <c r="A718" s="111"/>
      <c r="B718" s="84"/>
      <c r="C718" s="84"/>
      <c r="D718" s="109"/>
      <c r="E718" s="109"/>
      <c r="F718" s="113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8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84"/>
      <c r="BD718" s="84"/>
      <c r="BE718" s="84"/>
    </row>
    <row r="719" spans="1:57" ht="15.75" customHeight="1" x14ac:dyDescent="0.25">
      <c r="A719" s="111"/>
      <c r="B719" s="84"/>
      <c r="C719" s="84"/>
      <c r="D719" s="109"/>
      <c r="E719" s="109"/>
      <c r="F719" s="113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8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84"/>
      <c r="BD719" s="84"/>
      <c r="BE719" s="84"/>
    </row>
    <row r="720" spans="1:57" ht="15.75" customHeight="1" x14ac:dyDescent="0.25">
      <c r="A720" s="111"/>
      <c r="B720" s="84"/>
      <c r="C720" s="84"/>
      <c r="D720" s="109"/>
      <c r="E720" s="109"/>
      <c r="F720" s="113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8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84"/>
      <c r="BD720" s="84"/>
      <c r="BE720" s="84"/>
    </row>
    <row r="721" spans="1:57" ht="15.75" customHeight="1" x14ac:dyDescent="0.25">
      <c r="A721" s="111"/>
      <c r="B721" s="84"/>
      <c r="C721" s="84"/>
      <c r="D721" s="109"/>
      <c r="E721" s="109"/>
      <c r="F721" s="113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8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84"/>
      <c r="BD721" s="84"/>
      <c r="BE721" s="84"/>
    </row>
    <row r="722" spans="1:57" ht="15.75" customHeight="1" x14ac:dyDescent="0.25">
      <c r="A722" s="111"/>
      <c r="B722" s="84"/>
      <c r="C722" s="84"/>
      <c r="D722" s="109"/>
      <c r="E722" s="109"/>
      <c r="F722" s="113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8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84"/>
      <c r="BD722" s="84"/>
      <c r="BE722" s="84"/>
    </row>
    <row r="723" spans="1:57" ht="15.75" customHeight="1" x14ac:dyDescent="0.25">
      <c r="A723" s="111"/>
      <c r="B723" s="84"/>
      <c r="C723" s="84"/>
      <c r="D723" s="109"/>
      <c r="E723" s="109"/>
      <c r="F723" s="113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8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84"/>
      <c r="BD723" s="84"/>
      <c r="BE723" s="84"/>
    </row>
    <row r="724" spans="1:57" ht="15.75" customHeight="1" x14ac:dyDescent="0.25">
      <c r="A724" s="111"/>
      <c r="B724" s="84"/>
      <c r="C724" s="84"/>
      <c r="D724" s="109"/>
      <c r="E724" s="109"/>
      <c r="F724" s="113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8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84"/>
      <c r="BD724" s="84"/>
      <c r="BE724" s="84"/>
    </row>
    <row r="725" spans="1:57" ht="15.75" customHeight="1" x14ac:dyDescent="0.25">
      <c r="A725" s="111"/>
      <c r="B725" s="84"/>
      <c r="C725" s="84"/>
      <c r="D725" s="109"/>
      <c r="E725" s="109"/>
      <c r="F725" s="113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8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84"/>
      <c r="BD725" s="84"/>
      <c r="BE725" s="84"/>
    </row>
    <row r="726" spans="1:57" ht="15.75" customHeight="1" x14ac:dyDescent="0.25">
      <c r="A726" s="111"/>
      <c r="B726" s="84"/>
      <c r="C726" s="84"/>
      <c r="D726" s="109"/>
      <c r="E726" s="109"/>
      <c r="F726" s="113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8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84"/>
      <c r="BD726" s="84"/>
      <c r="BE726" s="84"/>
    </row>
    <row r="727" spans="1:57" ht="15.75" customHeight="1" x14ac:dyDescent="0.25">
      <c r="A727" s="111"/>
      <c r="B727" s="84"/>
      <c r="C727" s="84"/>
      <c r="D727" s="109"/>
      <c r="E727" s="109"/>
      <c r="F727" s="113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8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84"/>
      <c r="BD727" s="84"/>
      <c r="BE727" s="84"/>
    </row>
    <row r="728" spans="1:57" ht="15.75" customHeight="1" x14ac:dyDescent="0.25">
      <c r="A728" s="111"/>
      <c r="B728" s="84"/>
      <c r="C728" s="84"/>
      <c r="D728" s="109"/>
      <c r="E728" s="109"/>
      <c r="F728" s="113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8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84"/>
      <c r="BD728" s="84"/>
      <c r="BE728" s="84"/>
    </row>
    <row r="729" spans="1:57" ht="15.75" customHeight="1" x14ac:dyDescent="0.25">
      <c r="A729" s="111"/>
      <c r="B729" s="84"/>
      <c r="C729" s="84"/>
      <c r="D729" s="109"/>
      <c r="E729" s="109"/>
      <c r="F729" s="113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8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84"/>
      <c r="BD729" s="84"/>
      <c r="BE729" s="84"/>
    </row>
    <row r="730" spans="1:57" ht="15.75" customHeight="1" x14ac:dyDescent="0.25">
      <c r="A730" s="111"/>
      <c r="B730" s="84"/>
      <c r="C730" s="84"/>
      <c r="D730" s="109"/>
      <c r="E730" s="109"/>
      <c r="F730" s="113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8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84"/>
      <c r="BD730" s="84"/>
      <c r="BE730" s="84"/>
    </row>
    <row r="731" spans="1:57" ht="15.75" customHeight="1" x14ac:dyDescent="0.25">
      <c r="A731" s="111"/>
      <c r="B731" s="84"/>
      <c r="C731" s="84"/>
      <c r="D731" s="109"/>
      <c r="E731" s="109"/>
      <c r="F731" s="113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8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84"/>
      <c r="BD731" s="84"/>
      <c r="BE731" s="84"/>
    </row>
    <row r="732" spans="1:57" ht="15.75" customHeight="1" x14ac:dyDescent="0.25">
      <c r="A732" s="111"/>
      <c r="B732" s="84"/>
      <c r="C732" s="84"/>
      <c r="D732" s="109"/>
      <c r="E732" s="109"/>
      <c r="F732" s="113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8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84"/>
      <c r="BD732" s="84"/>
      <c r="BE732" s="84"/>
    </row>
    <row r="733" spans="1:57" ht="15.75" customHeight="1" x14ac:dyDescent="0.25">
      <c r="A733" s="111"/>
      <c r="B733" s="84"/>
      <c r="C733" s="84"/>
      <c r="D733" s="109"/>
      <c r="E733" s="109"/>
      <c r="F733" s="113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8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84"/>
      <c r="BD733" s="84"/>
      <c r="BE733" s="84"/>
    </row>
    <row r="734" spans="1:57" ht="15.75" customHeight="1" x14ac:dyDescent="0.25">
      <c r="A734" s="111"/>
      <c r="B734" s="84"/>
      <c r="C734" s="84"/>
      <c r="D734" s="109"/>
      <c r="E734" s="109"/>
      <c r="F734" s="113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8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84"/>
      <c r="BD734" s="84"/>
      <c r="BE734" s="84"/>
    </row>
    <row r="735" spans="1:57" ht="15.75" customHeight="1" x14ac:dyDescent="0.25">
      <c r="A735" s="111"/>
      <c r="B735" s="84"/>
      <c r="C735" s="84"/>
      <c r="D735" s="109"/>
      <c r="E735" s="109"/>
      <c r="F735" s="113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8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84"/>
      <c r="BD735" s="84"/>
      <c r="BE735" s="84"/>
    </row>
    <row r="736" spans="1:57" ht="15.75" customHeight="1" x14ac:dyDescent="0.25">
      <c r="A736" s="111"/>
      <c r="B736" s="84"/>
      <c r="C736" s="84"/>
      <c r="D736" s="109"/>
      <c r="E736" s="109"/>
      <c r="F736" s="113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8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84"/>
      <c r="BD736" s="84"/>
      <c r="BE736" s="84"/>
    </row>
    <row r="737" spans="1:57" ht="15.75" customHeight="1" x14ac:dyDescent="0.25">
      <c r="A737" s="111"/>
      <c r="B737" s="84"/>
      <c r="C737" s="84"/>
      <c r="D737" s="109"/>
      <c r="E737" s="109"/>
      <c r="F737" s="113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8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84"/>
      <c r="BD737" s="84"/>
      <c r="BE737" s="84"/>
    </row>
    <row r="738" spans="1:57" ht="15.75" customHeight="1" x14ac:dyDescent="0.25">
      <c r="A738" s="111"/>
      <c r="B738" s="84"/>
      <c r="C738" s="84"/>
      <c r="D738" s="109"/>
      <c r="E738" s="109"/>
      <c r="F738" s="113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8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84"/>
      <c r="BD738" s="84"/>
      <c r="BE738" s="84"/>
    </row>
    <row r="739" spans="1:57" ht="15.75" customHeight="1" x14ac:dyDescent="0.25">
      <c r="A739" s="111"/>
      <c r="B739" s="84"/>
      <c r="C739" s="84"/>
      <c r="D739" s="109"/>
      <c r="E739" s="109"/>
      <c r="F739" s="113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8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84"/>
      <c r="BD739" s="84"/>
      <c r="BE739" s="84"/>
    </row>
    <row r="740" spans="1:57" ht="15.75" customHeight="1" x14ac:dyDescent="0.25">
      <c r="A740" s="111"/>
      <c r="B740" s="84"/>
      <c r="C740" s="84"/>
      <c r="D740" s="109"/>
      <c r="E740" s="109"/>
      <c r="F740" s="113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8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84"/>
      <c r="BD740" s="84"/>
      <c r="BE740" s="84"/>
    </row>
    <row r="741" spans="1:57" ht="15.75" customHeight="1" x14ac:dyDescent="0.25">
      <c r="A741" s="111"/>
      <c r="B741" s="84"/>
      <c r="C741" s="84"/>
      <c r="D741" s="109"/>
      <c r="E741" s="109"/>
      <c r="F741" s="113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8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84"/>
      <c r="BD741" s="84"/>
      <c r="BE741" s="84"/>
    </row>
    <row r="742" spans="1:57" ht="15.75" customHeight="1" x14ac:dyDescent="0.25">
      <c r="A742" s="111"/>
      <c r="B742" s="84"/>
      <c r="C742" s="84"/>
      <c r="D742" s="109"/>
      <c r="E742" s="109"/>
      <c r="F742" s="113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8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84"/>
      <c r="BD742" s="84"/>
      <c r="BE742" s="84"/>
    </row>
    <row r="743" spans="1:57" ht="15.75" customHeight="1" x14ac:dyDescent="0.25">
      <c r="A743" s="111"/>
      <c r="B743" s="84"/>
      <c r="C743" s="84"/>
      <c r="D743" s="109"/>
      <c r="E743" s="109"/>
      <c r="F743" s="113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8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84"/>
      <c r="BD743" s="84"/>
      <c r="BE743" s="84"/>
    </row>
    <row r="744" spans="1:57" ht="15.75" customHeight="1" x14ac:dyDescent="0.25">
      <c r="A744" s="111"/>
      <c r="B744" s="84"/>
      <c r="C744" s="84"/>
      <c r="D744" s="109"/>
      <c r="E744" s="109"/>
      <c r="F744" s="113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8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84"/>
      <c r="BD744" s="84"/>
      <c r="BE744" s="84"/>
    </row>
    <row r="745" spans="1:57" ht="15.75" customHeight="1" x14ac:dyDescent="0.25">
      <c r="A745" s="111"/>
      <c r="B745" s="84"/>
      <c r="C745" s="84"/>
      <c r="D745" s="109"/>
      <c r="E745" s="109"/>
      <c r="F745" s="113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8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84"/>
      <c r="BD745" s="84"/>
      <c r="BE745" s="84"/>
    </row>
    <row r="746" spans="1:57" ht="15.75" customHeight="1" x14ac:dyDescent="0.25">
      <c r="A746" s="111"/>
      <c r="B746" s="84"/>
      <c r="C746" s="84"/>
      <c r="D746" s="109"/>
      <c r="E746" s="109"/>
      <c r="F746" s="113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8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84"/>
      <c r="BD746" s="84"/>
      <c r="BE746" s="84"/>
    </row>
    <row r="747" spans="1:57" ht="15.75" customHeight="1" x14ac:dyDescent="0.25">
      <c r="A747" s="111"/>
      <c r="B747" s="84"/>
      <c r="C747" s="84"/>
      <c r="D747" s="109"/>
      <c r="E747" s="109"/>
      <c r="F747" s="113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8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84"/>
      <c r="BD747" s="84"/>
      <c r="BE747" s="84"/>
    </row>
    <row r="748" spans="1:57" ht="15.75" customHeight="1" x14ac:dyDescent="0.25">
      <c r="A748" s="111"/>
      <c r="B748" s="84"/>
      <c r="C748" s="84"/>
      <c r="D748" s="109"/>
      <c r="E748" s="109"/>
      <c r="F748" s="113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8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84"/>
      <c r="BD748" s="84"/>
      <c r="BE748" s="84"/>
    </row>
    <row r="749" spans="1:57" ht="15.75" customHeight="1" x14ac:dyDescent="0.25">
      <c r="A749" s="111"/>
      <c r="B749" s="84"/>
      <c r="C749" s="84"/>
      <c r="D749" s="109"/>
      <c r="E749" s="109"/>
      <c r="F749" s="113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8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84"/>
      <c r="BD749" s="84"/>
      <c r="BE749" s="84"/>
    </row>
    <row r="750" spans="1:57" ht="15.75" customHeight="1" x14ac:dyDescent="0.25">
      <c r="A750" s="111"/>
      <c r="B750" s="84"/>
      <c r="C750" s="84"/>
      <c r="D750" s="109"/>
      <c r="E750" s="109"/>
      <c r="F750" s="113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8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84"/>
      <c r="BD750" s="84"/>
      <c r="BE750" s="84"/>
    </row>
    <row r="751" spans="1:57" ht="15.75" customHeight="1" x14ac:dyDescent="0.25">
      <c r="A751" s="111"/>
      <c r="B751" s="84"/>
      <c r="C751" s="84"/>
      <c r="D751" s="109"/>
      <c r="E751" s="109"/>
      <c r="F751" s="113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8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84"/>
      <c r="BD751" s="84"/>
      <c r="BE751" s="84"/>
    </row>
    <row r="752" spans="1:57" ht="15.75" customHeight="1" x14ac:dyDescent="0.25">
      <c r="A752" s="111"/>
      <c r="B752" s="84"/>
      <c r="C752" s="84"/>
      <c r="D752" s="109"/>
      <c r="E752" s="109"/>
      <c r="F752" s="113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8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84"/>
      <c r="BD752" s="84"/>
      <c r="BE752" s="84"/>
    </row>
    <row r="753" spans="1:57" ht="15.75" customHeight="1" x14ac:dyDescent="0.25">
      <c r="A753" s="111"/>
      <c r="B753" s="84"/>
      <c r="C753" s="84"/>
      <c r="D753" s="109"/>
      <c r="E753" s="109"/>
      <c r="F753" s="113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8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84"/>
      <c r="BD753" s="84"/>
      <c r="BE753" s="84"/>
    </row>
    <row r="754" spans="1:57" ht="15.75" customHeight="1" x14ac:dyDescent="0.25">
      <c r="A754" s="111"/>
      <c r="B754" s="84"/>
      <c r="C754" s="84"/>
      <c r="D754" s="109"/>
      <c r="E754" s="109"/>
      <c r="F754" s="113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8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84"/>
      <c r="BD754" s="84"/>
      <c r="BE754" s="84"/>
    </row>
    <row r="755" spans="1:57" ht="15.75" customHeight="1" x14ac:dyDescent="0.25">
      <c r="A755" s="111"/>
      <c r="B755" s="84"/>
      <c r="C755" s="84"/>
      <c r="D755" s="109"/>
      <c r="E755" s="109"/>
      <c r="F755" s="113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8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84"/>
      <c r="BD755" s="84"/>
      <c r="BE755" s="84"/>
    </row>
    <row r="756" spans="1:57" ht="15.75" customHeight="1" x14ac:dyDescent="0.25">
      <c r="A756" s="111"/>
      <c r="B756" s="84"/>
      <c r="C756" s="84"/>
      <c r="D756" s="109"/>
      <c r="E756" s="109"/>
      <c r="F756" s="113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8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84"/>
      <c r="BD756" s="84"/>
      <c r="BE756" s="84"/>
    </row>
    <row r="757" spans="1:57" ht="15.75" customHeight="1" x14ac:dyDescent="0.25">
      <c r="A757" s="111"/>
      <c r="B757" s="84"/>
      <c r="C757" s="84"/>
      <c r="D757" s="109"/>
      <c r="E757" s="109"/>
      <c r="F757" s="113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8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84"/>
      <c r="BD757" s="84"/>
      <c r="BE757" s="84"/>
    </row>
    <row r="758" spans="1:57" ht="15.75" customHeight="1" x14ac:dyDescent="0.25">
      <c r="A758" s="111"/>
      <c r="B758" s="84"/>
      <c r="C758" s="84"/>
      <c r="D758" s="109"/>
      <c r="E758" s="109"/>
      <c r="F758" s="113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8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84"/>
      <c r="BD758" s="84"/>
      <c r="BE758" s="84"/>
    </row>
    <row r="759" spans="1:57" ht="15.75" customHeight="1" x14ac:dyDescent="0.25">
      <c r="A759" s="111"/>
      <c r="B759" s="84"/>
      <c r="C759" s="84"/>
      <c r="D759" s="109"/>
      <c r="E759" s="109"/>
      <c r="F759" s="113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8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84"/>
      <c r="BD759" s="84"/>
      <c r="BE759" s="84"/>
    </row>
    <row r="760" spans="1:57" ht="15.75" customHeight="1" x14ac:dyDescent="0.25">
      <c r="A760" s="111"/>
      <c r="B760" s="84"/>
      <c r="C760" s="84"/>
      <c r="D760" s="109"/>
      <c r="E760" s="109"/>
      <c r="F760" s="113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8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84"/>
      <c r="BD760" s="84"/>
      <c r="BE760" s="84"/>
    </row>
    <row r="761" spans="1:57" ht="15.75" customHeight="1" x14ac:dyDescent="0.25">
      <c r="A761" s="111"/>
      <c r="B761" s="84"/>
      <c r="C761" s="84"/>
      <c r="D761" s="109"/>
      <c r="E761" s="109"/>
      <c r="F761" s="113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8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84"/>
      <c r="BD761" s="84"/>
      <c r="BE761" s="84"/>
    </row>
    <row r="762" spans="1:57" ht="15.75" customHeight="1" x14ac:dyDescent="0.25">
      <c r="A762" s="111"/>
      <c r="B762" s="84"/>
      <c r="C762" s="84"/>
      <c r="D762" s="109"/>
      <c r="E762" s="109"/>
      <c r="F762" s="113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8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84"/>
      <c r="BD762" s="84"/>
      <c r="BE762" s="84"/>
    </row>
    <row r="763" spans="1:57" ht="15.75" customHeight="1" x14ac:dyDescent="0.25">
      <c r="A763" s="111"/>
      <c r="B763" s="84"/>
      <c r="C763" s="84"/>
      <c r="D763" s="109"/>
      <c r="E763" s="109"/>
      <c r="F763" s="113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8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84"/>
      <c r="BD763" s="84"/>
      <c r="BE763" s="84"/>
    </row>
    <row r="764" spans="1:57" ht="15.75" customHeight="1" x14ac:dyDescent="0.25">
      <c r="A764" s="111"/>
      <c r="B764" s="84"/>
      <c r="C764" s="84"/>
      <c r="D764" s="109"/>
      <c r="E764" s="109"/>
      <c r="F764" s="113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8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84"/>
      <c r="BD764" s="84"/>
      <c r="BE764" s="84"/>
    </row>
    <row r="765" spans="1:57" ht="15.75" customHeight="1" x14ac:dyDescent="0.25">
      <c r="A765" s="111"/>
      <c r="B765" s="84"/>
      <c r="C765" s="84"/>
      <c r="D765" s="109"/>
      <c r="E765" s="109"/>
      <c r="F765" s="113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8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84"/>
      <c r="BD765" s="84"/>
      <c r="BE765" s="84"/>
    </row>
    <row r="766" spans="1:57" ht="15.75" customHeight="1" x14ac:dyDescent="0.25">
      <c r="A766" s="111"/>
      <c r="B766" s="84"/>
      <c r="C766" s="84"/>
      <c r="D766" s="109"/>
      <c r="E766" s="109"/>
      <c r="F766" s="113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8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84"/>
      <c r="BD766" s="84"/>
      <c r="BE766" s="84"/>
    </row>
    <row r="767" spans="1:57" ht="15.75" customHeight="1" x14ac:dyDescent="0.25">
      <c r="A767" s="111"/>
      <c r="B767" s="84"/>
      <c r="C767" s="84"/>
      <c r="D767" s="109"/>
      <c r="E767" s="109"/>
      <c r="F767" s="113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8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84"/>
      <c r="BD767" s="84"/>
      <c r="BE767" s="84"/>
    </row>
    <row r="768" spans="1:57" ht="15.75" customHeight="1" x14ac:dyDescent="0.25">
      <c r="A768" s="111"/>
      <c r="B768" s="84"/>
      <c r="C768" s="84"/>
      <c r="D768" s="109"/>
      <c r="E768" s="109"/>
      <c r="F768" s="113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8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84"/>
      <c r="BD768" s="84"/>
      <c r="BE768" s="84"/>
    </row>
    <row r="769" spans="1:57" ht="15.75" customHeight="1" x14ac:dyDescent="0.25">
      <c r="A769" s="111"/>
      <c r="B769" s="84"/>
      <c r="C769" s="84"/>
      <c r="D769" s="109"/>
      <c r="E769" s="109"/>
      <c r="F769" s="113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8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84"/>
      <c r="BD769" s="84"/>
      <c r="BE769" s="84"/>
    </row>
    <row r="770" spans="1:57" ht="15.75" customHeight="1" x14ac:dyDescent="0.25">
      <c r="A770" s="111"/>
      <c r="B770" s="84"/>
      <c r="C770" s="84"/>
      <c r="D770" s="109"/>
      <c r="E770" s="109"/>
      <c r="F770" s="113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8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84"/>
      <c r="BD770" s="84"/>
      <c r="BE770" s="84"/>
    </row>
    <row r="771" spans="1:57" ht="15.75" customHeight="1" x14ac:dyDescent="0.25">
      <c r="A771" s="111"/>
      <c r="B771" s="84"/>
      <c r="C771" s="84"/>
      <c r="D771" s="109"/>
      <c r="E771" s="109"/>
      <c r="F771" s="113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8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84"/>
      <c r="BD771" s="84"/>
      <c r="BE771" s="84"/>
    </row>
    <row r="772" spans="1:57" ht="15.75" customHeight="1" x14ac:dyDescent="0.25">
      <c r="A772" s="111"/>
      <c r="B772" s="84"/>
      <c r="C772" s="84"/>
      <c r="D772" s="109"/>
      <c r="E772" s="109"/>
      <c r="F772" s="113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8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84"/>
      <c r="BD772" s="84"/>
      <c r="BE772" s="84"/>
    </row>
    <row r="773" spans="1:57" ht="15.75" customHeight="1" x14ac:dyDescent="0.25">
      <c r="A773" s="111"/>
      <c r="B773" s="84"/>
      <c r="C773" s="84"/>
      <c r="D773" s="109"/>
      <c r="E773" s="109"/>
      <c r="F773" s="113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8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84"/>
      <c r="BD773" s="84"/>
      <c r="BE773" s="84"/>
    </row>
    <row r="774" spans="1:57" ht="15.75" customHeight="1" x14ac:dyDescent="0.25">
      <c r="A774" s="111"/>
      <c r="B774" s="84"/>
      <c r="C774" s="84"/>
      <c r="D774" s="109"/>
      <c r="E774" s="109"/>
      <c r="F774" s="113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8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84"/>
      <c r="BD774" s="84"/>
      <c r="BE774" s="84"/>
    </row>
    <row r="775" spans="1:57" ht="15.75" customHeight="1" x14ac:dyDescent="0.25">
      <c r="A775" s="111"/>
      <c r="B775" s="84"/>
      <c r="C775" s="84"/>
      <c r="D775" s="109"/>
      <c r="E775" s="109"/>
      <c r="F775" s="113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8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84"/>
      <c r="BD775" s="84"/>
      <c r="BE775" s="84"/>
    </row>
    <row r="776" spans="1:57" ht="15.75" customHeight="1" x14ac:dyDescent="0.25">
      <c r="A776" s="111"/>
      <c r="B776" s="84"/>
      <c r="C776" s="84"/>
      <c r="D776" s="109"/>
      <c r="E776" s="109"/>
      <c r="F776" s="113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8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84"/>
      <c r="BD776" s="84"/>
      <c r="BE776" s="84"/>
    </row>
    <row r="777" spans="1:57" ht="15.75" customHeight="1" x14ac:dyDescent="0.25">
      <c r="A777" s="111"/>
      <c r="B777" s="84"/>
      <c r="C777" s="84"/>
      <c r="D777" s="109"/>
      <c r="E777" s="109"/>
      <c r="F777" s="113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8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84"/>
      <c r="BD777" s="84"/>
      <c r="BE777" s="84"/>
    </row>
    <row r="778" spans="1:57" ht="15.75" customHeight="1" x14ac:dyDescent="0.25">
      <c r="A778" s="111"/>
      <c r="B778" s="84"/>
      <c r="C778" s="84"/>
      <c r="D778" s="109"/>
      <c r="E778" s="109"/>
      <c r="F778" s="113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8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84"/>
      <c r="BD778" s="84"/>
      <c r="BE778" s="84"/>
    </row>
    <row r="779" spans="1:57" ht="15.75" customHeight="1" x14ac:dyDescent="0.25">
      <c r="A779" s="111"/>
      <c r="B779" s="84"/>
      <c r="C779" s="84"/>
      <c r="D779" s="109"/>
      <c r="E779" s="109"/>
      <c r="F779" s="113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8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84"/>
      <c r="BD779" s="84"/>
      <c r="BE779" s="84"/>
    </row>
    <row r="780" spans="1:57" ht="15.75" customHeight="1" x14ac:dyDescent="0.25">
      <c r="A780" s="111"/>
      <c r="B780" s="84"/>
      <c r="C780" s="84"/>
      <c r="D780" s="109"/>
      <c r="E780" s="109"/>
      <c r="F780" s="113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8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84"/>
      <c r="BD780" s="84"/>
      <c r="BE780" s="84"/>
    </row>
    <row r="781" spans="1:57" ht="15.75" customHeight="1" x14ac:dyDescent="0.25">
      <c r="A781" s="111"/>
      <c r="B781" s="84"/>
      <c r="C781" s="84"/>
      <c r="D781" s="109"/>
      <c r="E781" s="109"/>
      <c r="F781" s="113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8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84"/>
      <c r="BD781" s="84"/>
      <c r="BE781" s="84"/>
    </row>
    <row r="782" spans="1:57" ht="15.75" customHeight="1" x14ac:dyDescent="0.25">
      <c r="A782" s="111"/>
      <c r="B782" s="84"/>
      <c r="C782" s="84"/>
      <c r="D782" s="109"/>
      <c r="E782" s="109"/>
      <c r="F782" s="113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8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84"/>
      <c r="BD782" s="84"/>
      <c r="BE782" s="84"/>
    </row>
    <row r="783" spans="1:57" ht="15.75" customHeight="1" x14ac:dyDescent="0.25">
      <c r="A783" s="111"/>
      <c r="B783" s="84"/>
      <c r="C783" s="84"/>
      <c r="D783" s="109"/>
      <c r="E783" s="109"/>
      <c r="F783" s="113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8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84"/>
      <c r="BD783" s="84"/>
      <c r="BE783" s="84"/>
    </row>
    <row r="784" spans="1:57" ht="15.75" customHeight="1" x14ac:dyDescent="0.25">
      <c r="A784" s="111"/>
      <c r="B784" s="84"/>
      <c r="C784" s="84"/>
      <c r="D784" s="109"/>
      <c r="E784" s="109"/>
      <c r="F784" s="113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8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84"/>
      <c r="BD784" s="84"/>
      <c r="BE784" s="84"/>
    </row>
    <row r="785" spans="1:57" ht="15.75" customHeight="1" x14ac:dyDescent="0.25">
      <c r="A785" s="111"/>
      <c r="B785" s="84"/>
      <c r="C785" s="84"/>
      <c r="D785" s="109"/>
      <c r="E785" s="109"/>
      <c r="F785" s="113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8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84"/>
      <c r="BD785" s="84"/>
      <c r="BE785" s="84"/>
    </row>
    <row r="786" spans="1:57" ht="15.75" customHeight="1" x14ac:dyDescent="0.25">
      <c r="A786" s="111"/>
      <c r="B786" s="84"/>
      <c r="C786" s="84"/>
      <c r="D786" s="109"/>
      <c r="E786" s="109"/>
      <c r="F786" s="113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8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84"/>
      <c r="BD786" s="84"/>
      <c r="BE786" s="84"/>
    </row>
    <row r="787" spans="1:57" ht="15.75" customHeight="1" x14ac:dyDescent="0.25">
      <c r="A787" s="111"/>
      <c r="B787" s="84"/>
      <c r="C787" s="84"/>
      <c r="D787" s="109"/>
      <c r="E787" s="109"/>
      <c r="F787" s="113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8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84"/>
      <c r="BD787" s="84"/>
      <c r="BE787" s="84"/>
    </row>
    <row r="788" spans="1:57" ht="15.75" customHeight="1" x14ac:dyDescent="0.25">
      <c r="A788" s="111"/>
      <c r="B788" s="84"/>
      <c r="C788" s="84"/>
      <c r="D788" s="109"/>
      <c r="E788" s="109"/>
      <c r="F788" s="113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8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84"/>
      <c r="BD788" s="84"/>
      <c r="BE788" s="84"/>
    </row>
    <row r="789" spans="1:57" ht="15.75" customHeight="1" x14ac:dyDescent="0.25">
      <c r="A789" s="111"/>
      <c r="B789" s="84"/>
      <c r="C789" s="84"/>
      <c r="D789" s="109"/>
      <c r="E789" s="109"/>
      <c r="F789" s="113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8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84"/>
      <c r="BD789" s="84"/>
      <c r="BE789" s="84"/>
    </row>
    <row r="790" spans="1:57" ht="15.75" customHeight="1" x14ac:dyDescent="0.25">
      <c r="A790" s="111"/>
      <c r="B790" s="84"/>
      <c r="C790" s="84"/>
      <c r="D790" s="109"/>
      <c r="E790" s="109"/>
      <c r="F790" s="113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8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84"/>
      <c r="BD790" s="84"/>
      <c r="BE790" s="84"/>
    </row>
    <row r="791" spans="1:57" ht="15.75" customHeight="1" x14ac:dyDescent="0.25">
      <c r="A791" s="111"/>
      <c r="B791" s="84"/>
      <c r="C791" s="84"/>
      <c r="D791" s="109"/>
      <c r="E791" s="109"/>
      <c r="F791" s="113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8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84"/>
      <c r="BD791" s="84"/>
      <c r="BE791" s="84"/>
    </row>
    <row r="792" spans="1:57" ht="15.75" customHeight="1" x14ac:dyDescent="0.25">
      <c r="A792" s="111"/>
      <c r="B792" s="84"/>
      <c r="C792" s="84"/>
      <c r="D792" s="109"/>
      <c r="E792" s="109"/>
      <c r="F792" s="113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8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84"/>
      <c r="BD792" s="84"/>
      <c r="BE792" s="84"/>
    </row>
    <row r="793" spans="1:57" ht="15.75" customHeight="1" x14ac:dyDescent="0.25">
      <c r="A793" s="111"/>
      <c r="B793" s="84"/>
      <c r="C793" s="84"/>
      <c r="D793" s="109"/>
      <c r="E793" s="109"/>
      <c r="F793" s="113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8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84"/>
      <c r="BD793" s="84"/>
      <c r="BE793" s="84"/>
    </row>
    <row r="794" spans="1:57" ht="15.75" customHeight="1" x14ac:dyDescent="0.25">
      <c r="A794" s="111"/>
      <c r="B794" s="84"/>
      <c r="C794" s="84"/>
      <c r="D794" s="109"/>
      <c r="E794" s="109"/>
      <c r="F794" s="113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8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84"/>
      <c r="BD794" s="84"/>
      <c r="BE794" s="84"/>
    </row>
    <row r="795" spans="1:57" ht="15.75" customHeight="1" x14ac:dyDescent="0.25">
      <c r="A795" s="111"/>
      <c r="B795" s="84"/>
      <c r="C795" s="84"/>
      <c r="D795" s="109"/>
      <c r="E795" s="109"/>
      <c r="F795" s="113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8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84"/>
      <c r="BD795" s="84"/>
      <c r="BE795" s="84"/>
    </row>
    <row r="796" spans="1:57" ht="15.75" customHeight="1" x14ac:dyDescent="0.25">
      <c r="A796" s="111"/>
      <c r="B796" s="84"/>
      <c r="C796" s="84"/>
      <c r="D796" s="109"/>
      <c r="E796" s="109"/>
      <c r="F796" s="113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8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84"/>
      <c r="BD796" s="84"/>
      <c r="BE796" s="84"/>
    </row>
    <row r="797" spans="1:57" ht="15.75" customHeight="1" x14ac:dyDescent="0.25">
      <c r="A797" s="111"/>
      <c r="B797" s="84"/>
      <c r="C797" s="84"/>
      <c r="D797" s="109"/>
      <c r="E797" s="109"/>
      <c r="F797" s="113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8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84"/>
      <c r="BD797" s="84"/>
      <c r="BE797" s="84"/>
    </row>
    <row r="798" spans="1:57" ht="15.75" customHeight="1" x14ac:dyDescent="0.25">
      <c r="A798" s="111"/>
      <c r="B798" s="84"/>
      <c r="C798" s="84"/>
      <c r="D798" s="109"/>
      <c r="E798" s="109"/>
      <c r="F798" s="113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8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84"/>
      <c r="BD798" s="84"/>
      <c r="BE798" s="84"/>
    </row>
    <row r="799" spans="1:57" ht="15.75" customHeight="1" x14ac:dyDescent="0.25">
      <c r="A799" s="111"/>
      <c r="B799" s="84"/>
      <c r="C799" s="84"/>
      <c r="D799" s="109"/>
      <c r="E799" s="109"/>
      <c r="F799" s="113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8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84"/>
      <c r="BD799" s="84"/>
      <c r="BE799" s="84"/>
    </row>
    <row r="800" spans="1:57" ht="15.75" customHeight="1" x14ac:dyDescent="0.25">
      <c r="A800" s="111"/>
      <c r="B800" s="84"/>
      <c r="C800" s="84"/>
      <c r="D800" s="109"/>
      <c r="E800" s="109"/>
      <c r="F800" s="113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8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84"/>
      <c r="BD800" s="84"/>
      <c r="BE800" s="84"/>
    </row>
    <row r="801" spans="1:57" ht="15.75" customHeight="1" x14ac:dyDescent="0.25">
      <c r="A801" s="111"/>
      <c r="B801" s="84"/>
      <c r="C801" s="84"/>
      <c r="D801" s="109"/>
      <c r="E801" s="109"/>
      <c r="F801" s="113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8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84"/>
      <c r="BD801" s="84"/>
      <c r="BE801" s="84"/>
    </row>
    <row r="802" spans="1:57" ht="15.75" customHeight="1" x14ac:dyDescent="0.25">
      <c r="A802" s="111"/>
      <c r="B802" s="84"/>
      <c r="C802" s="84"/>
      <c r="D802" s="109"/>
      <c r="E802" s="109"/>
      <c r="F802" s="113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8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84"/>
      <c r="BD802" s="84"/>
      <c r="BE802" s="84"/>
    </row>
    <row r="803" spans="1:57" ht="15.75" customHeight="1" x14ac:dyDescent="0.25">
      <c r="A803" s="111"/>
      <c r="B803" s="84"/>
      <c r="C803" s="84"/>
      <c r="D803" s="109"/>
      <c r="E803" s="109"/>
      <c r="F803" s="113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8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84"/>
      <c r="BD803" s="84"/>
      <c r="BE803" s="84"/>
    </row>
    <row r="804" spans="1:57" ht="15.75" customHeight="1" x14ac:dyDescent="0.25">
      <c r="A804" s="111"/>
      <c r="B804" s="84"/>
      <c r="C804" s="84"/>
      <c r="D804" s="109"/>
      <c r="E804" s="109"/>
      <c r="F804" s="113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8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84"/>
      <c r="BD804" s="84"/>
      <c r="BE804" s="84"/>
    </row>
    <row r="805" spans="1:57" ht="15.75" customHeight="1" x14ac:dyDescent="0.25">
      <c r="A805" s="111"/>
      <c r="B805" s="84"/>
      <c r="C805" s="84"/>
      <c r="D805" s="109"/>
      <c r="E805" s="109"/>
      <c r="F805" s="113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8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84"/>
      <c r="BD805" s="84"/>
      <c r="BE805" s="84"/>
    </row>
    <row r="806" spans="1:57" ht="15.75" customHeight="1" x14ac:dyDescent="0.25">
      <c r="A806" s="111"/>
      <c r="B806" s="84"/>
      <c r="C806" s="84"/>
      <c r="D806" s="109"/>
      <c r="E806" s="109"/>
      <c r="F806" s="113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8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84"/>
      <c r="BD806" s="84"/>
      <c r="BE806" s="84"/>
    </row>
    <row r="807" spans="1:57" ht="15.75" customHeight="1" x14ac:dyDescent="0.25">
      <c r="A807" s="111"/>
      <c r="B807" s="84"/>
      <c r="C807" s="84"/>
      <c r="D807" s="109"/>
      <c r="E807" s="109"/>
      <c r="F807" s="113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8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84"/>
      <c r="BD807" s="84"/>
      <c r="BE807" s="84"/>
    </row>
    <row r="808" spans="1:57" ht="15.75" customHeight="1" x14ac:dyDescent="0.25">
      <c r="A808" s="111"/>
      <c r="B808" s="84"/>
      <c r="C808" s="84"/>
      <c r="D808" s="109"/>
      <c r="E808" s="109"/>
      <c r="F808" s="113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8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84"/>
      <c r="BD808" s="84"/>
      <c r="BE808" s="84"/>
    </row>
    <row r="809" spans="1:57" ht="15.75" customHeight="1" x14ac:dyDescent="0.25">
      <c r="A809" s="111"/>
      <c r="B809" s="84"/>
      <c r="C809" s="84"/>
      <c r="D809" s="109"/>
      <c r="E809" s="109"/>
      <c r="F809" s="113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8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84"/>
      <c r="BD809" s="84"/>
      <c r="BE809" s="84"/>
    </row>
    <row r="810" spans="1:57" ht="15.75" customHeight="1" x14ac:dyDescent="0.25">
      <c r="A810" s="111"/>
      <c r="B810" s="84"/>
      <c r="C810" s="84"/>
      <c r="D810" s="109"/>
      <c r="E810" s="109"/>
      <c r="F810" s="113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8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84"/>
      <c r="BD810" s="84"/>
      <c r="BE810" s="84"/>
    </row>
    <row r="811" spans="1:57" ht="15.75" customHeight="1" x14ac:dyDescent="0.25">
      <c r="A811" s="111"/>
      <c r="B811" s="84"/>
      <c r="C811" s="84"/>
      <c r="D811" s="109"/>
      <c r="E811" s="109"/>
      <c r="F811" s="113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8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84"/>
      <c r="BD811" s="84"/>
      <c r="BE811" s="84"/>
    </row>
    <row r="812" spans="1:57" ht="15.75" customHeight="1" x14ac:dyDescent="0.25">
      <c r="A812" s="111"/>
      <c r="B812" s="84"/>
      <c r="C812" s="84"/>
      <c r="D812" s="109"/>
      <c r="E812" s="109"/>
      <c r="F812" s="113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8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84"/>
      <c r="BD812" s="84"/>
      <c r="BE812" s="84"/>
    </row>
    <row r="813" spans="1:57" ht="15.75" customHeight="1" x14ac:dyDescent="0.25">
      <c r="A813" s="111"/>
      <c r="B813" s="84"/>
      <c r="C813" s="84"/>
      <c r="D813" s="109"/>
      <c r="E813" s="109"/>
      <c r="F813" s="113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8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84"/>
      <c r="BD813" s="84"/>
      <c r="BE813" s="84"/>
    </row>
    <row r="814" spans="1:57" ht="15.75" customHeight="1" x14ac:dyDescent="0.25">
      <c r="A814" s="111"/>
      <c r="B814" s="84"/>
      <c r="C814" s="84"/>
      <c r="D814" s="109"/>
      <c r="E814" s="109"/>
      <c r="F814" s="113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8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84"/>
      <c r="BD814" s="84"/>
      <c r="BE814" s="84"/>
    </row>
    <row r="815" spans="1:57" ht="15.75" customHeight="1" x14ac:dyDescent="0.25">
      <c r="A815" s="111"/>
      <c r="B815" s="84"/>
      <c r="C815" s="84"/>
      <c r="D815" s="109"/>
      <c r="E815" s="109"/>
      <c r="F815" s="113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8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84"/>
      <c r="BD815" s="84"/>
      <c r="BE815" s="84"/>
    </row>
    <row r="816" spans="1:57" ht="15.75" customHeight="1" x14ac:dyDescent="0.25">
      <c r="A816" s="111"/>
      <c r="B816" s="84"/>
      <c r="C816" s="84"/>
      <c r="D816" s="109"/>
      <c r="E816" s="109"/>
      <c r="F816" s="113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8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84"/>
      <c r="BD816" s="84"/>
      <c r="BE816" s="84"/>
    </row>
    <row r="817" spans="1:57" ht="15.75" customHeight="1" x14ac:dyDescent="0.25">
      <c r="A817" s="111"/>
      <c r="B817" s="84"/>
      <c r="C817" s="84"/>
      <c r="D817" s="109"/>
      <c r="E817" s="109"/>
      <c r="F817" s="113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8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84"/>
      <c r="BD817" s="84"/>
      <c r="BE817" s="84"/>
    </row>
    <row r="818" spans="1:57" ht="15.75" customHeight="1" x14ac:dyDescent="0.25">
      <c r="A818" s="111"/>
      <c r="B818" s="84"/>
      <c r="C818" s="84"/>
      <c r="D818" s="109"/>
      <c r="E818" s="109"/>
      <c r="F818" s="113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8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84"/>
      <c r="BD818" s="84"/>
      <c r="BE818" s="84"/>
    </row>
    <row r="819" spans="1:57" ht="15.75" customHeight="1" x14ac:dyDescent="0.25">
      <c r="A819" s="111"/>
      <c r="B819" s="84"/>
      <c r="C819" s="84"/>
      <c r="D819" s="109"/>
      <c r="E819" s="109"/>
      <c r="F819" s="113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8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84"/>
      <c r="BD819" s="84"/>
      <c r="BE819" s="84"/>
    </row>
    <row r="820" spans="1:57" ht="15.75" customHeight="1" x14ac:dyDescent="0.25">
      <c r="A820" s="111"/>
      <c r="B820" s="84"/>
      <c r="C820" s="84"/>
      <c r="D820" s="109"/>
      <c r="E820" s="109"/>
      <c r="F820" s="113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8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84"/>
      <c r="BD820" s="84"/>
      <c r="BE820" s="84"/>
    </row>
    <row r="821" spans="1:57" ht="15.75" customHeight="1" x14ac:dyDescent="0.25">
      <c r="A821" s="111"/>
      <c r="B821" s="84"/>
      <c r="C821" s="84"/>
      <c r="D821" s="109"/>
      <c r="E821" s="109"/>
      <c r="F821" s="113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8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84"/>
      <c r="BD821" s="84"/>
      <c r="BE821" s="84"/>
    </row>
    <row r="822" spans="1:57" ht="15.75" customHeight="1" x14ac:dyDescent="0.25">
      <c r="A822" s="111"/>
      <c r="B822" s="84"/>
      <c r="C822" s="84"/>
      <c r="D822" s="109"/>
      <c r="E822" s="109"/>
      <c r="F822" s="113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8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84"/>
      <c r="BD822" s="84"/>
      <c r="BE822" s="84"/>
    </row>
    <row r="823" spans="1:57" ht="15.75" customHeight="1" x14ac:dyDescent="0.25">
      <c r="A823" s="111"/>
      <c r="B823" s="84"/>
      <c r="C823" s="84"/>
      <c r="D823" s="109"/>
      <c r="E823" s="109"/>
      <c r="F823" s="113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8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84"/>
      <c r="BD823" s="84"/>
      <c r="BE823" s="84"/>
    </row>
    <row r="824" spans="1:57" ht="15.75" customHeight="1" x14ac:dyDescent="0.25">
      <c r="A824" s="111"/>
      <c r="B824" s="84"/>
      <c r="C824" s="84"/>
      <c r="D824" s="109"/>
      <c r="E824" s="109"/>
      <c r="F824" s="113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8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84"/>
      <c r="BD824" s="84"/>
      <c r="BE824" s="84"/>
    </row>
    <row r="825" spans="1:57" ht="15.75" customHeight="1" x14ac:dyDescent="0.25">
      <c r="A825" s="111"/>
      <c r="B825" s="84"/>
      <c r="C825" s="84"/>
      <c r="D825" s="109"/>
      <c r="E825" s="109"/>
      <c r="F825" s="113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8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84"/>
      <c r="BD825" s="84"/>
      <c r="BE825" s="84"/>
    </row>
    <row r="826" spans="1:57" ht="15.75" customHeight="1" x14ac:dyDescent="0.25">
      <c r="A826" s="111"/>
      <c r="B826" s="84"/>
      <c r="C826" s="84"/>
      <c r="D826" s="109"/>
      <c r="E826" s="109"/>
      <c r="F826" s="113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8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84"/>
      <c r="BD826" s="84"/>
      <c r="BE826" s="84"/>
    </row>
    <row r="827" spans="1:57" ht="15.75" customHeight="1" x14ac:dyDescent="0.25">
      <c r="A827" s="111"/>
      <c r="B827" s="84"/>
      <c r="C827" s="84"/>
      <c r="D827" s="109"/>
      <c r="E827" s="109"/>
      <c r="F827" s="113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8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84"/>
      <c r="BD827" s="84"/>
      <c r="BE827" s="84"/>
    </row>
    <row r="828" spans="1:57" ht="15.75" customHeight="1" x14ac:dyDescent="0.25">
      <c r="A828" s="111"/>
      <c r="B828" s="84"/>
      <c r="C828" s="84"/>
      <c r="D828" s="109"/>
      <c r="E828" s="109"/>
      <c r="F828" s="113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8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84"/>
      <c r="BD828" s="84"/>
      <c r="BE828" s="84"/>
    </row>
    <row r="829" spans="1:57" ht="15.75" customHeight="1" x14ac:dyDescent="0.25">
      <c r="A829" s="111"/>
      <c r="B829" s="84"/>
      <c r="C829" s="84"/>
      <c r="D829" s="109"/>
      <c r="E829" s="109"/>
      <c r="F829" s="113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8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84"/>
      <c r="BD829" s="84"/>
      <c r="BE829" s="84"/>
    </row>
    <row r="830" spans="1:57" ht="15.75" customHeight="1" x14ac:dyDescent="0.25">
      <c r="A830" s="111"/>
      <c r="B830" s="84"/>
      <c r="C830" s="84"/>
      <c r="D830" s="109"/>
      <c r="E830" s="109"/>
      <c r="F830" s="113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8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84"/>
      <c r="BD830" s="84"/>
      <c r="BE830" s="84"/>
    </row>
    <row r="831" spans="1:57" ht="15.75" customHeight="1" x14ac:dyDescent="0.25">
      <c r="A831" s="111"/>
      <c r="B831" s="84"/>
      <c r="C831" s="84"/>
      <c r="D831" s="109"/>
      <c r="E831" s="109"/>
      <c r="F831" s="113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8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84"/>
      <c r="BD831" s="84"/>
      <c r="BE831" s="84"/>
    </row>
    <row r="832" spans="1:57" ht="15.75" customHeight="1" x14ac:dyDescent="0.25">
      <c r="A832" s="111"/>
      <c r="B832" s="84"/>
      <c r="C832" s="84"/>
      <c r="D832" s="109"/>
      <c r="E832" s="109"/>
      <c r="F832" s="113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8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84"/>
      <c r="BD832" s="84"/>
      <c r="BE832" s="84"/>
    </row>
    <row r="833" spans="1:57" ht="15.75" customHeight="1" x14ac:dyDescent="0.25">
      <c r="A833" s="111"/>
      <c r="B833" s="84"/>
      <c r="C833" s="84"/>
      <c r="D833" s="109"/>
      <c r="E833" s="109"/>
      <c r="F833" s="113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8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84"/>
      <c r="BD833" s="84"/>
      <c r="BE833" s="84"/>
    </row>
    <row r="834" spans="1:57" ht="15.75" customHeight="1" x14ac:dyDescent="0.25">
      <c r="A834" s="111"/>
      <c r="B834" s="84"/>
      <c r="C834" s="84"/>
      <c r="D834" s="109"/>
      <c r="E834" s="109"/>
      <c r="F834" s="113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8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84"/>
      <c r="BD834" s="84"/>
      <c r="BE834" s="84"/>
    </row>
    <row r="835" spans="1:57" ht="15.75" customHeight="1" x14ac:dyDescent="0.25">
      <c r="A835" s="111"/>
      <c r="B835" s="84"/>
      <c r="C835" s="84"/>
      <c r="D835" s="109"/>
      <c r="E835" s="109"/>
      <c r="F835" s="113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8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84"/>
      <c r="BD835" s="84"/>
      <c r="BE835" s="84"/>
    </row>
    <row r="836" spans="1:57" ht="15.75" customHeight="1" x14ac:dyDescent="0.25">
      <c r="A836" s="111"/>
      <c r="B836" s="84"/>
      <c r="C836" s="84"/>
      <c r="D836" s="109"/>
      <c r="E836" s="109"/>
      <c r="F836" s="113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8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84"/>
      <c r="BD836" s="84"/>
      <c r="BE836" s="84"/>
    </row>
    <row r="837" spans="1:57" ht="15.75" customHeight="1" x14ac:dyDescent="0.25">
      <c r="A837" s="111"/>
      <c r="B837" s="84"/>
      <c r="C837" s="84"/>
      <c r="D837" s="109"/>
      <c r="E837" s="109"/>
      <c r="F837" s="113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8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84"/>
      <c r="BD837" s="84"/>
      <c r="BE837" s="84"/>
    </row>
    <row r="838" spans="1:57" ht="15.75" customHeight="1" x14ac:dyDescent="0.25">
      <c r="A838" s="111"/>
      <c r="B838" s="84"/>
      <c r="C838" s="84"/>
      <c r="D838" s="109"/>
      <c r="E838" s="109"/>
      <c r="F838" s="113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8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84"/>
      <c r="BD838" s="84"/>
      <c r="BE838" s="84"/>
    </row>
    <row r="839" spans="1:57" ht="15.75" customHeight="1" x14ac:dyDescent="0.25">
      <c r="A839" s="111"/>
      <c r="B839" s="84"/>
      <c r="C839" s="84"/>
      <c r="D839" s="109"/>
      <c r="E839" s="109"/>
      <c r="F839" s="113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8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84"/>
      <c r="BD839" s="84"/>
      <c r="BE839" s="84"/>
    </row>
    <row r="840" spans="1:57" ht="15.75" customHeight="1" x14ac:dyDescent="0.25">
      <c r="A840" s="111"/>
      <c r="B840" s="84"/>
      <c r="C840" s="84"/>
      <c r="D840" s="109"/>
      <c r="E840" s="109"/>
      <c r="F840" s="113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8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84"/>
      <c r="BD840" s="84"/>
      <c r="BE840" s="84"/>
    </row>
    <row r="841" spans="1:57" ht="15.75" customHeight="1" x14ac:dyDescent="0.25">
      <c r="A841" s="111"/>
      <c r="B841" s="84"/>
      <c r="C841" s="84"/>
      <c r="D841" s="109"/>
      <c r="E841" s="109"/>
      <c r="F841" s="113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8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84"/>
      <c r="BD841" s="84"/>
      <c r="BE841" s="84"/>
    </row>
    <row r="842" spans="1:57" ht="15.75" customHeight="1" x14ac:dyDescent="0.25">
      <c r="A842" s="111"/>
      <c r="B842" s="84"/>
      <c r="C842" s="84"/>
      <c r="D842" s="109"/>
      <c r="E842" s="109"/>
      <c r="F842" s="113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8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84"/>
      <c r="BD842" s="84"/>
      <c r="BE842" s="84"/>
    </row>
    <row r="843" spans="1:57" ht="15.75" customHeight="1" x14ac:dyDescent="0.25">
      <c r="A843" s="111"/>
      <c r="B843" s="84"/>
      <c r="C843" s="84"/>
      <c r="D843" s="109"/>
      <c r="E843" s="109"/>
      <c r="F843" s="113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8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84"/>
      <c r="BD843" s="84"/>
      <c r="BE843" s="84"/>
    </row>
    <row r="844" spans="1:57" ht="15.75" customHeight="1" x14ac:dyDescent="0.25">
      <c r="A844" s="111"/>
      <c r="B844" s="84"/>
      <c r="C844" s="84"/>
      <c r="D844" s="109"/>
      <c r="E844" s="109"/>
      <c r="F844" s="113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8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84"/>
      <c r="BD844" s="84"/>
      <c r="BE844" s="84"/>
    </row>
    <row r="845" spans="1:57" ht="15.75" customHeight="1" x14ac:dyDescent="0.25">
      <c r="A845" s="111"/>
      <c r="B845" s="84"/>
      <c r="C845" s="84"/>
      <c r="D845" s="109"/>
      <c r="E845" s="109"/>
      <c r="F845" s="113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8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84"/>
      <c r="BD845" s="84"/>
      <c r="BE845" s="84"/>
    </row>
    <row r="846" spans="1:57" ht="15.75" customHeight="1" x14ac:dyDescent="0.25">
      <c r="A846" s="111"/>
      <c r="B846" s="84"/>
      <c r="C846" s="84"/>
      <c r="D846" s="109"/>
      <c r="E846" s="109"/>
      <c r="F846" s="113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8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84"/>
      <c r="BD846" s="84"/>
      <c r="BE846" s="84"/>
    </row>
    <row r="847" spans="1:57" ht="15.75" customHeight="1" x14ac:dyDescent="0.25">
      <c r="A847" s="111"/>
      <c r="B847" s="84"/>
      <c r="C847" s="84"/>
      <c r="D847" s="109"/>
      <c r="E847" s="109"/>
      <c r="F847" s="113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8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84"/>
      <c r="BD847" s="84"/>
      <c r="BE847" s="84"/>
    </row>
    <row r="848" spans="1:57" ht="15.75" customHeight="1" x14ac:dyDescent="0.25">
      <c r="A848" s="111"/>
      <c r="B848" s="84"/>
      <c r="C848" s="84"/>
      <c r="D848" s="109"/>
      <c r="E848" s="109"/>
      <c r="F848" s="113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8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84"/>
      <c r="BD848" s="84"/>
      <c r="BE848" s="84"/>
    </row>
    <row r="849" spans="1:57" ht="15.75" customHeight="1" x14ac:dyDescent="0.25">
      <c r="A849" s="111"/>
      <c r="B849" s="84"/>
      <c r="C849" s="84"/>
      <c r="D849" s="109"/>
      <c r="E849" s="109"/>
      <c r="F849" s="113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8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84"/>
      <c r="BD849" s="84"/>
      <c r="BE849" s="84"/>
    </row>
    <row r="850" spans="1:57" ht="15.75" customHeight="1" x14ac:dyDescent="0.25">
      <c r="A850" s="111"/>
      <c r="B850" s="84"/>
      <c r="C850" s="84"/>
      <c r="D850" s="109"/>
      <c r="E850" s="109"/>
      <c r="F850" s="113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8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84"/>
      <c r="BD850" s="84"/>
      <c r="BE850" s="84"/>
    </row>
    <row r="851" spans="1:57" ht="15.75" customHeight="1" x14ac:dyDescent="0.25">
      <c r="A851" s="111"/>
      <c r="B851" s="84"/>
      <c r="C851" s="84"/>
      <c r="D851" s="109"/>
      <c r="E851" s="109"/>
      <c r="F851" s="113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8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84"/>
      <c r="BD851" s="84"/>
      <c r="BE851" s="84"/>
    </row>
    <row r="852" spans="1:57" ht="15.75" customHeight="1" x14ac:dyDescent="0.25">
      <c r="A852" s="111"/>
      <c r="B852" s="84"/>
      <c r="C852" s="84"/>
      <c r="D852" s="109"/>
      <c r="E852" s="109"/>
      <c r="F852" s="113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8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84"/>
      <c r="BD852" s="84"/>
      <c r="BE852" s="84"/>
    </row>
    <row r="853" spans="1:57" ht="15.75" customHeight="1" x14ac:dyDescent="0.25">
      <c r="A853" s="111"/>
      <c r="B853" s="84"/>
      <c r="C853" s="84"/>
      <c r="D853" s="109"/>
      <c r="E853" s="109"/>
      <c r="F853" s="113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8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84"/>
      <c r="BD853" s="84"/>
      <c r="BE853" s="84"/>
    </row>
    <row r="854" spans="1:57" ht="15.75" customHeight="1" x14ac:dyDescent="0.25">
      <c r="A854" s="111"/>
      <c r="B854" s="84"/>
      <c r="C854" s="84"/>
      <c r="D854" s="109"/>
      <c r="E854" s="109"/>
      <c r="F854" s="113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8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84"/>
      <c r="BD854" s="84"/>
      <c r="BE854" s="84"/>
    </row>
    <row r="855" spans="1:57" ht="15.75" customHeight="1" x14ac:dyDescent="0.25">
      <c r="A855" s="111"/>
      <c r="B855" s="84"/>
      <c r="C855" s="84"/>
      <c r="D855" s="109"/>
      <c r="E855" s="109"/>
      <c r="F855" s="113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8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84"/>
      <c r="BD855" s="84"/>
      <c r="BE855" s="84"/>
    </row>
    <row r="856" spans="1:57" ht="15.75" customHeight="1" x14ac:dyDescent="0.25">
      <c r="A856" s="111"/>
      <c r="B856" s="84"/>
      <c r="C856" s="84"/>
      <c r="D856" s="109"/>
      <c r="E856" s="109"/>
      <c r="F856" s="113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8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84"/>
      <c r="BD856" s="84"/>
      <c r="BE856" s="84"/>
    </row>
    <row r="857" spans="1:57" ht="15.75" customHeight="1" x14ac:dyDescent="0.25">
      <c r="A857" s="111"/>
      <c r="B857" s="84"/>
      <c r="C857" s="84"/>
      <c r="D857" s="109"/>
      <c r="E857" s="109"/>
      <c r="F857" s="113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8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84"/>
      <c r="BD857" s="84"/>
      <c r="BE857" s="84"/>
    </row>
    <row r="858" spans="1:57" ht="15.75" customHeight="1" x14ac:dyDescent="0.25">
      <c r="A858" s="111"/>
      <c r="B858" s="84"/>
      <c r="C858" s="84"/>
      <c r="D858" s="109"/>
      <c r="E858" s="109"/>
      <c r="F858" s="113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8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84"/>
      <c r="BD858" s="84"/>
      <c r="BE858" s="84"/>
    </row>
    <row r="859" spans="1:57" ht="15.75" customHeight="1" x14ac:dyDescent="0.25">
      <c r="A859" s="111"/>
      <c r="B859" s="84"/>
      <c r="C859" s="84"/>
      <c r="D859" s="109"/>
      <c r="E859" s="109"/>
      <c r="F859" s="113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8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84"/>
      <c r="BD859" s="84"/>
      <c r="BE859" s="84"/>
    </row>
    <row r="860" spans="1:57" ht="15.75" customHeight="1" x14ac:dyDescent="0.25">
      <c r="A860" s="111"/>
      <c r="B860" s="84"/>
      <c r="C860" s="84"/>
      <c r="D860" s="109"/>
      <c r="E860" s="109"/>
      <c r="F860" s="113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8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84"/>
      <c r="BD860" s="84"/>
      <c r="BE860" s="84"/>
    </row>
    <row r="861" spans="1:57" ht="15.75" customHeight="1" x14ac:dyDescent="0.25">
      <c r="A861" s="111"/>
      <c r="B861" s="84"/>
      <c r="C861" s="84"/>
      <c r="D861" s="109"/>
      <c r="E861" s="109"/>
      <c r="F861" s="113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8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84"/>
      <c r="BD861" s="84"/>
      <c r="BE861" s="84"/>
    </row>
    <row r="862" spans="1:57" ht="15.75" customHeight="1" x14ac:dyDescent="0.25">
      <c r="A862" s="111"/>
      <c r="B862" s="84"/>
      <c r="C862" s="84"/>
      <c r="D862" s="109"/>
      <c r="E862" s="109"/>
      <c r="F862" s="113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8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84"/>
      <c r="BD862" s="84"/>
      <c r="BE862" s="84"/>
    </row>
    <row r="863" spans="1:57" ht="15.75" customHeight="1" x14ac:dyDescent="0.25">
      <c r="A863" s="111"/>
      <c r="B863" s="84"/>
      <c r="C863" s="84"/>
      <c r="D863" s="109"/>
      <c r="E863" s="109"/>
      <c r="F863" s="113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8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84"/>
      <c r="BD863" s="84"/>
      <c r="BE863" s="84"/>
    </row>
    <row r="864" spans="1:57" ht="15.75" customHeight="1" x14ac:dyDescent="0.25">
      <c r="A864" s="111"/>
      <c r="B864" s="84"/>
      <c r="C864" s="84"/>
      <c r="D864" s="109"/>
      <c r="E864" s="109"/>
      <c r="F864" s="113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8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84"/>
      <c r="BD864" s="84"/>
      <c r="BE864" s="84"/>
    </row>
    <row r="865" spans="1:57" ht="15.75" customHeight="1" x14ac:dyDescent="0.25">
      <c r="A865" s="111"/>
      <c r="B865" s="84"/>
      <c r="C865" s="84"/>
      <c r="D865" s="109"/>
      <c r="E865" s="109"/>
      <c r="F865" s="113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8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84"/>
      <c r="BD865" s="84"/>
      <c r="BE865" s="84"/>
    </row>
    <row r="866" spans="1:57" ht="15.75" customHeight="1" x14ac:dyDescent="0.25">
      <c r="A866" s="111"/>
      <c r="B866" s="84"/>
      <c r="C866" s="84"/>
      <c r="D866" s="109"/>
      <c r="E866" s="109"/>
      <c r="F866" s="113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8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84"/>
      <c r="BD866" s="84"/>
      <c r="BE866" s="84"/>
    </row>
    <row r="867" spans="1:57" ht="15.75" customHeight="1" x14ac:dyDescent="0.25">
      <c r="A867" s="111"/>
      <c r="B867" s="84"/>
      <c r="C867" s="84"/>
      <c r="D867" s="109"/>
      <c r="E867" s="109"/>
      <c r="F867" s="113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8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84"/>
      <c r="BD867" s="84"/>
      <c r="BE867" s="84"/>
    </row>
    <row r="868" spans="1:57" ht="15.75" customHeight="1" x14ac:dyDescent="0.25">
      <c r="A868" s="111"/>
      <c r="B868" s="84"/>
      <c r="C868" s="84"/>
      <c r="D868" s="109"/>
      <c r="E868" s="109"/>
      <c r="F868" s="113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8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84"/>
      <c r="BD868" s="84"/>
      <c r="BE868" s="84"/>
    </row>
    <row r="869" spans="1:57" ht="15.75" customHeight="1" x14ac:dyDescent="0.25">
      <c r="A869" s="111"/>
      <c r="B869" s="84"/>
      <c r="C869" s="84"/>
      <c r="D869" s="109"/>
      <c r="E869" s="109"/>
      <c r="F869" s="113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8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84"/>
      <c r="BD869" s="84"/>
      <c r="BE869" s="84"/>
    </row>
    <row r="870" spans="1:57" ht="15.75" customHeight="1" x14ac:dyDescent="0.25">
      <c r="A870" s="111"/>
      <c r="B870" s="84"/>
      <c r="C870" s="84"/>
      <c r="D870" s="109"/>
      <c r="E870" s="109"/>
      <c r="F870" s="113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8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84"/>
      <c r="BD870" s="84"/>
      <c r="BE870" s="84"/>
    </row>
    <row r="871" spans="1:57" ht="15.75" customHeight="1" x14ac:dyDescent="0.25">
      <c r="A871" s="111"/>
      <c r="B871" s="84"/>
      <c r="C871" s="84"/>
      <c r="D871" s="109"/>
      <c r="E871" s="109"/>
      <c r="F871" s="113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8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84"/>
      <c r="BD871" s="84"/>
      <c r="BE871" s="84"/>
    </row>
    <row r="872" spans="1:57" ht="15.75" customHeight="1" x14ac:dyDescent="0.25">
      <c r="A872" s="111"/>
      <c r="B872" s="84"/>
      <c r="C872" s="84"/>
      <c r="D872" s="109"/>
      <c r="E872" s="109"/>
      <c r="F872" s="113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8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84"/>
      <c r="BD872" s="84"/>
      <c r="BE872" s="84"/>
    </row>
    <row r="873" spans="1:57" ht="15.75" customHeight="1" x14ac:dyDescent="0.25">
      <c r="A873" s="111"/>
      <c r="B873" s="84"/>
      <c r="C873" s="84"/>
      <c r="D873" s="109"/>
      <c r="E873" s="109"/>
      <c r="F873" s="113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8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84"/>
      <c r="BD873" s="84"/>
      <c r="BE873" s="84"/>
    </row>
    <row r="874" spans="1:57" ht="15.75" customHeight="1" x14ac:dyDescent="0.25">
      <c r="A874" s="111"/>
      <c r="B874" s="84"/>
      <c r="C874" s="84"/>
      <c r="D874" s="109"/>
      <c r="E874" s="109"/>
      <c r="F874" s="113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8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84"/>
      <c r="BD874" s="84"/>
      <c r="BE874" s="84"/>
    </row>
    <row r="875" spans="1:57" ht="15.75" customHeight="1" x14ac:dyDescent="0.25">
      <c r="A875" s="111"/>
      <c r="B875" s="84"/>
      <c r="C875" s="84"/>
      <c r="D875" s="109"/>
      <c r="E875" s="109"/>
      <c r="F875" s="113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8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84"/>
      <c r="BD875" s="84"/>
      <c r="BE875" s="84"/>
    </row>
    <row r="876" spans="1:57" ht="15.75" customHeight="1" x14ac:dyDescent="0.25">
      <c r="A876" s="111"/>
      <c r="B876" s="84"/>
      <c r="C876" s="84"/>
      <c r="D876" s="109"/>
      <c r="E876" s="109"/>
      <c r="F876" s="113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8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84"/>
      <c r="BD876" s="84"/>
      <c r="BE876" s="84"/>
    </row>
    <row r="877" spans="1:57" ht="15.75" customHeight="1" x14ac:dyDescent="0.25">
      <c r="A877" s="111"/>
      <c r="B877" s="84"/>
      <c r="C877" s="84"/>
      <c r="D877" s="109"/>
      <c r="E877" s="109"/>
      <c r="F877" s="113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8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84"/>
      <c r="BD877" s="84"/>
      <c r="BE877" s="84"/>
    </row>
    <row r="878" spans="1:57" ht="15.75" customHeight="1" x14ac:dyDescent="0.25">
      <c r="A878" s="111"/>
      <c r="B878" s="84"/>
      <c r="C878" s="84"/>
      <c r="D878" s="109"/>
      <c r="E878" s="109"/>
      <c r="F878" s="113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8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84"/>
      <c r="BD878" s="84"/>
      <c r="BE878" s="84"/>
    </row>
    <row r="879" spans="1:57" ht="15.75" customHeight="1" x14ac:dyDescent="0.25">
      <c r="A879" s="111"/>
      <c r="B879" s="84"/>
      <c r="C879" s="84"/>
      <c r="D879" s="109"/>
      <c r="E879" s="109"/>
      <c r="F879" s="113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8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84"/>
      <c r="BD879" s="84"/>
      <c r="BE879" s="84"/>
    </row>
    <row r="880" spans="1:57" ht="15.75" customHeight="1" x14ac:dyDescent="0.25">
      <c r="A880" s="111"/>
      <c r="B880" s="84"/>
      <c r="C880" s="84"/>
      <c r="D880" s="109"/>
      <c r="E880" s="109"/>
      <c r="F880" s="113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8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84"/>
      <c r="BD880" s="84"/>
      <c r="BE880" s="84"/>
    </row>
    <row r="881" spans="1:57" ht="15.75" customHeight="1" x14ac:dyDescent="0.25">
      <c r="A881" s="111"/>
      <c r="B881" s="84"/>
      <c r="C881" s="84"/>
      <c r="D881" s="109"/>
      <c r="E881" s="109"/>
      <c r="F881" s="113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8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84"/>
      <c r="BD881" s="84"/>
      <c r="BE881" s="84"/>
    </row>
    <row r="882" spans="1:57" ht="15.75" customHeight="1" x14ac:dyDescent="0.25">
      <c r="A882" s="111"/>
      <c r="B882" s="84"/>
      <c r="C882" s="84"/>
      <c r="D882" s="109"/>
      <c r="E882" s="109"/>
      <c r="F882" s="113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8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84"/>
      <c r="BD882" s="84"/>
      <c r="BE882" s="84"/>
    </row>
    <row r="883" spans="1:57" ht="15.75" customHeight="1" x14ac:dyDescent="0.25">
      <c r="A883" s="111"/>
      <c r="B883" s="84"/>
      <c r="C883" s="84"/>
      <c r="D883" s="109"/>
      <c r="E883" s="109"/>
      <c r="F883" s="113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8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84"/>
      <c r="BD883" s="84"/>
      <c r="BE883" s="84"/>
    </row>
    <row r="884" spans="1:57" ht="15.75" customHeight="1" x14ac:dyDescent="0.25">
      <c r="A884" s="111"/>
      <c r="B884" s="84"/>
      <c r="C884" s="84"/>
      <c r="D884" s="109"/>
      <c r="E884" s="109"/>
      <c r="F884" s="113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8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84"/>
      <c r="BD884" s="84"/>
      <c r="BE884" s="84"/>
    </row>
  </sheetData>
  <mergeCells count="21">
    <mergeCell ref="AV33:AZ38"/>
    <mergeCell ref="G152:I152"/>
    <mergeCell ref="E183:I183"/>
    <mergeCell ref="C3:H3"/>
    <mergeCell ref="I3:N3"/>
    <mergeCell ref="O3:T3"/>
    <mergeCell ref="U3:Z3"/>
    <mergeCell ref="AA3:AF3"/>
    <mergeCell ref="AM3:AR3"/>
    <mergeCell ref="E65:J65"/>
    <mergeCell ref="G68:I68"/>
    <mergeCell ref="E106:J106"/>
    <mergeCell ref="G109:I109"/>
    <mergeCell ref="E149:J149"/>
    <mergeCell ref="AG3:AL3"/>
    <mergeCell ref="G187:I187"/>
    <mergeCell ref="AV74:AZ79"/>
    <mergeCell ref="G110:I110"/>
    <mergeCell ref="AU121:BC122"/>
    <mergeCell ref="AZ149:BA149"/>
    <mergeCell ref="BB149:BC149"/>
  </mergeCells>
  <pageMargins left="0.19685039370078741" right="0.19685039370078741" top="0.39370078740157483" bottom="0.1181102362204724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  <pageSetUpPr fitToPage="1"/>
  </sheetPr>
  <dimension ref="A1:AZ997"/>
  <sheetViews>
    <sheetView topLeftCell="B61" zoomScale="70" zoomScaleNormal="70" workbookViewId="0">
      <selection activeCell="N72" sqref="N72"/>
    </sheetView>
  </sheetViews>
  <sheetFormatPr defaultColWidth="14.42578125" defaultRowHeight="15" customHeight="1" x14ac:dyDescent="0.2"/>
  <cols>
    <col min="1" max="1" width="17.140625" customWidth="1"/>
    <col min="2" max="2" width="48.140625" customWidth="1"/>
    <col min="3" max="3" width="12" customWidth="1"/>
    <col min="4" max="4" width="11.85546875" customWidth="1"/>
    <col min="5" max="5" width="11.42578125" customWidth="1"/>
    <col min="6" max="6" width="11.140625" customWidth="1"/>
    <col min="7" max="7" width="11.5703125" customWidth="1"/>
    <col min="8" max="8" width="12.42578125" customWidth="1"/>
    <col min="9" max="9" width="10" customWidth="1"/>
    <col min="10" max="10" width="12.85546875" customWidth="1"/>
    <col min="11" max="11" width="9.42578125" customWidth="1"/>
    <col min="12" max="12" width="11.42578125" customWidth="1"/>
    <col min="13" max="14" width="11.85546875" customWidth="1"/>
    <col min="15" max="15" width="14.5703125" customWidth="1"/>
    <col min="16" max="16" width="11.140625" customWidth="1"/>
    <col min="17" max="17" width="11.85546875" customWidth="1"/>
    <col min="18" max="19" width="12.140625" customWidth="1"/>
    <col min="20" max="20" width="14" customWidth="1"/>
    <col min="21" max="21" width="11.85546875" customWidth="1"/>
    <col min="22" max="22" width="14" customWidth="1"/>
    <col min="23" max="24" width="12" customWidth="1"/>
    <col min="25" max="25" width="12.140625" customWidth="1"/>
    <col min="26" max="26" width="11.85546875" customWidth="1"/>
    <col min="27" max="27" width="12.42578125" customWidth="1"/>
    <col min="28" max="28" width="11.85546875" customWidth="1"/>
    <col min="29" max="29" width="12.5703125" customWidth="1"/>
    <col min="30" max="30" width="12.140625" customWidth="1"/>
    <col min="31" max="31" width="12" customWidth="1"/>
    <col min="32" max="32" width="12.42578125" customWidth="1"/>
    <col min="33" max="33" width="11.85546875" customWidth="1"/>
    <col min="34" max="34" width="12.5703125" customWidth="1"/>
    <col min="35" max="35" width="13.85546875" customWidth="1"/>
    <col min="36" max="36" width="11.85546875" customWidth="1"/>
    <col min="37" max="37" width="12.5703125" customWidth="1"/>
    <col min="38" max="38" width="13" customWidth="1"/>
    <col min="39" max="39" width="13.42578125" customWidth="1"/>
    <col min="40" max="41" width="11.5703125" customWidth="1"/>
    <col min="42" max="42" width="12.140625" customWidth="1"/>
    <col min="43" max="43" width="12.5703125" customWidth="1"/>
    <col min="44" max="44" width="12.85546875" customWidth="1"/>
    <col min="45" max="45" width="9.140625" customWidth="1"/>
    <col min="46" max="46" width="10.85546875" customWidth="1"/>
    <col min="47" max="47" width="34.85546875" customWidth="1"/>
    <col min="48" max="48" width="14.140625" customWidth="1"/>
    <col min="49" max="49" width="16.42578125" customWidth="1"/>
    <col min="50" max="50" width="18.140625" customWidth="1"/>
    <col min="51" max="51" width="14" customWidth="1"/>
    <col min="52" max="52" width="9.140625" customWidth="1"/>
  </cols>
  <sheetData>
    <row r="1" spans="1:52" ht="15.75" x14ac:dyDescent="0.25">
      <c r="A1" s="268" t="s">
        <v>153</v>
      </c>
      <c r="B1" s="269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</row>
    <row r="2" spans="1:52" x14ac:dyDescent="0.25">
      <c r="A2" s="270" t="s">
        <v>154</v>
      </c>
      <c r="B2" s="269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</row>
    <row r="3" spans="1:52" x14ac:dyDescent="0.25">
      <c r="A3" s="270"/>
      <c r="B3" s="269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</row>
    <row r="4" spans="1:52" x14ac:dyDescent="0.25">
      <c r="A4" s="270"/>
      <c r="B4" s="269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</row>
    <row r="5" spans="1:52" ht="23.25" x14ac:dyDescent="0.35">
      <c r="A5" s="70" t="s">
        <v>52</v>
      </c>
      <c r="B5" s="71" t="s">
        <v>53</v>
      </c>
      <c r="C5" s="109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</row>
    <row r="6" spans="1:52" x14ac:dyDescent="0.25">
      <c r="A6" s="270"/>
      <c r="B6" s="269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</row>
    <row r="7" spans="1:52" x14ac:dyDescent="0.25">
      <c r="A7" s="270"/>
      <c r="B7" s="69"/>
      <c r="C7" s="69">
        <v>2016</v>
      </c>
      <c r="D7" s="69">
        <v>2017</v>
      </c>
      <c r="E7" s="69">
        <v>2018</v>
      </c>
      <c r="F7" s="69">
        <v>2019</v>
      </c>
      <c r="G7" s="69">
        <v>2020</v>
      </c>
      <c r="H7" s="69">
        <v>2021</v>
      </c>
      <c r="I7" s="69">
        <v>2022</v>
      </c>
      <c r="J7" s="69">
        <v>2023</v>
      </c>
      <c r="K7" s="69">
        <v>2024</v>
      </c>
      <c r="L7" s="69">
        <v>2025</v>
      </c>
      <c r="M7" s="69">
        <v>2026</v>
      </c>
      <c r="N7" s="69">
        <v>2027</v>
      </c>
      <c r="O7" s="69">
        <v>2028</v>
      </c>
      <c r="P7" s="69">
        <v>2029</v>
      </c>
      <c r="Q7" s="69">
        <v>2030</v>
      </c>
      <c r="R7" s="69">
        <v>2031</v>
      </c>
      <c r="S7" s="69">
        <v>2032</v>
      </c>
      <c r="T7" s="69">
        <v>2033</v>
      </c>
      <c r="U7" s="69">
        <v>2034</v>
      </c>
      <c r="V7" s="69">
        <v>2035</v>
      </c>
      <c r="W7" s="69">
        <v>2036</v>
      </c>
      <c r="X7" s="69">
        <v>2037</v>
      </c>
      <c r="Y7" s="69">
        <v>2038</v>
      </c>
      <c r="Z7" s="69">
        <v>2039</v>
      </c>
      <c r="AA7" s="69">
        <v>2040</v>
      </c>
      <c r="AB7" s="69">
        <v>2041</v>
      </c>
      <c r="AC7" s="69">
        <v>2042</v>
      </c>
      <c r="AD7" s="69">
        <v>2043</v>
      </c>
      <c r="AE7" s="69">
        <v>2044</v>
      </c>
      <c r="AF7" s="69">
        <v>2045</v>
      </c>
      <c r="AG7" s="69">
        <v>2046</v>
      </c>
      <c r="AH7" s="69">
        <v>2047</v>
      </c>
      <c r="AI7" s="69">
        <v>2048</v>
      </c>
      <c r="AJ7" s="69">
        <v>2049</v>
      </c>
      <c r="AK7" s="69">
        <v>2050</v>
      </c>
      <c r="AL7" s="69">
        <v>2051</v>
      </c>
      <c r="AM7" s="69">
        <v>2052</v>
      </c>
      <c r="AN7" s="69">
        <v>2053</v>
      </c>
      <c r="AO7" s="69">
        <v>2054</v>
      </c>
      <c r="AP7" s="69">
        <v>2055</v>
      </c>
      <c r="AQ7" s="69">
        <v>2056</v>
      </c>
      <c r="AR7" s="69">
        <v>2057</v>
      </c>
      <c r="AS7" s="84"/>
      <c r="AT7" s="84"/>
      <c r="AU7" s="84"/>
      <c r="AV7" s="899" t="s">
        <v>155</v>
      </c>
      <c r="AW7" s="900"/>
      <c r="AX7" s="900"/>
      <c r="AY7" s="900"/>
      <c r="AZ7" s="901"/>
    </row>
    <row r="8" spans="1:52" x14ac:dyDescent="0.25">
      <c r="A8" s="270"/>
      <c r="B8" s="73" t="s">
        <v>56</v>
      </c>
      <c r="C8" s="69">
        <v>2.4039322673287547E-3</v>
      </c>
      <c r="D8" s="75">
        <v>2.3981672357284781E-3</v>
      </c>
      <c r="E8" s="75">
        <v>2.39242978899473E-3</v>
      </c>
      <c r="F8" s="75">
        <v>2.3867197296154755E-3</v>
      </c>
      <c r="G8" s="75">
        <v>2.3810368619600936E-3</v>
      </c>
      <c r="H8" s="75">
        <v>2.3753809922564722E-3</v>
      </c>
      <c r="I8" s="75">
        <v>2.3697519285689863E-3</v>
      </c>
      <c r="J8" s="75">
        <v>2.3641494807773488E-3</v>
      </c>
      <c r="K8" s="75">
        <v>2.3585734605552021E-3</v>
      </c>
      <c r="L8" s="75">
        <v>2.3530236813488715E-3</v>
      </c>
      <c r="M8" s="75">
        <v>-5.2807686079391265E-4</v>
      </c>
      <c r="N8" s="75">
        <v>-5.2835587330486949E-4</v>
      </c>
      <c r="O8" s="75">
        <v>-5.2863518080734605E-4</v>
      </c>
      <c r="P8" s="75">
        <v>-5.2891478376983453E-4</v>
      </c>
      <c r="Q8" s="75">
        <v>-5.2919468266098631E-4</v>
      </c>
      <c r="R8" s="75">
        <v>-5.2947487795086169E-4</v>
      </c>
      <c r="S8" s="75">
        <v>-5.297553701109339E-4</v>
      </c>
      <c r="T8" s="75">
        <v>-5.3003615961284172E-4</v>
      </c>
      <c r="U8" s="75">
        <v>-5.3031724692978086E-4</v>
      </c>
      <c r="V8" s="75">
        <v>-5.3059863253581189E-4</v>
      </c>
      <c r="W8" s="75">
        <v>-5.3088031690586316E-4</v>
      </c>
      <c r="X8" s="75">
        <v>-5.3116230051642908E-4</v>
      </c>
      <c r="Y8" s="75">
        <v>-5.3144458384418074E-4</v>
      </c>
      <c r="Z8" s="75">
        <v>-5.3172716736722139E-4</v>
      </c>
      <c r="AA8" s="75">
        <v>-5.3201005156509049E-4</v>
      </c>
      <c r="AB8" s="75">
        <v>-5.3229323691751076E-4</v>
      </c>
      <c r="AC8" s="75">
        <v>-5.3257672390578546E-4</v>
      </c>
      <c r="AD8" s="75">
        <v>-5.3286051301210417E-4</v>
      </c>
      <c r="AE8" s="75">
        <v>-5.3314460471954499E-4</v>
      </c>
      <c r="AF8" s="75">
        <v>-5.33428999512776E-4</v>
      </c>
      <c r="AG8" s="75">
        <v>-5.3371369787582061E-4</v>
      </c>
      <c r="AH8" s="75">
        <v>-3.4847654264865352E-3</v>
      </c>
      <c r="AI8" s="75">
        <v>-3.4969514821094911E-3</v>
      </c>
      <c r="AJ8" s="75">
        <v>-3.5092230649070898E-3</v>
      </c>
      <c r="AK8" s="75">
        <v>-3.5215810784528191E-3</v>
      </c>
      <c r="AL8" s="75">
        <v>-3.5340264390914754E-3</v>
      </c>
      <c r="AM8" s="75">
        <v>-3.5465600761681961E-3</v>
      </c>
      <c r="AN8" s="75">
        <v>-3.5591829322598129E-3</v>
      </c>
      <c r="AO8" s="75">
        <v>-3.5718959634085845E-3</v>
      </c>
      <c r="AP8" s="75">
        <v>-3.5847001393664178E-3</v>
      </c>
      <c r="AQ8" s="75">
        <v>-3.5975964438400353E-3</v>
      </c>
      <c r="AR8" s="75">
        <v>-3.6105858747429E-3</v>
      </c>
      <c r="AS8" s="84"/>
      <c r="AT8" s="84"/>
      <c r="AU8" s="84"/>
      <c r="AV8" s="902"/>
      <c r="AW8" s="903"/>
      <c r="AX8" s="903"/>
      <c r="AY8" s="903"/>
      <c r="AZ8" s="904"/>
    </row>
    <row r="9" spans="1:52" x14ac:dyDescent="0.25">
      <c r="A9" s="270"/>
      <c r="B9" s="73" t="s">
        <v>57</v>
      </c>
      <c r="C9" s="69"/>
      <c r="D9" s="75">
        <f t="shared" ref="D9:F9" si="0">D31</f>
        <v>0.11953811835717097</v>
      </c>
      <c r="E9" s="75">
        <f t="shared" si="0"/>
        <v>0.19057665260196907</v>
      </c>
      <c r="F9" s="75">
        <f t="shared" si="0"/>
        <v>9.5491238432762349E-3</v>
      </c>
      <c r="G9" s="76">
        <f>AVERAGE(D9:F9)</f>
        <v>0.10655463160080542</v>
      </c>
      <c r="H9" s="879">
        <f>G9*0.9</f>
        <v>9.589916844072488E-2</v>
      </c>
      <c r="I9" s="75">
        <f>H9*0.9</f>
        <v>8.6309251596652398E-2</v>
      </c>
      <c r="J9" s="75">
        <f t="shared" ref="J9:AR9" si="1">I9*0.9</f>
        <v>7.7678326436987161E-2</v>
      </c>
      <c r="K9" s="75">
        <f t="shared" si="1"/>
        <v>6.9910493793288453E-2</v>
      </c>
      <c r="L9" s="75">
        <f t="shared" si="1"/>
        <v>6.2919444413959608E-2</v>
      </c>
      <c r="M9" s="75">
        <f t="shared" si="1"/>
        <v>5.6627499972563645E-2</v>
      </c>
      <c r="N9" s="75">
        <f t="shared" si="1"/>
        <v>5.0964749975307283E-2</v>
      </c>
      <c r="O9" s="75">
        <f t="shared" si="1"/>
        <v>4.5868274977776555E-2</v>
      </c>
      <c r="P9" s="75">
        <f t="shared" si="1"/>
        <v>4.1281447479998901E-2</v>
      </c>
      <c r="Q9" s="75">
        <f t="shared" si="1"/>
        <v>3.7153302731999009E-2</v>
      </c>
      <c r="R9" s="75">
        <f t="shared" si="1"/>
        <v>3.3437972458799106E-2</v>
      </c>
      <c r="S9" s="75">
        <f t="shared" si="1"/>
        <v>3.0094175212919197E-2</v>
      </c>
      <c r="T9" s="75">
        <f t="shared" si="1"/>
        <v>2.7084757691627277E-2</v>
      </c>
      <c r="U9" s="75">
        <f t="shared" si="1"/>
        <v>2.4376281922464549E-2</v>
      </c>
      <c r="V9" s="75">
        <f t="shared" si="1"/>
        <v>2.1938653730218093E-2</v>
      </c>
      <c r="W9" s="75">
        <f t="shared" si="1"/>
        <v>1.9744788357196286E-2</v>
      </c>
      <c r="X9" s="75">
        <f t="shared" si="1"/>
        <v>1.7770309521476658E-2</v>
      </c>
      <c r="Y9" s="75">
        <f t="shared" si="1"/>
        <v>1.5993278569328993E-2</v>
      </c>
      <c r="Z9" s="75">
        <f t="shared" si="1"/>
        <v>1.4393950712396094E-2</v>
      </c>
      <c r="AA9" s="75">
        <f t="shared" si="1"/>
        <v>1.2954555641156485E-2</v>
      </c>
      <c r="AB9" s="75">
        <f t="shared" si="1"/>
        <v>1.1659100077040838E-2</v>
      </c>
      <c r="AC9" s="75">
        <f t="shared" si="1"/>
        <v>1.0493190069336755E-2</v>
      </c>
      <c r="AD9" s="75">
        <f t="shared" si="1"/>
        <v>9.4438710624030787E-3</v>
      </c>
      <c r="AE9" s="75">
        <f t="shared" si="1"/>
        <v>8.4994839561627709E-3</v>
      </c>
      <c r="AF9" s="75">
        <f t="shared" si="1"/>
        <v>7.6495355605464936E-3</v>
      </c>
      <c r="AG9" s="75">
        <f t="shared" si="1"/>
        <v>6.8845820044918446E-3</v>
      </c>
      <c r="AH9" s="75">
        <f t="shared" si="1"/>
        <v>6.1961238040426601E-3</v>
      </c>
      <c r="AI9" s="75">
        <f t="shared" si="1"/>
        <v>5.5765114236383945E-3</v>
      </c>
      <c r="AJ9" s="75">
        <f t="shared" si="1"/>
        <v>5.0188602812745549E-3</v>
      </c>
      <c r="AK9" s="75">
        <f t="shared" si="1"/>
        <v>4.5169742531470996E-3</v>
      </c>
      <c r="AL9" s="75">
        <f t="shared" si="1"/>
        <v>4.0652768278323899E-3</v>
      </c>
      <c r="AM9" s="75">
        <f t="shared" si="1"/>
        <v>3.6587491450491508E-3</v>
      </c>
      <c r="AN9" s="75">
        <f t="shared" si="1"/>
        <v>3.2928742305442359E-3</v>
      </c>
      <c r="AO9" s="75">
        <f t="shared" si="1"/>
        <v>2.9635868074898123E-3</v>
      </c>
      <c r="AP9" s="75">
        <f t="shared" si="1"/>
        <v>2.6672281267408312E-3</v>
      </c>
      <c r="AQ9" s="75">
        <f t="shared" si="1"/>
        <v>2.4005053140667481E-3</v>
      </c>
      <c r="AR9" s="75">
        <f t="shared" si="1"/>
        <v>2.1604547826600735E-3</v>
      </c>
      <c r="AS9" s="84"/>
      <c r="AT9" s="84"/>
      <c r="AU9" s="84"/>
      <c r="AV9" s="902"/>
      <c r="AW9" s="903"/>
      <c r="AX9" s="903"/>
      <c r="AY9" s="903"/>
      <c r="AZ9" s="904"/>
    </row>
    <row r="10" spans="1:52" x14ac:dyDescent="0.25">
      <c r="A10" s="270"/>
      <c r="B10" s="73" t="s">
        <v>58</v>
      </c>
      <c r="C10" s="69"/>
      <c r="D10" s="75">
        <f t="shared" ref="D10:AR10" si="2">D8+D9</f>
        <v>0.12193628559289946</v>
      </c>
      <c r="E10" s="75">
        <f t="shared" si="2"/>
        <v>0.1929690823909638</v>
      </c>
      <c r="F10" s="75">
        <f t="shared" si="2"/>
        <v>1.1935843572891711E-2</v>
      </c>
      <c r="G10" s="75">
        <f t="shared" si="2"/>
        <v>0.10893566846276551</v>
      </c>
      <c r="H10" s="75">
        <f t="shared" si="2"/>
        <v>9.8274549432981348E-2</v>
      </c>
      <c r="I10" s="75">
        <f t="shared" si="2"/>
        <v>8.8679003525221387E-2</v>
      </c>
      <c r="J10" s="75">
        <f t="shared" si="2"/>
        <v>8.0042475917764505E-2</v>
      </c>
      <c r="K10" s="75">
        <f t="shared" si="2"/>
        <v>7.2269067253843661E-2</v>
      </c>
      <c r="L10" s="75">
        <f t="shared" si="2"/>
        <v>6.5272468095308483E-2</v>
      </c>
      <c r="M10" s="75">
        <f t="shared" si="2"/>
        <v>5.6099423111769735E-2</v>
      </c>
      <c r="N10" s="75">
        <f t="shared" si="2"/>
        <v>5.0436394102002416E-2</v>
      </c>
      <c r="O10" s="75">
        <f t="shared" si="2"/>
        <v>4.5339639796969207E-2</v>
      </c>
      <c r="P10" s="75">
        <f t="shared" si="2"/>
        <v>4.0752532696229068E-2</v>
      </c>
      <c r="Q10" s="75">
        <f t="shared" si="2"/>
        <v>3.6624108049338022E-2</v>
      </c>
      <c r="R10" s="75">
        <f t="shared" si="2"/>
        <v>3.2908497580848246E-2</v>
      </c>
      <c r="S10" s="75">
        <f t="shared" si="2"/>
        <v>2.9564419842808262E-2</v>
      </c>
      <c r="T10" s="75">
        <f t="shared" si="2"/>
        <v>2.6554721532014436E-2</v>
      </c>
      <c r="U10" s="75">
        <f t="shared" si="2"/>
        <v>2.3845964675534768E-2</v>
      </c>
      <c r="V10" s="75">
        <f t="shared" si="2"/>
        <v>2.1408055097682281E-2</v>
      </c>
      <c r="W10" s="75">
        <f t="shared" si="2"/>
        <v>1.9213908040290422E-2</v>
      </c>
      <c r="X10" s="75">
        <f t="shared" si="2"/>
        <v>1.7239147220960229E-2</v>
      </c>
      <c r="Y10" s="75">
        <f t="shared" si="2"/>
        <v>1.5461833985484813E-2</v>
      </c>
      <c r="Z10" s="75">
        <f t="shared" si="2"/>
        <v>1.3862223545028873E-2</v>
      </c>
      <c r="AA10" s="75">
        <f t="shared" si="2"/>
        <v>1.2422545589591395E-2</v>
      </c>
      <c r="AB10" s="75">
        <f t="shared" si="2"/>
        <v>1.1126806840123326E-2</v>
      </c>
      <c r="AC10" s="75">
        <f t="shared" si="2"/>
        <v>9.9606133454309687E-3</v>
      </c>
      <c r="AD10" s="75">
        <f t="shared" si="2"/>
        <v>8.9110105493909741E-3</v>
      </c>
      <c r="AE10" s="75">
        <f t="shared" si="2"/>
        <v>7.9663393514432263E-3</v>
      </c>
      <c r="AF10" s="75">
        <f t="shared" si="2"/>
        <v>7.1161065610337174E-3</v>
      </c>
      <c r="AG10" s="75">
        <f t="shared" si="2"/>
        <v>6.3508683066160242E-3</v>
      </c>
      <c r="AH10" s="75">
        <f t="shared" si="2"/>
        <v>2.7113583775561249E-3</v>
      </c>
      <c r="AI10" s="75">
        <f t="shared" si="2"/>
        <v>2.0795599415289034E-3</v>
      </c>
      <c r="AJ10" s="75">
        <f t="shared" si="2"/>
        <v>1.509637216367465E-3</v>
      </c>
      <c r="AK10" s="75">
        <f t="shared" si="2"/>
        <v>9.9539317469428054E-4</v>
      </c>
      <c r="AL10" s="75">
        <f t="shared" si="2"/>
        <v>5.312503887409145E-4</v>
      </c>
      <c r="AM10" s="75">
        <f t="shared" si="2"/>
        <v>1.1218906888095471E-4</v>
      </c>
      <c r="AN10" s="75">
        <f t="shared" si="2"/>
        <v>-2.6630870171557696E-4</v>
      </c>
      <c r="AO10" s="75">
        <f t="shared" si="2"/>
        <v>-6.0830915591877227E-4</v>
      </c>
      <c r="AP10" s="75">
        <f t="shared" si="2"/>
        <v>-9.1747201262558668E-4</v>
      </c>
      <c r="AQ10" s="75">
        <f t="shared" si="2"/>
        <v>-1.1970911297732871E-3</v>
      </c>
      <c r="AR10" s="75">
        <f t="shared" si="2"/>
        <v>-1.4501310920828265E-3</v>
      </c>
      <c r="AS10" s="84"/>
      <c r="AT10" s="84"/>
      <c r="AU10" s="84"/>
      <c r="AV10" s="902"/>
      <c r="AW10" s="903"/>
      <c r="AX10" s="903"/>
      <c r="AY10" s="903"/>
      <c r="AZ10" s="904"/>
    </row>
    <row r="11" spans="1:52" x14ac:dyDescent="0.25">
      <c r="A11" s="270"/>
      <c r="B11" s="269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902"/>
      <c r="AW11" s="903"/>
      <c r="AX11" s="903"/>
      <c r="AY11" s="903"/>
      <c r="AZ11" s="904"/>
    </row>
    <row r="12" spans="1:52" x14ac:dyDescent="0.25">
      <c r="A12" s="271"/>
      <c r="B12" s="272"/>
      <c r="C12" s="110"/>
      <c r="D12" s="110"/>
      <c r="E12" s="110"/>
      <c r="F12" s="110"/>
      <c r="G12" s="110"/>
      <c r="H12" s="110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905"/>
      <c r="AW12" s="906"/>
      <c r="AX12" s="906"/>
      <c r="AY12" s="906"/>
      <c r="AZ12" s="907"/>
    </row>
    <row r="13" spans="1:52" ht="14.25" customHeight="1" thickBot="1" x14ac:dyDescent="0.3">
      <c r="A13" s="943" t="s">
        <v>236</v>
      </c>
      <c r="B13" s="944"/>
      <c r="C13" s="273">
        <v>2016</v>
      </c>
      <c r="D13" s="274">
        <v>2017</v>
      </c>
      <c r="E13" s="275">
        <v>2018</v>
      </c>
      <c r="F13" s="276">
        <v>2019</v>
      </c>
      <c r="G13" s="88">
        <v>2020</v>
      </c>
      <c r="H13" s="277">
        <v>2021</v>
      </c>
      <c r="I13" s="80">
        <v>2022</v>
      </c>
      <c r="J13" s="81">
        <v>2023</v>
      </c>
      <c r="K13" s="82">
        <v>2024</v>
      </c>
      <c r="L13" s="79">
        <v>2025</v>
      </c>
      <c r="M13" s="80">
        <v>2026</v>
      </c>
      <c r="N13" s="81">
        <v>2027</v>
      </c>
      <c r="O13" s="82">
        <v>2028</v>
      </c>
      <c r="P13" s="83">
        <v>2029</v>
      </c>
      <c r="Q13" s="79">
        <v>2030</v>
      </c>
      <c r="R13" s="80">
        <v>2031</v>
      </c>
      <c r="S13" s="81">
        <v>2032</v>
      </c>
      <c r="T13" s="82">
        <v>2033</v>
      </c>
      <c r="U13" s="79">
        <v>2034</v>
      </c>
      <c r="V13" s="80">
        <v>2035</v>
      </c>
      <c r="W13" s="81">
        <v>2036</v>
      </c>
      <c r="X13" s="82">
        <v>2037</v>
      </c>
      <c r="Y13" s="83">
        <v>2038</v>
      </c>
      <c r="Z13" s="79">
        <v>2039</v>
      </c>
      <c r="AA13" s="80">
        <v>2040</v>
      </c>
      <c r="AB13" s="81">
        <v>2041</v>
      </c>
      <c r="AC13" s="82">
        <v>2042</v>
      </c>
      <c r="AD13" s="79">
        <v>2043</v>
      </c>
      <c r="AE13" s="80">
        <v>2044</v>
      </c>
      <c r="AF13" s="81">
        <v>2045</v>
      </c>
      <c r="AG13" s="82">
        <v>2046</v>
      </c>
      <c r="AH13" s="83">
        <v>2047</v>
      </c>
      <c r="AI13" s="79">
        <v>2048</v>
      </c>
      <c r="AJ13" s="80">
        <v>2049</v>
      </c>
      <c r="AK13" s="81">
        <v>2050</v>
      </c>
      <c r="AL13" s="82">
        <v>2051</v>
      </c>
      <c r="AM13" s="79">
        <v>2052</v>
      </c>
      <c r="AN13" s="80">
        <v>2053</v>
      </c>
      <c r="AO13" s="81">
        <v>2054</v>
      </c>
      <c r="AP13" s="82">
        <v>2055</v>
      </c>
      <c r="AQ13" s="83">
        <v>2056</v>
      </c>
      <c r="AR13" s="79">
        <v>2057</v>
      </c>
      <c r="AS13" s="84"/>
      <c r="AT13" s="948" t="s">
        <v>236</v>
      </c>
      <c r="AU13" s="949"/>
      <c r="AV13" s="829" t="s">
        <v>60</v>
      </c>
      <c r="AW13" s="829" t="s">
        <v>61</v>
      </c>
      <c r="AX13" s="829" t="s">
        <v>62</v>
      </c>
      <c r="AY13" s="829" t="s">
        <v>156</v>
      </c>
      <c r="AZ13" s="830"/>
    </row>
    <row r="14" spans="1:52" ht="35.1" customHeight="1" thickTop="1" thickBot="1" x14ac:dyDescent="0.3">
      <c r="A14" s="278" t="s">
        <v>64</v>
      </c>
      <c r="B14" s="279" t="s">
        <v>157</v>
      </c>
      <c r="C14" s="550" t="s">
        <v>262</v>
      </c>
      <c r="D14" s="550" t="s">
        <v>262</v>
      </c>
      <c r="E14" s="550" t="s">
        <v>262</v>
      </c>
      <c r="F14" s="550" t="s">
        <v>262</v>
      </c>
      <c r="G14" s="550" t="s">
        <v>262</v>
      </c>
      <c r="H14" s="550" t="s">
        <v>262</v>
      </c>
      <c r="I14" s="550" t="s">
        <v>262</v>
      </c>
      <c r="J14" s="550" t="s">
        <v>262</v>
      </c>
      <c r="K14" s="550" t="s">
        <v>262</v>
      </c>
      <c r="L14" s="550" t="s">
        <v>262</v>
      </c>
      <c r="M14" s="550" t="s">
        <v>262</v>
      </c>
      <c r="N14" s="550" t="s">
        <v>262</v>
      </c>
      <c r="O14" s="550" t="s">
        <v>262</v>
      </c>
      <c r="P14" s="550" t="s">
        <v>262</v>
      </c>
      <c r="Q14" s="550" t="s">
        <v>262</v>
      </c>
      <c r="R14" s="550" t="s">
        <v>262</v>
      </c>
      <c r="S14" s="550" t="s">
        <v>262</v>
      </c>
      <c r="T14" s="550" t="s">
        <v>262</v>
      </c>
      <c r="U14" s="550" t="s">
        <v>262</v>
      </c>
      <c r="V14" s="550" t="s">
        <v>262</v>
      </c>
      <c r="W14" s="550" t="s">
        <v>262</v>
      </c>
      <c r="X14" s="550" t="s">
        <v>262</v>
      </c>
      <c r="Y14" s="550" t="s">
        <v>262</v>
      </c>
      <c r="Z14" s="550" t="s">
        <v>262</v>
      </c>
      <c r="AA14" s="550" t="s">
        <v>262</v>
      </c>
      <c r="AB14" s="550" t="s">
        <v>262</v>
      </c>
      <c r="AC14" s="550" t="s">
        <v>262</v>
      </c>
      <c r="AD14" s="550" t="s">
        <v>262</v>
      </c>
      <c r="AE14" s="550" t="s">
        <v>262</v>
      </c>
      <c r="AF14" s="550" t="s">
        <v>262</v>
      </c>
      <c r="AG14" s="550" t="s">
        <v>262</v>
      </c>
      <c r="AH14" s="550" t="s">
        <v>262</v>
      </c>
      <c r="AI14" s="550" t="s">
        <v>262</v>
      </c>
      <c r="AJ14" s="550" t="s">
        <v>262</v>
      </c>
      <c r="AK14" s="550" t="s">
        <v>262</v>
      </c>
      <c r="AL14" s="550" t="s">
        <v>262</v>
      </c>
      <c r="AM14" s="550" t="s">
        <v>262</v>
      </c>
      <c r="AN14" s="550" t="s">
        <v>262</v>
      </c>
      <c r="AO14" s="550" t="s">
        <v>262</v>
      </c>
      <c r="AP14" s="550" t="s">
        <v>262</v>
      </c>
      <c r="AQ14" s="550" t="s">
        <v>262</v>
      </c>
      <c r="AR14" s="550" t="s">
        <v>262</v>
      </c>
      <c r="AS14" s="84"/>
      <c r="AT14" s="832" t="s">
        <v>64</v>
      </c>
      <c r="AU14" s="825" t="s">
        <v>157</v>
      </c>
      <c r="AV14" s="833" t="s">
        <v>11</v>
      </c>
      <c r="AW14" s="833" t="s">
        <v>11</v>
      </c>
      <c r="AX14" s="833" t="s">
        <v>11</v>
      </c>
      <c r="AY14" s="833" t="s">
        <v>11</v>
      </c>
      <c r="AZ14" s="834" t="s">
        <v>11</v>
      </c>
    </row>
    <row r="15" spans="1:52" ht="15.75" thickTop="1" x14ac:dyDescent="0.25">
      <c r="A15" s="286" t="s">
        <v>72</v>
      </c>
      <c r="B15" s="91" t="s">
        <v>158</v>
      </c>
      <c r="C15" s="287">
        <v>853</v>
      </c>
      <c r="D15" s="288">
        <v>1011</v>
      </c>
      <c r="E15" s="147">
        <v>1112</v>
      </c>
      <c r="F15" s="289">
        <v>1224</v>
      </c>
      <c r="G15" s="549">
        <v>774</v>
      </c>
      <c r="H15" s="92">
        <v>772</v>
      </c>
      <c r="I15" s="93">
        <f>AVERAGE(C15:H15)*(1+I$10)</f>
        <v>1042.5915923759869</v>
      </c>
      <c r="J15" s="569">
        <f t="shared" ref="J15:AR15" si="3">AVERAGE(D15:I15)*(1+J$10)</f>
        <v>1068.4485065777378</v>
      </c>
      <c r="K15" s="93">
        <f t="shared" si="3"/>
        <v>1071.025252819999</v>
      </c>
      <c r="L15" s="93">
        <f t="shared" si="3"/>
        <v>1056.7618912580942</v>
      </c>
      <c r="M15" s="93">
        <f t="shared" si="3"/>
        <v>1018.225452361192</v>
      </c>
      <c r="N15" s="93">
        <f t="shared" si="3"/>
        <v>1055.5227288665985</v>
      </c>
      <c r="O15" s="93">
        <f t="shared" si="3"/>
        <v>1099.7975533644562</v>
      </c>
      <c r="P15" s="93">
        <f t="shared" si="3"/>
        <v>1104.8943515697053</v>
      </c>
      <c r="Q15" s="93">
        <f t="shared" si="3"/>
        <v>1106.8082647514948</v>
      </c>
      <c r="R15" s="93">
        <f t="shared" si="3"/>
        <v>1109.0011867736405</v>
      </c>
      <c r="S15" s="93">
        <f t="shared" si="3"/>
        <v>1114.3747095972053</v>
      </c>
      <c r="T15" s="93">
        <f t="shared" si="3"/>
        <v>1127.5674999512014</v>
      </c>
      <c r="U15" s="93">
        <f t="shared" si="3"/>
        <v>1136.8859933225776</v>
      </c>
      <c r="V15" s="93">
        <f t="shared" si="3"/>
        <v>1140.4926593797045</v>
      </c>
      <c r="W15" s="93">
        <f t="shared" si="3"/>
        <v>1144.0897480440142</v>
      </c>
      <c r="X15" s="93">
        <f t="shared" si="3"/>
        <v>1148.1937335131622</v>
      </c>
      <c r="Y15" s="93">
        <f t="shared" si="3"/>
        <v>1152.8207065577717</v>
      </c>
      <c r="Z15" s="93">
        <f t="shared" si="3"/>
        <v>1157.5012116478108</v>
      </c>
      <c r="AA15" s="93">
        <f t="shared" si="3"/>
        <v>1160.9084946687417</v>
      </c>
      <c r="AB15" s="93">
        <f t="shared" si="3"/>
        <v>1163.4710168597348</v>
      </c>
      <c r="AC15" s="93">
        <f t="shared" si="3"/>
        <v>1165.9969882737068</v>
      </c>
      <c r="AD15" s="93">
        <f t="shared" si="3"/>
        <v>1168.4689671316187</v>
      </c>
      <c r="AE15" s="93">
        <f t="shared" si="3"/>
        <v>1170.7810229210693</v>
      </c>
      <c r="AF15" s="93">
        <f t="shared" si="3"/>
        <v>1172.8081411303542</v>
      </c>
      <c r="AG15" s="93">
        <f t="shared" si="3"/>
        <v>1174.4843618587167</v>
      </c>
      <c r="AH15" s="93">
        <f t="shared" si="3"/>
        <v>1172.5055695027418</v>
      </c>
      <c r="AI15" s="93">
        <f t="shared" si="3"/>
        <v>1173.2756755155542</v>
      </c>
      <c r="AJ15" s="93">
        <f t="shared" si="3"/>
        <v>1173.8233326154293</v>
      </c>
      <c r="AK15" s="93">
        <f t="shared" si="3"/>
        <v>1174.1138933823049</v>
      </c>
      <c r="AL15" s="93">
        <f t="shared" si="3"/>
        <v>1174.1252523036953</v>
      </c>
      <c r="AM15" s="93">
        <f t="shared" si="3"/>
        <v>1173.8530262348456</v>
      </c>
      <c r="AN15" s="93">
        <f t="shared" si="3"/>
        <v>1173.3035807392203</v>
      </c>
      <c r="AO15" s="93">
        <f t="shared" si="3"/>
        <v>1173.0351244579253</v>
      </c>
      <c r="AP15" s="93">
        <f t="shared" si="3"/>
        <v>1172.6321897650325</v>
      </c>
      <c r="AQ15" s="93">
        <f t="shared" si="3"/>
        <v>1172.1057121235806</v>
      </c>
      <c r="AR15" s="93">
        <f t="shared" si="3"/>
        <v>1171.4745555459629</v>
      </c>
      <c r="AS15" s="84"/>
      <c r="AT15" s="831" t="s">
        <v>72</v>
      </c>
      <c r="AU15" s="827" t="s">
        <v>158</v>
      </c>
      <c r="AV15" s="810">
        <v>220</v>
      </c>
      <c r="AW15" s="810">
        <v>8</v>
      </c>
      <c r="AX15" s="810">
        <v>3</v>
      </c>
      <c r="AY15" s="811">
        <f>X15/AV15/AW15/AX15</f>
        <v>0.21746093437749284</v>
      </c>
      <c r="AZ15" s="810">
        <f t="shared" ref="AZ15:AZ23" si="4">ROUNDUP(AY15,0)</f>
        <v>1</v>
      </c>
    </row>
    <row r="16" spans="1:52" x14ac:dyDescent="0.25">
      <c r="A16" s="293" t="s">
        <v>73</v>
      </c>
      <c r="B16" s="99" t="s">
        <v>159</v>
      </c>
      <c r="C16" s="294">
        <v>312</v>
      </c>
      <c r="D16" s="295">
        <v>931</v>
      </c>
      <c r="E16" s="177">
        <v>1260</v>
      </c>
      <c r="F16" s="296">
        <v>1185</v>
      </c>
      <c r="G16" s="549">
        <v>712</v>
      </c>
      <c r="H16" s="92">
        <v>553</v>
      </c>
      <c r="I16" s="93">
        <f t="shared" ref="I16:I23" si="5">AVERAGE(C16:H16)*(1+I$10)</f>
        <v>898.70451741007025</v>
      </c>
      <c r="J16" s="569">
        <f t="shared" ref="J16:J23" si="6">AVERAGE(D16:I16)*(1+J$10)</f>
        <v>997.1860304727328</v>
      </c>
      <c r="K16" s="93">
        <f t="shared" ref="K16:K23" si="7">AVERAGE(E16:J16)*(1+K$10)</f>
        <v>1001.8371714842388</v>
      </c>
      <c r="L16" s="93">
        <f t="shared" ref="L16:L23" si="8">AVERAGE(F16:K16)*(1+L$10)</f>
        <v>949.46451771863724</v>
      </c>
      <c r="M16" s="93">
        <f t="shared" ref="M16:M23" si="9">AVERAGE(G16:L16)*(1+M$10)</f>
        <v>899.83054540377555</v>
      </c>
      <c r="N16" s="93">
        <f t="shared" ref="N16:N23" si="10">AVERAGE(H16:M16)*(1+N$10)</f>
        <v>927.88947004944748</v>
      </c>
      <c r="O16" s="93">
        <f t="shared" ref="O16:O23" si="11">AVERAGE(I16:N16)*(1+O$10)</f>
        <v>988.70178832473721</v>
      </c>
      <c r="P16" s="93">
        <f t="shared" ref="P16:P23" si="12">AVERAGE(J16:O16)*(1+P$10)</f>
        <v>999.9740312164854</v>
      </c>
      <c r="Q16" s="93">
        <f t="shared" ref="Q16:Q23" si="13">AVERAGE(K16:P16)*(1+Q$10)</f>
        <v>996.48905025323734</v>
      </c>
      <c r="R16" s="93">
        <f t="shared" ref="R16:R23" si="14">AVERAGE(L16:Q16)*(1+R$10)</f>
        <v>991.99661072564004</v>
      </c>
      <c r="S16" s="93">
        <f t="shared" ref="S16:S23" si="15">AVERAGE(M16:R16)*(1+S$10)</f>
        <v>996.08324160967106</v>
      </c>
      <c r="T16" s="93">
        <f t="shared" ref="T16:T23" si="16">AVERAGE(N16:S16)*(1+T$10)</f>
        <v>1009.6395278959313</v>
      </c>
      <c r="U16" s="93">
        <f t="shared" ref="U16:U23" si="17">AVERAGE(O16:T16)*(1+U$10)</f>
        <v>1020.9253160849381</v>
      </c>
      <c r="V16" s="93">
        <f t="shared" ref="V16:V23" si="18">AVERAGE(P16:U16)*(1+V$10)</f>
        <v>1023.9799227518736</v>
      </c>
      <c r="W16" s="93">
        <f t="shared" ref="W16:W23" si="19">AVERAGE(Q16:V16)*(1+W$10)</f>
        <v>1025.8581073347486</v>
      </c>
      <c r="X16" s="93">
        <f t="shared" ref="X16:X23" si="20">AVERAGE(R16:W16)*(1+X$10)</f>
        <v>1028.8496989218525</v>
      </c>
      <c r="Y16" s="93">
        <f t="shared" ref="Y16:Y23" si="21">AVERAGE(S16:X16)*(1+Y$10)</f>
        <v>1033.2892505649966</v>
      </c>
      <c r="Z16" s="93">
        <f t="shared" ref="Z16:Z23" si="22">AVERAGE(T16:Y16)*(1+Z$10)</f>
        <v>1037.9485185745234</v>
      </c>
      <c r="AA16" s="93">
        <f t="shared" ref="AA16:AA23" si="23">AVERAGE(U16:Z16)*(1+AA$10)</f>
        <v>1041.2514149665512</v>
      </c>
      <c r="AB16" s="93">
        <f t="shared" ref="AB16:AB23" si="24">AVERAGE(V16:AA16)*(1+AB$10)</f>
        <v>1043.3441571233004</v>
      </c>
      <c r="AC16" s="93">
        <f t="shared" ref="AC16:AC23" si="25">AVERAGE(W16:AB16)*(1+AC$10)</f>
        <v>1045.4003244203284</v>
      </c>
      <c r="AD16" s="93">
        <f t="shared" ref="AD16:AD23" si="26">AVERAGE(X16:AC16)*(1+AD$10)</f>
        <v>1047.5999505261391</v>
      </c>
      <c r="AE16" s="93">
        <f t="shared" ref="AE16:AE23" si="27">AVERAGE(Y16:AD16)*(1+AE$10)</f>
        <v>1049.7689908855002</v>
      </c>
      <c r="AF16" s="93">
        <f t="shared" ref="AF16:AF23" si="28">AVERAGE(Z16:AE16)*(1+AF$10)</f>
        <v>1051.6496656632398</v>
      </c>
      <c r="AG16" s="93">
        <f t="shared" ref="AG16:AG23" si="29">AVERAGE(AA16:AF16)*(1+AG$10)</f>
        <v>1053.1486162987767</v>
      </c>
      <c r="AH16" s="93">
        <f t="shared" ref="AH16:AH23" si="30">AVERAGE(AB16:AG16)*(1+AH$10)</f>
        <v>1051.328103511813</v>
      </c>
      <c r="AI16" s="93">
        <f t="shared" ref="AI16:AI23" si="31">AVERAGE(AC16:AH16)*(1+AI$10)</f>
        <v>1051.9990970630204</v>
      </c>
      <c r="AJ16" s="93">
        <f t="shared" ref="AJ16:AJ23" si="32">AVERAGE(AD16:AI16)*(1+AJ$10)</f>
        <v>1052.5022388330797</v>
      </c>
      <c r="AK16" s="93">
        <f t="shared" ref="AK16:AK23" si="33">AVERAGE(AE16:AJ16)*(1+AK$10)</f>
        <v>1052.7796730120704</v>
      </c>
      <c r="AL16" s="93">
        <f t="shared" ref="AL16:AL23" si="34">AVERAGE(AF16:AK16)*(1+AL$10)</f>
        <v>1052.7935657524242</v>
      </c>
      <c r="AM16" s="93">
        <f t="shared" ref="AM16:AM23" si="35">AVERAGE(AG16:AL16)*(1+AM$10)</f>
        <v>1052.5432863502185</v>
      </c>
      <c r="AN16" s="93">
        <f t="shared" ref="AN16:AN23" si="36">AVERAGE(AH16:AM16)*(1+AN$10)</f>
        <v>1052.0440842950186</v>
      </c>
      <c r="AO16" s="93">
        <f t="shared" ref="AO16:AO23" si="37">AVERAGE(AI16:AN16)*(1+AO$10)</f>
        <v>1051.803446437995</v>
      </c>
      <c r="AP16" s="93">
        <f t="shared" ref="AP16:AP23" si="38">AVERAGE(AJ16:AO16)*(1+AP$10)</f>
        <v>1051.4454914301282</v>
      </c>
      <c r="AQ16" s="93">
        <f t="shared" ref="AQ16:AQ23" si="39">AVERAGE(AK16:AP16)*(1+AQ$10)</f>
        <v>1050.9753034516971</v>
      </c>
      <c r="AR16" s="93">
        <f t="shared" ref="AR16:AR23" si="40">AVERAGE(AL16:AQ16)*(1+AR$10)</f>
        <v>1050.4087538013871</v>
      </c>
      <c r="AS16" s="84"/>
      <c r="AT16" s="293" t="s">
        <v>73</v>
      </c>
      <c r="AU16" s="828" t="s">
        <v>159</v>
      </c>
      <c r="AV16" s="579">
        <v>220</v>
      </c>
      <c r="AW16" s="579">
        <v>8</v>
      </c>
      <c r="AX16" s="579">
        <v>3</v>
      </c>
      <c r="AY16" s="581">
        <f t="shared" ref="AY16:AY23" si="41">X16/AV16/AW16/AX16</f>
        <v>0.19485789752307811</v>
      </c>
      <c r="AZ16" s="579">
        <f t="shared" si="4"/>
        <v>1</v>
      </c>
    </row>
    <row r="17" spans="1:52" x14ac:dyDescent="0.25">
      <c r="A17" s="293" t="s">
        <v>74</v>
      </c>
      <c r="B17" s="99" t="s">
        <v>160</v>
      </c>
      <c r="C17" s="294">
        <v>6</v>
      </c>
      <c r="D17" s="295">
        <v>4</v>
      </c>
      <c r="E17" s="177">
        <v>10</v>
      </c>
      <c r="F17" s="296">
        <v>17</v>
      </c>
      <c r="G17" s="549">
        <v>19</v>
      </c>
      <c r="H17" s="92">
        <v>1</v>
      </c>
      <c r="I17" s="93">
        <f t="shared" si="5"/>
        <v>10.342450533489604</v>
      </c>
      <c r="J17" s="569">
        <f t="shared" si="6"/>
        <v>11.042075358842185</v>
      </c>
      <c r="K17" s="93">
        <f t="shared" si="7"/>
        <v>12.221101965527824</v>
      </c>
      <c r="L17" s="93">
        <f t="shared" si="8"/>
        <v>12.535705241593497</v>
      </c>
      <c r="M17" s="93">
        <f t="shared" si="9"/>
        <v>11.641970621695972</v>
      </c>
      <c r="N17" s="93">
        <f t="shared" si="10"/>
        <v>10.291353599041111</v>
      </c>
      <c r="O17" s="93">
        <f t="shared" si="11"/>
        <v>11.860189627064956</v>
      </c>
      <c r="P17" s="93">
        <f t="shared" si="12"/>
        <v>12.071410470671077</v>
      </c>
      <c r="Q17" s="93">
        <f t="shared" si="13"/>
        <v>12.201364908603191</v>
      </c>
      <c r="R17" s="93">
        <f t="shared" si="14"/>
        <v>12.154233338807513</v>
      </c>
      <c r="S17" s="93">
        <f t="shared" si="15"/>
        <v>12.049425262767166</v>
      </c>
      <c r="T17" s="93">
        <f t="shared" si="16"/>
        <v>12.083913912342529</v>
      </c>
      <c r="U17" s="93">
        <f t="shared" si="17"/>
        <v>12.357912516624618</v>
      </c>
      <c r="V17" s="93">
        <f t="shared" si="18"/>
        <v>12.413216424382766</v>
      </c>
      <c r="W17" s="93">
        <f t="shared" si="19"/>
        <v>12.444613090277031</v>
      </c>
      <c r="X17" s="93">
        <f t="shared" si="20"/>
        <v>12.461741500979151</v>
      </c>
      <c r="Y17" s="93">
        <f t="shared" si="21"/>
        <v>12.49201223240112</v>
      </c>
      <c r="Z17" s="93">
        <f t="shared" si="22"/>
        <v>12.547121173488417</v>
      </c>
      <c r="AA17" s="93">
        <f t="shared" si="23"/>
        <v>12.60746458639456</v>
      </c>
      <c r="AB17" s="93">
        <f t="shared" si="24"/>
        <v>12.633383848336374</v>
      </c>
      <c r="AC17" s="93">
        <f t="shared" si="25"/>
        <v>12.655873076322344</v>
      </c>
      <c r="AD17" s="93">
        <f t="shared" si="26"/>
        <v>12.678244199166798</v>
      </c>
      <c r="AE17" s="93">
        <f t="shared" si="27"/>
        <v>12.702744448237036</v>
      </c>
      <c r="AF17" s="93">
        <f t="shared" si="28"/>
        <v>12.727401485279342</v>
      </c>
      <c r="AG17" s="93">
        <f t="shared" si="29"/>
        <v>12.747968349735912</v>
      </c>
      <c r="AH17" s="93">
        <f t="shared" si="30"/>
        <v>12.725345576554325</v>
      </c>
      <c r="AI17" s="93">
        <f t="shared" si="31"/>
        <v>12.732686291124256</v>
      </c>
      <c r="AJ17" s="93">
        <f t="shared" si="32"/>
        <v>12.738266232319095</v>
      </c>
      <c r="AK17" s="93">
        <f t="shared" si="33"/>
        <v>12.741739158676255</v>
      </c>
      <c r="AL17" s="93">
        <f t="shared" si="34"/>
        <v>12.742333624318785</v>
      </c>
      <c r="AM17" s="93">
        <f t="shared" si="35"/>
        <v>12.739485609490545</v>
      </c>
      <c r="AN17" s="93">
        <f t="shared" si="36"/>
        <v>12.733250869952576</v>
      </c>
      <c r="AO17" s="93">
        <f t="shared" si="37"/>
        <v>12.730211679770127</v>
      </c>
      <c r="AP17" s="93">
        <f t="shared" si="38"/>
        <v>12.72586151874798</v>
      </c>
      <c r="AQ17" s="93">
        <f t="shared" si="39"/>
        <v>12.720234879526974</v>
      </c>
      <c r="AR17" s="93">
        <f t="shared" si="40"/>
        <v>12.713433444856415</v>
      </c>
      <c r="AS17" s="84"/>
      <c r="AT17" s="293" t="s">
        <v>74</v>
      </c>
      <c r="AU17" s="828" t="s">
        <v>160</v>
      </c>
      <c r="AV17" s="579">
        <v>220</v>
      </c>
      <c r="AW17" s="579">
        <v>8</v>
      </c>
      <c r="AX17" s="579">
        <v>3</v>
      </c>
      <c r="AY17" s="581">
        <f t="shared" si="41"/>
        <v>2.3601783145793848E-3</v>
      </c>
      <c r="AZ17" s="579">
        <f t="shared" si="4"/>
        <v>1</v>
      </c>
    </row>
    <row r="18" spans="1:52" x14ac:dyDescent="0.25">
      <c r="A18" s="293" t="s">
        <v>75</v>
      </c>
      <c r="B18" s="99" t="s">
        <v>161</v>
      </c>
      <c r="C18" s="294">
        <v>1165</v>
      </c>
      <c r="D18" s="295">
        <v>1291</v>
      </c>
      <c r="E18" s="177">
        <v>1434</v>
      </c>
      <c r="F18" s="296">
        <v>1590</v>
      </c>
      <c r="G18" s="549">
        <v>1406</v>
      </c>
      <c r="H18" s="92">
        <v>1589</v>
      </c>
      <c r="I18" s="93">
        <f t="shared" si="5"/>
        <v>1537.7590924793753</v>
      </c>
      <c r="J18" s="569">
        <f t="shared" si="6"/>
        <v>1592.6592727608895</v>
      </c>
      <c r="K18" s="93">
        <f t="shared" si="7"/>
        <v>1635.1063827352277</v>
      </c>
      <c r="L18" s="93">
        <f t="shared" si="8"/>
        <v>1660.1427627103526</v>
      </c>
      <c r="M18" s="93">
        <f t="shared" si="9"/>
        <v>1658.1935872271856</v>
      </c>
      <c r="N18" s="93">
        <f t="shared" si="10"/>
        <v>1693.4542220568837</v>
      </c>
      <c r="O18" s="93">
        <f t="shared" si="11"/>
        <v>1703.4358791264565</v>
      </c>
      <c r="P18" s="93">
        <f t="shared" si="12"/>
        <v>1724.6990362567087</v>
      </c>
      <c r="Q18" s="93">
        <f t="shared" si="13"/>
        <v>1740.6701543207253</v>
      </c>
      <c r="R18" s="93">
        <f t="shared" si="14"/>
        <v>1752.6039581241228</v>
      </c>
      <c r="S18" s="93">
        <f t="shared" si="15"/>
        <v>1762.7956337522492</v>
      </c>
      <c r="T18" s="93">
        <f t="shared" si="16"/>
        <v>1775.5391209077277</v>
      </c>
      <c r="U18" s="93">
        <f t="shared" si="17"/>
        <v>1784.8610772067238</v>
      </c>
      <c r="V18" s="93">
        <f t="shared" si="18"/>
        <v>1794.4724844830405</v>
      </c>
      <c r="W18" s="93">
        <f t="shared" si="19"/>
        <v>1802.4700168070442</v>
      </c>
      <c r="X18" s="93">
        <f t="shared" si="20"/>
        <v>1809.4552111486116</v>
      </c>
      <c r="Y18" s="93">
        <f t="shared" si="21"/>
        <v>1815.9154564031965</v>
      </c>
      <c r="Z18" s="93">
        <f t="shared" si="22"/>
        <v>1822.0309583451772</v>
      </c>
      <c r="AA18" s="93">
        <f t="shared" si="23"/>
        <v>1827.2885832907364</v>
      </c>
      <c r="AB18" s="93">
        <f t="shared" si="24"/>
        <v>1832.099877947343</v>
      </c>
      <c r="AC18" s="93">
        <f t="shared" si="25"/>
        <v>1836.3205042870354</v>
      </c>
      <c r="AD18" s="93">
        <f t="shared" si="26"/>
        <v>1840.1041275575692</v>
      </c>
      <c r="AE18" s="93">
        <f t="shared" si="27"/>
        <v>1843.5300333385949</v>
      </c>
      <c r="AF18" s="93">
        <f t="shared" si="28"/>
        <v>1846.6101725119083</v>
      </c>
      <c r="AG18" s="93">
        <f t="shared" si="29"/>
        <v>1849.3296127149347</v>
      </c>
      <c r="AH18" s="93">
        <f t="shared" si="30"/>
        <v>1846.3249000557953</v>
      </c>
      <c r="AI18" s="93">
        <f t="shared" si="31"/>
        <v>1847.5373164485788</v>
      </c>
      <c r="AJ18" s="93">
        <f t="shared" si="32"/>
        <v>1848.358838995259</v>
      </c>
      <c r="AK18" s="93">
        <f t="shared" si="33"/>
        <v>1848.7869189208645</v>
      </c>
      <c r="AL18" s="93">
        <f t="shared" si="34"/>
        <v>1848.8062841591006</v>
      </c>
      <c r="AM18" s="93">
        <f t="shared" si="35"/>
        <v>1848.3979920033566</v>
      </c>
      <c r="AN18" s="93">
        <f t="shared" si="36"/>
        <v>1847.5432271956922</v>
      </c>
      <c r="AO18" s="93">
        <f t="shared" si="37"/>
        <v>1847.1141292614163</v>
      </c>
      <c r="AP18" s="93">
        <f t="shared" si="38"/>
        <v>1846.472256101179</v>
      </c>
      <c r="AQ18" s="93">
        <f t="shared" si="39"/>
        <v>1845.6414189446759</v>
      </c>
      <c r="AR18" s="93">
        <f t="shared" si="40"/>
        <v>1844.6503484079828</v>
      </c>
      <c r="AS18" s="84"/>
      <c r="AT18" s="293" t="s">
        <v>75</v>
      </c>
      <c r="AU18" s="828" t="s">
        <v>161</v>
      </c>
      <c r="AV18" s="579">
        <v>220</v>
      </c>
      <c r="AW18" s="579">
        <v>8</v>
      </c>
      <c r="AX18" s="579">
        <v>3</v>
      </c>
      <c r="AY18" s="581">
        <f t="shared" si="41"/>
        <v>0.34269985059632796</v>
      </c>
      <c r="AZ18" s="579">
        <f t="shared" si="4"/>
        <v>1</v>
      </c>
    </row>
    <row r="19" spans="1:52" x14ac:dyDescent="0.25">
      <c r="A19" s="293" t="s">
        <v>76</v>
      </c>
      <c r="B19" s="99" t="s">
        <v>162</v>
      </c>
      <c r="C19" s="294">
        <v>150</v>
      </c>
      <c r="D19" s="295">
        <v>153</v>
      </c>
      <c r="E19" s="177">
        <v>166</v>
      </c>
      <c r="F19" s="296">
        <v>226</v>
      </c>
      <c r="G19" s="549">
        <v>186</v>
      </c>
      <c r="H19" s="92">
        <v>204</v>
      </c>
      <c r="I19" s="93">
        <f t="shared" si="5"/>
        <v>196.86945313747754</v>
      </c>
      <c r="J19" s="569">
        <f t="shared" si="6"/>
        <v>203.74451443038123</v>
      </c>
      <c r="K19" s="93">
        <f t="shared" si="7"/>
        <v>211.34672932089256</v>
      </c>
      <c r="L19" s="93">
        <f t="shared" si="8"/>
        <v>218.01878704978586</v>
      </c>
      <c r="M19" s="93">
        <f t="shared" si="9"/>
        <v>214.73660486594727</v>
      </c>
      <c r="N19" s="93">
        <f t="shared" si="10"/>
        <v>218.61613759682311</v>
      </c>
      <c r="O19" s="93">
        <f t="shared" si="11"/>
        <v>220.10187574837434</v>
      </c>
      <c r="P19" s="93">
        <f t="shared" si="12"/>
        <v>223.16590282281445</v>
      </c>
      <c r="Q19" s="93">
        <f t="shared" si="13"/>
        <v>225.63610185824533</v>
      </c>
      <c r="R19" s="93">
        <f t="shared" si="14"/>
        <v>227.28728167935327</v>
      </c>
      <c r="S19" s="93">
        <f t="shared" si="15"/>
        <v>228.14184979429299</v>
      </c>
      <c r="T19" s="93">
        <f t="shared" si="16"/>
        <v>229.76846503275485</v>
      </c>
      <c r="U19" s="93">
        <f t="shared" si="17"/>
        <v>231.06522215365609</v>
      </c>
      <c r="V19" s="93">
        <f t="shared" si="18"/>
        <v>232.38136771518526</v>
      </c>
      <c r="W19" s="93">
        <f t="shared" si="19"/>
        <v>233.44759721886496</v>
      </c>
      <c r="X19" s="93">
        <f t="shared" si="20"/>
        <v>234.319644554061</v>
      </c>
      <c r="Y19" s="93">
        <f t="shared" si="21"/>
        <v>235.10042556779072</v>
      </c>
      <c r="Z19" s="93">
        <f t="shared" si="22"/>
        <v>235.90592217089807</v>
      </c>
      <c r="AA19" s="93">
        <f t="shared" si="23"/>
        <v>236.60655391424248</v>
      </c>
      <c r="AB19" s="93">
        <f t="shared" si="24"/>
        <v>237.23756692541153</v>
      </c>
      <c r="AC19" s="93">
        <f t="shared" si="25"/>
        <v>237.78137486149762</v>
      </c>
      <c r="AD19" s="93">
        <f t="shared" si="26"/>
        <v>238.26299294189837</v>
      </c>
      <c r="AE19" s="93">
        <f t="shared" si="27"/>
        <v>238.70236113851152</v>
      </c>
      <c r="AF19" s="93">
        <f t="shared" si="28"/>
        <v>239.10560712958701</v>
      </c>
      <c r="AG19" s="93">
        <f t="shared" si="29"/>
        <v>239.4605948484689</v>
      </c>
      <c r="AH19" s="93">
        <f t="shared" si="30"/>
        <v>239.07153882037085</v>
      </c>
      <c r="AI19" s="93">
        <f t="shared" si="31"/>
        <v>239.22719985074571</v>
      </c>
      <c r="AJ19" s="93">
        <f t="shared" si="32"/>
        <v>239.33247638407687</v>
      </c>
      <c r="AK19" s="93">
        <f t="shared" si="33"/>
        <v>239.38801126955386</v>
      </c>
      <c r="AL19" s="93">
        <f t="shared" si="34"/>
        <v>239.39134726994328</v>
      </c>
      <c r="AM19" s="93">
        <f t="shared" si="35"/>
        <v>239.33870958209664</v>
      </c>
      <c r="AN19" s="93">
        <f t="shared" si="36"/>
        <v>239.2278217748659</v>
      </c>
      <c r="AO19" s="93">
        <f t="shared" si="37"/>
        <v>239.17201527139497</v>
      </c>
      <c r="AP19" s="93">
        <f t="shared" si="38"/>
        <v>239.08883816875661</v>
      </c>
      <c r="AQ19" s="93">
        <f t="shared" si="39"/>
        <v>238.98136520638673</v>
      </c>
      <c r="AR19" s="93">
        <f t="shared" si="40"/>
        <v>238.85314483150461</v>
      </c>
      <c r="AS19" s="84"/>
      <c r="AT19" s="293" t="s">
        <v>76</v>
      </c>
      <c r="AU19" s="828" t="s">
        <v>162</v>
      </c>
      <c r="AV19" s="579">
        <v>220</v>
      </c>
      <c r="AW19" s="579">
        <v>8</v>
      </c>
      <c r="AX19" s="579">
        <v>3</v>
      </c>
      <c r="AY19" s="581">
        <f t="shared" si="41"/>
        <v>4.4378720559481249E-2</v>
      </c>
      <c r="AZ19" s="579">
        <f t="shared" si="4"/>
        <v>1</v>
      </c>
    </row>
    <row r="20" spans="1:52" x14ac:dyDescent="0.25">
      <c r="A20" s="293" t="s">
        <v>77</v>
      </c>
      <c r="B20" s="99" t="s">
        <v>163</v>
      </c>
      <c r="C20" s="294">
        <v>662</v>
      </c>
      <c r="D20" s="295">
        <v>618</v>
      </c>
      <c r="E20" s="177">
        <v>664</v>
      </c>
      <c r="F20" s="296">
        <v>695</v>
      </c>
      <c r="G20" s="549">
        <v>480</v>
      </c>
      <c r="H20" s="92">
        <v>386</v>
      </c>
      <c r="I20" s="93">
        <f t="shared" si="5"/>
        <v>635.9699845593168</v>
      </c>
      <c r="J20" s="569">
        <f t="shared" si="6"/>
        <v>626.23922596117188</v>
      </c>
      <c r="K20" s="93">
        <f t="shared" si="7"/>
        <v>623.20442791396954</v>
      </c>
      <c r="L20" s="93">
        <f t="shared" si="8"/>
        <v>611.89492711540129</v>
      </c>
      <c r="M20" s="93">
        <f t="shared" si="9"/>
        <v>591.99803930401356</v>
      </c>
      <c r="N20" s="93">
        <f t="shared" si="10"/>
        <v>608.43142306692926</v>
      </c>
      <c r="O20" s="93">
        <f t="shared" si="11"/>
        <v>644.23202302838126</v>
      </c>
      <c r="P20" s="93">
        <f t="shared" si="12"/>
        <v>642.83815921127439</v>
      </c>
      <c r="Q20" s="93">
        <f t="shared" si="13"/>
        <v>643.15597793785696</v>
      </c>
      <c r="R20" s="93">
        <f t="shared" si="14"/>
        <v>644.28537756227854</v>
      </c>
      <c r="S20" s="93">
        <f t="shared" si="15"/>
        <v>647.757490119973</v>
      </c>
      <c r="T20" s="93">
        <f t="shared" si="16"/>
        <v>655.40393911226909</v>
      </c>
      <c r="U20" s="93">
        <f t="shared" si="17"/>
        <v>661.68996992762072</v>
      </c>
      <c r="V20" s="93">
        <f t="shared" si="18"/>
        <v>663.08634851468571</v>
      </c>
      <c r="W20" s="93">
        <f t="shared" si="19"/>
        <v>665.10147286765948</v>
      </c>
      <c r="X20" s="93">
        <f t="shared" si="20"/>
        <v>667.53345275131971</v>
      </c>
      <c r="Y20" s="93">
        <f t="shared" si="21"/>
        <v>670.30173174257334</v>
      </c>
      <c r="Z20" s="93">
        <f t="shared" si="22"/>
        <v>673.05529533278025</v>
      </c>
      <c r="AA20" s="93">
        <f t="shared" si="23"/>
        <v>675.07799956303757</v>
      </c>
      <c r="AB20" s="93">
        <f t="shared" si="24"/>
        <v>676.47017375946848</v>
      </c>
      <c r="AC20" s="93">
        <f t="shared" si="25"/>
        <v>677.94281599088345</v>
      </c>
      <c r="AD20" s="93">
        <f t="shared" si="26"/>
        <v>679.39755850585561</v>
      </c>
      <c r="AE20" s="93">
        <f t="shared" si="27"/>
        <v>680.75452304659893</v>
      </c>
      <c r="AF20" s="93">
        <f t="shared" si="28"/>
        <v>681.93482678297187</v>
      </c>
      <c r="AG20" s="93">
        <f t="shared" si="29"/>
        <v>682.90599211281869</v>
      </c>
      <c r="AH20" s="93">
        <f t="shared" si="30"/>
        <v>681.74443692240652</v>
      </c>
      <c r="AI20" s="93">
        <f t="shared" si="31"/>
        <v>682.19574843040402</v>
      </c>
      <c r="AJ20" s="93">
        <f t="shared" si="32"/>
        <v>682.5176485604361</v>
      </c>
      <c r="AK20" s="93">
        <f t="shared" si="33"/>
        <v>682.68772960956142</v>
      </c>
      <c r="AL20" s="93">
        <f t="shared" si="34"/>
        <v>682.69355237929301</v>
      </c>
      <c r="AM20" s="93">
        <f t="shared" si="35"/>
        <v>682.53408227598209</v>
      </c>
      <c r="AN20" s="93">
        <f t="shared" si="36"/>
        <v>682.21380516122292</v>
      </c>
      <c r="AO20" s="93">
        <f t="shared" si="37"/>
        <v>682.05860603195026</v>
      </c>
      <c r="AP20" s="93">
        <f t="shared" si="38"/>
        <v>681.82477439866034</v>
      </c>
      <c r="AQ20" s="93">
        <f t="shared" si="39"/>
        <v>681.51860729134262</v>
      </c>
      <c r="AR20" s="93">
        <f t="shared" si="40"/>
        <v>681.15137800485843</v>
      </c>
      <c r="AS20" s="84"/>
      <c r="AT20" s="293" t="s">
        <v>77</v>
      </c>
      <c r="AU20" s="828" t="s">
        <v>163</v>
      </c>
      <c r="AV20" s="579">
        <v>220</v>
      </c>
      <c r="AW20" s="579">
        <v>8</v>
      </c>
      <c r="AX20" s="579">
        <v>3</v>
      </c>
      <c r="AY20" s="581">
        <f t="shared" si="41"/>
        <v>0.12642679029381057</v>
      </c>
      <c r="AZ20" s="579">
        <f t="shared" si="4"/>
        <v>1</v>
      </c>
    </row>
    <row r="21" spans="1:52" x14ac:dyDescent="0.25">
      <c r="A21" s="293" t="s">
        <v>240</v>
      </c>
      <c r="B21" s="99" t="s">
        <v>261</v>
      </c>
      <c r="C21" s="294">
        <v>4473</v>
      </c>
      <c r="D21" s="295">
        <v>4524</v>
      </c>
      <c r="E21" s="177">
        <v>5332</v>
      </c>
      <c r="F21" s="296">
        <v>4931</v>
      </c>
      <c r="G21" s="549">
        <v>4225</v>
      </c>
      <c r="H21" s="92">
        <v>4117</v>
      </c>
      <c r="I21" s="93">
        <f t="shared" si="5"/>
        <v>5008.2863092171929</v>
      </c>
      <c r="J21" s="569">
        <f t="shared" si="6"/>
        <v>5064.9107285023256</v>
      </c>
      <c r="K21" s="93">
        <f t="shared" si="7"/>
        <v>5125.1239313595752</v>
      </c>
      <c r="L21" s="93">
        <f t="shared" si="8"/>
        <v>5054.9523931107669</v>
      </c>
      <c r="M21" s="93">
        <f t="shared" si="9"/>
        <v>5033.2419502553448</v>
      </c>
      <c r="N21" s="93">
        <f t="shared" si="10"/>
        <v>5147.7537664546589</v>
      </c>
      <c r="O21" s="93">
        <f t="shared" si="11"/>
        <v>5302.3579794035368</v>
      </c>
      <c r="P21" s="93">
        <f t="shared" si="12"/>
        <v>5330.0997433607008</v>
      </c>
      <c r="Q21" s="93">
        <f t="shared" si="13"/>
        <v>5354.7733578082771</v>
      </c>
      <c r="R21" s="93">
        <f t="shared" si="14"/>
        <v>5375.1145178744555</v>
      </c>
      <c r="S21" s="93">
        <f t="shared" si="15"/>
        <v>5412.6503168405452</v>
      </c>
      <c r="T21" s="93">
        <f t="shared" si="16"/>
        <v>5461.741568346175</v>
      </c>
      <c r="U21" s="93">
        <f t="shared" si="17"/>
        <v>5500.9089311538173</v>
      </c>
      <c r="V21" s="93">
        <f t="shared" si="18"/>
        <v>5521.6108128863143</v>
      </c>
      <c r="W21" s="93">
        <f t="shared" si="19"/>
        <v>5542.281305040985</v>
      </c>
      <c r="X21" s="93">
        <f t="shared" si="20"/>
        <v>5563.3330215439373</v>
      </c>
      <c r="Y21" s="93">
        <f t="shared" si="21"/>
        <v>5585.4675888736983</v>
      </c>
      <c r="Z21" s="93">
        <f t="shared" si="22"/>
        <v>5605.8712086420628</v>
      </c>
      <c r="AA21" s="93">
        <f t="shared" si="23"/>
        <v>5622.2309231444087</v>
      </c>
      <c r="AB21" s="93">
        <f t="shared" si="24"/>
        <v>5635.4806875200466</v>
      </c>
      <c r="AC21" s="93">
        <f t="shared" si="25"/>
        <v>5648.1482960206167</v>
      </c>
      <c r="AD21" s="93">
        <f t="shared" si="26"/>
        <v>5660.0801798418333</v>
      </c>
      <c r="AE21" s="93">
        <f t="shared" si="27"/>
        <v>5671.03347053571</v>
      </c>
      <c r="AF21" s="93">
        <f t="shared" si="28"/>
        <v>5680.6123425643254</v>
      </c>
      <c r="AG21" s="93">
        <f t="shared" si="29"/>
        <v>5688.8320034923008</v>
      </c>
      <c r="AH21" s="93">
        <f t="shared" si="30"/>
        <v>5679.3883816745702</v>
      </c>
      <c r="AI21" s="93">
        <f t="shared" si="31"/>
        <v>5683.1430227833716</v>
      </c>
      <c r="AJ21" s="93">
        <f t="shared" si="32"/>
        <v>5685.7520513926911</v>
      </c>
      <c r="AK21" s="93">
        <f t="shared" si="33"/>
        <v>5687.1154987912232</v>
      </c>
      <c r="AL21" s="93">
        <f t="shared" si="34"/>
        <v>5687.1602519933222</v>
      </c>
      <c r="AM21" s="93">
        <f t="shared" si="35"/>
        <v>5685.8696892242615</v>
      </c>
      <c r="AN21" s="93">
        <f t="shared" si="36"/>
        <v>5683.2242540737707</v>
      </c>
      <c r="AO21" s="93">
        <f t="shared" si="37"/>
        <v>5681.9189942118301</v>
      </c>
      <c r="AP21" s="93">
        <f t="shared" si="38"/>
        <v>5679.9574690811514</v>
      </c>
      <c r="AQ21" s="93">
        <f t="shared" si="39"/>
        <v>5677.4031782869715</v>
      </c>
      <c r="AR21" s="93">
        <f t="shared" si="40"/>
        <v>5674.3484738588832</v>
      </c>
      <c r="AS21" s="84"/>
      <c r="AT21" s="293" t="s">
        <v>240</v>
      </c>
      <c r="AU21" s="828" t="s">
        <v>261</v>
      </c>
      <c r="AV21" s="579">
        <v>220</v>
      </c>
      <c r="AW21" s="579">
        <v>8</v>
      </c>
      <c r="AX21" s="579">
        <v>3</v>
      </c>
      <c r="AY21" s="581">
        <f t="shared" si="41"/>
        <v>1.0536615571105943</v>
      </c>
      <c r="AZ21" s="579">
        <f t="shared" ref="AZ21" si="42">ROUNDUP(AY21,0)</f>
        <v>2</v>
      </c>
    </row>
    <row r="22" spans="1:52" ht="15.75" customHeight="1" x14ac:dyDescent="0.25">
      <c r="A22" s="293" t="s">
        <v>78</v>
      </c>
      <c r="B22" s="99" t="s">
        <v>164</v>
      </c>
      <c r="C22" s="294"/>
      <c r="D22" s="295"/>
      <c r="E22" s="177"/>
      <c r="F22" s="296"/>
      <c r="G22" s="549">
        <v>31</v>
      </c>
      <c r="H22" s="92">
        <v>91</v>
      </c>
      <c r="I22" s="93">
        <f t="shared" si="5"/>
        <v>66.409419215038511</v>
      </c>
      <c r="J22" s="569">
        <f t="shared" si="6"/>
        <v>67.830058538412743</v>
      </c>
      <c r="K22" s="93">
        <f t="shared" si="7"/>
        <v>68.689416451076298</v>
      </c>
      <c r="L22" s="93">
        <f t="shared" si="8"/>
        <v>69.227561016947291</v>
      </c>
      <c r="M22" s="93">
        <f t="shared" si="9"/>
        <v>69.378067495863263</v>
      </c>
      <c r="N22" s="93">
        <f t="shared" si="10"/>
        <v>75.725000727971874</v>
      </c>
      <c r="O22" s="93">
        <f t="shared" si="11"/>
        <v>72.696319990029224</v>
      </c>
      <c r="P22" s="93">
        <f t="shared" si="12"/>
        <v>73.467835620284887</v>
      </c>
      <c r="Q22" s="93">
        <f t="shared" si="13"/>
        <v>74.150448310622082</v>
      </c>
      <c r="R22" s="93">
        <f t="shared" si="14"/>
        <v>74.824792460958037</v>
      </c>
      <c r="S22" s="93">
        <f t="shared" si="15"/>
        <v>75.542996276994316</v>
      </c>
      <c r="T22" s="93">
        <f t="shared" si="16"/>
        <v>76.376936234680159</v>
      </c>
      <c r="U22" s="93">
        <f t="shared" si="17"/>
        <v>76.286648309705498</v>
      </c>
      <c r="V22" s="93">
        <f t="shared" si="18"/>
        <v>76.716198317436294</v>
      </c>
      <c r="W22" s="93">
        <f t="shared" si="19"/>
        <v>77.103195787437443</v>
      </c>
      <c r="X22" s="93">
        <f t="shared" si="20"/>
        <v>77.454414170701426</v>
      </c>
      <c r="Y22" s="93">
        <f t="shared" si="21"/>
        <v>77.764133098793053</v>
      </c>
      <c r="Z22" s="93">
        <f t="shared" si="22"/>
        <v>78.016955947020094</v>
      </c>
      <c r="AA22" s="93">
        <f t="shared" si="23"/>
        <v>78.182904517541317</v>
      </c>
      <c r="AB22" s="93">
        <f t="shared" si="24"/>
        <v>78.40240216578583</v>
      </c>
      <c r="AC22" s="93">
        <f t="shared" si="25"/>
        <v>78.595809194938312</v>
      </c>
      <c r="AD22" s="93">
        <f t="shared" si="26"/>
        <v>78.765114088173945</v>
      </c>
      <c r="AE22" s="93">
        <f t="shared" si="27"/>
        <v>78.911554373024643</v>
      </c>
      <c r="AF22" s="93">
        <f t="shared" si="28"/>
        <v>79.037589185876968</v>
      </c>
      <c r="AG22" s="93">
        <f t="shared" si="29"/>
        <v>79.148719816183643</v>
      </c>
      <c r="AH22" s="93">
        <f t="shared" si="30"/>
        <v>79.023880828287091</v>
      </c>
      <c r="AI22" s="93">
        <f t="shared" si="31"/>
        <v>79.077883845799619</v>
      </c>
      <c r="AJ22" s="93">
        <f t="shared" si="32"/>
        <v>79.113376158553734</v>
      </c>
      <c r="AK22" s="93">
        <f t="shared" si="33"/>
        <v>79.130855355797109</v>
      </c>
      <c r="AL22" s="93">
        <f t="shared" si="34"/>
        <v>79.13073344368344</v>
      </c>
      <c r="AM22" s="93">
        <f t="shared" si="35"/>
        <v>79.113116205924229</v>
      </c>
      <c r="AN22" s="93">
        <f t="shared" si="36"/>
        <v>79.077243072058778</v>
      </c>
      <c r="AO22" s="93">
        <f t="shared" si="37"/>
        <v>79.059079712091005</v>
      </c>
      <c r="AP22" s="93">
        <f t="shared" si="38"/>
        <v>79.031491556829465</v>
      </c>
      <c r="AQ22" s="93">
        <f t="shared" si="39"/>
        <v>78.99574145096237</v>
      </c>
      <c r="AR22" s="93">
        <f t="shared" si="40"/>
        <v>78.953242085434042</v>
      </c>
      <c r="AS22" s="84"/>
      <c r="AT22" s="293" t="s">
        <v>78</v>
      </c>
      <c r="AU22" s="828" t="s">
        <v>164</v>
      </c>
      <c r="AV22" s="579">
        <v>220</v>
      </c>
      <c r="AW22" s="579">
        <v>8</v>
      </c>
      <c r="AX22" s="579">
        <v>3</v>
      </c>
      <c r="AY22" s="581">
        <f t="shared" si="41"/>
        <v>1.4669396623238906E-2</v>
      </c>
      <c r="AZ22" s="579">
        <f t="shared" si="4"/>
        <v>1</v>
      </c>
    </row>
    <row r="23" spans="1:52" ht="15.75" customHeight="1" x14ac:dyDescent="0.25">
      <c r="A23" s="293" t="s">
        <v>87</v>
      </c>
      <c r="B23" s="99" t="s">
        <v>166</v>
      </c>
      <c r="C23" s="553"/>
      <c r="D23" s="554"/>
      <c r="E23" s="438">
        <v>180</v>
      </c>
      <c r="F23" s="555">
        <v>387</v>
      </c>
      <c r="G23" s="556">
        <v>461</v>
      </c>
      <c r="H23" s="92">
        <v>511</v>
      </c>
      <c r="I23" s="93">
        <f t="shared" si="5"/>
        <v>418.86924660632894</v>
      </c>
      <c r="J23" s="569">
        <f t="shared" si="6"/>
        <v>422.91638972558957</v>
      </c>
      <c r="K23" s="93">
        <f t="shared" si="7"/>
        <v>425.4737989334958</v>
      </c>
      <c r="L23" s="93">
        <f t="shared" si="8"/>
        <v>466.28031174396318</v>
      </c>
      <c r="M23" s="93">
        <f t="shared" si="9"/>
        <v>476.21982767042778</v>
      </c>
      <c r="N23" s="93">
        <f t="shared" si="10"/>
        <v>476.33081280752543</v>
      </c>
      <c r="O23" s="93">
        <f t="shared" si="11"/>
        <v>467.97945968635128</v>
      </c>
      <c r="P23" s="93">
        <f t="shared" si="12"/>
        <v>474.44449207878654</v>
      </c>
      <c r="Q23" s="93">
        <f t="shared" si="13"/>
        <v>481.46502600675069</v>
      </c>
      <c r="R23" s="93">
        <f t="shared" si="14"/>
        <v>489.37826198883914</v>
      </c>
      <c r="S23" s="93">
        <f t="shared" si="15"/>
        <v>491.75735387384736</v>
      </c>
      <c r="T23" s="93">
        <f t="shared" si="16"/>
        <v>492.97816614915587</v>
      </c>
      <c r="U23" s="93">
        <f t="shared" si="17"/>
        <v>494.51807187052259</v>
      </c>
      <c r="V23" s="93">
        <f t="shared" si="18"/>
        <v>497.85835246574032</v>
      </c>
      <c r="W23" s="93">
        <f t="shared" si="19"/>
        <v>500.76616218270254</v>
      </c>
      <c r="X23" s="93">
        <f t="shared" si="20"/>
        <v>503.06822298504045</v>
      </c>
      <c r="Y23" s="93">
        <f t="shared" si="21"/>
        <v>504.50620446563272</v>
      </c>
      <c r="Z23" s="93">
        <f t="shared" si="22"/>
        <v>505.86574198854618</v>
      </c>
      <c r="AA23" s="93">
        <f t="shared" si="23"/>
        <v>507.3220278854925</v>
      </c>
      <c r="AB23" s="93">
        <f t="shared" si="24"/>
        <v>508.8304741154858</v>
      </c>
      <c r="AC23" s="93">
        <f t="shared" si="25"/>
        <v>510.09051104375476</v>
      </c>
      <c r="AD23" s="93">
        <f t="shared" si="26"/>
        <v>511.12830523164558</v>
      </c>
      <c r="AE23" s="93">
        <f t="shared" si="27"/>
        <v>512.00377030557945</v>
      </c>
      <c r="AF23" s="93">
        <f t="shared" si="28"/>
        <v>512.83037498174417</v>
      </c>
      <c r="AG23" s="93">
        <f t="shared" si="29"/>
        <v>513.60885453176593</v>
      </c>
      <c r="AH23" s="93">
        <f t="shared" si="30"/>
        <v>512.80201208125061</v>
      </c>
      <c r="AI23" s="93">
        <f t="shared" si="31"/>
        <v>513.14220014576847</v>
      </c>
      <c r="AJ23" s="93">
        <f t="shared" si="32"/>
        <v>513.35973832702541</v>
      </c>
      <c r="AK23" s="93">
        <f t="shared" si="33"/>
        <v>513.46841978016198</v>
      </c>
      <c r="AL23" s="93">
        <f t="shared" si="34"/>
        <v>513.47457203452518</v>
      </c>
      <c r="AM23" s="93">
        <f t="shared" si="35"/>
        <v>513.36688717577329</v>
      </c>
      <c r="AN23" s="93">
        <f t="shared" si="36"/>
        <v>513.13228359729555</v>
      </c>
      <c r="AO23" s="93">
        <f t="shared" si="37"/>
        <v>513.01175714402609</v>
      </c>
      <c r="AP23" s="93">
        <f t="shared" si="38"/>
        <v>512.83133587057273</v>
      </c>
      <c r="AQ23" s="93">
        <f t="shared" si="39"/>
        <v>512.59984508947196</v>
      </c>
      <c r="AR23" s="93">
        <f t="shared" si="40"/>
        <v>512.3254288613814</v>
      </c>
      <c r="AS23" s="84"/>
      <c r="AT23" s="293" t="s">
        <v>87</v>
      </c>
      <c r="AU23" s="828" t="s">
        <v>166</v>
      </c>
      <c r="AV23" s="579">
        <v>220</v>
      </c>
      <c r="AW23" s="579">
        <v>8</v>
      </c>
      <c r="AX23" s="579">
        <v>3</v>
      </c>
      <c r="AY23" s="581">
        <f t="shared" si="41"/>
        <v>9.5278072535045541E-2</v>
      </c>
      <c r="AZ23" s="579">
        <f t="shared" si="4"/>
        <v>1</v>
      </c>
    </row>
    <row r="24" spans="1:52" ht="15.75" customHeight="1" thickBot="1" x14ac:dyDescent="0.3">
      <c r="A24" s="942" t="s">
        <v>167</v>
      </c>
      <c r="B24" s="937"/>
      <c r="C24" s="557">
        <f t="shared" ref="C24:AR25" si="43">SUM(C14:C22)</f>
        <v>7621</v>
      </c>
      <c r="D24" s="557">
        <f t="shared" si="43"/>
        <v>8532</v>
      </c>
      <c r="E24" s="557">
        <f>SUM(E14:E23)</f>
        <v>10158</v>
      </c>
      <c r="F24" s="557">
        <f t="shared" ref="F24:AR24" si="44">SUM(F14:F23)</f>
        <v>10255</v>
      </c>
      <c r="G24" s="557">
        <f t="shared" si="44"/>
        <v>8294</v>
      </c>
      <c r="H24" s="552">
        <f t="shared" si="44"/>
        <v>8224</v>
      </c>
      <c r="I24" s="552">
        <f t="shared" si="44"/>
        <v>9815.8020655342789</v>
      </c>
      <c r="J24" s="570">
        <f t="shared" si="44"/>
        <v>10054.976802328083</v>
      </c>
      <c r="K24" s="552">
        <f t="shared" si="44"/>
        <v>10174.028212984002</v>
      </c>
      <c r="L24" s="552">
        <f t="shared" si="44"/>
        <v>10099.278856965542</v>
      </c>
      <c r="M24" s="552">
        <f t="shared" si="44"/>
        <v>9973.466045205445</v>
      </c>
      <c r="N24" s="552">
        <f t="shared" si="44"/>
        <v>10214.014915225882</v>
      </c>
      <c r="O24" s="552">
        <f t="shared" si="44"/>
        <v>10511.163068299389</v>
      </c>
      <c r="P24" s="552">
        <f t="shared" si="44"/>
        <v>10585.654962607432</v>
      </c>
      <c r="Q24" s="552">
        <f t="shared" si="44"/>
        <v>10635.349746155811</v>
      </c>
      <c r="R24" s="552">
        <f t="shared" si="44"/>
        <v>10676.646220528095</v>
      </c>
      <c r="S24" s="552">
        <f t="shared" si="44"/>
        <v>10741.153017127546</v>
      </c>
      <c r="T24" s="552">
        <f t="shared" si="44"/>
        <v>10841.099137542236</v>
      </c>
      <c r="U24" s="244">
        <f t="shared" si="44"/>
        <v>10919.499142546189</v>
      </c>
      <c r="V24" s="244">
        <f t="shared" si="44"/>
        <v>10963.011362938363</v>
      </c>
      <c r="W24" s="244">
        <f t="shared" si="44"/>
        <v>11003.562218373732</v>
      </c>
      <c r="X24" s="244">
        <f t="shared" si="44"/>
        <v>11044.669141089666</v>
      </c>
      <c r="Y24" s="244">
        <f t="shared" si="44"/>
        <v>11087.657509506855</v>
      </c>
      <c r="Z24" s="244">
        <f t="shared" si="44"/>
        <v>11128.742933822308</v>
      </c>
      <c r="AA24" s="244">
        <f t="shared" si="44"/>
        <v>11161.476366537148</v>
      </c>
      <c r="AB24" s="244">
        <f t="shared" si="44"/>
        <v>11187.969740264914</v>
      </c>
      <c r="AC24" s="244">
        <f t="shared" si="44"/>
        <v>11212.932497169084</v>
      </c>
      <c r="AD24" s="244">
        <f t="shared" si="44"/>
        <v>11236.485440023898</v>
      </c>
      <c r="AE24" s="244">
        <f t="shared" si="44"/>
        <v>11258.188470992825</v>
      </c>
      <c r="AF24" s="244">
        <f t="shared" si="44"/>
        <v>11277.316121435288</v>
      </c>
      <c r="AG24" s="244">
        <f t="shared" si="44"/>
        <v>11293.666724023702</v>
      </c>
      <c r="AH24" s="244">
        <f t="shared" si="44"/>
        <v>11274.91416897379</v>
      </c>
      <c r="AI24" s="244">
        <f t="shared" si="44"/>
        <v>11282.330830374367</v>
      </c>
      <c r="AJ24" s="244">
        <f t="shared" si="44"/>
        <v>11287.49796749887</v>
      </c>
      <c r="AK24" s="244">
        <f t="shared" si="44"/>
        <v>11290.212739280214</v>
      </c>
      <c r="AL24" s="244">
        <f t="shared" si="44"/>
        <v>11290.317892960305</v>
      </c>
      <c r="AM24" s="244">
        <f t="shared" si="44"/>
        <v>11287.756274661948</v>
      </c>
      <c r="AN24" s="244">
        <f t="shared" si="44"/>
        <v>11282.499550779097</v>
      </c>
      <c r="AO24" s="244">
        <f t="shared" si="44"/>
        <v>11279.9033642084</v>
      </c>
      <c r="AP24" s="244">
        <f t="shared" si="44"/>
        <v>11276.009707891058</v>
      </c>
      <c r="AQ24" s="244">
        <f t="shared" si="44"/>
        <v>11270.941406724616</v>
      </c>
      <c r="AR24" s="244">
        <f t="shared" si="44"/>
        <v>11264.878758842249</v>
      </c>
      <c r="AS24" s="84"/>
      <c r="AT24" s="942" t="s">
        <v>167</v>
      </c>
      <c r="AU24" s="945"/>
      <c r="AV24" s="108"/>
      <c r="AW24" s="108"/>
      <c r="AX24" s="108"/>
      <c r="AY24" s="302">
        <f>SUM(AY15:AY23)</f>
        <v>2.0917933979336492</v>
      </c>
      <c r="AZ24" s="303">
        <f>SUM(AZ15:AZ23)</f>
        <v>10</v>
      </c>
    </row>
    <row r="25" spans="1:52" ht="15.75" customHeight="1" thickBot="1" x14ac:dyDescent="0.3">
      <c r="A25" s="304"/>
      <c r="B25" s="551"/>
      <c r="C25" s="558">
        <f t="shared" si="43"/>
        <v>7621</v>
      </c>
      <c r="D25" s="559">
        <f t="shared" si="43"/>
        <v>8532</v>
      </c>
      <c r="E25" s="559">
        <f t="shared" si="43"/>
        <v>10158</v>
      </c>
      <c r="F25" s="559">
        <f t="shared" si="43"/>
        <v>10255</v>
      </c>
      <c r="G25" s="559">
        <f t="shared" si="43"/>
        <v>8294</v>
      </c>
      <c r="H25" s="560">
        <f t="shared" si="43"/>
        <v>8224</v>
      </c>
      <c r="I25" s="561">
        <f t="shared" si="43"/>
        <v>9815.8020655342789</v>
      </c>
      <c r="J25" s="562">
        <f t="shared" si="43"/>
        <v>10054.976802328083</v>
      </c>
      <c r="K25" s="563">
        <f t="shared" si="43"/>
        <v>10174.028212984002</v>
      </c>
      <c r="L25" s="564">
        <f t="shared" si="43"/>
        <v>10099.278856965542</v>
      </c>
      <c r="M25" s="561">
        <f t="shared" si="43"/>
        <v>9973.466045205445</v>
      </c>
      <c r="N25" s="562">
        <f t="shared" si="43"/>
        <v>10214.014915225882</v>
      </c>
      <c r="O25" s="563">
        <f t="shared" si="43"/>
        <v>10511.163068299389</v>
      </c>
      <c r="P25" s="565">
        <f t="shared" si="43"/>
        <v>10585.654962607432</v>
      </c>
      <c r="Q25" s="564">
        <f t="shared" si="43"/>
        <v>10635.349746155811</v>
      </c>
      <c r="R25" s="561">
        <f t="shared" si="43"/>
        <v>10676.646220528095</v>
      </c>
      <c r="S25" s="562">
        <f t="shared" si="43"/>
        <v>10741.153017127546</v>
      </c>
      <c r="T25" s="566">
        <f t="shared" si="43"/>
        <v>10841.099137542236</v>
      </c>
      <c r="U25" s="567">
        <f t="shared" si="43"/>
        <v>10919.499142546189</v>
      </c>
      <c r="V25" s="561">
        <f t="shared" si="43"/>
        <v>10963.011362938363</v>
      </c>
      <c r="W25" s="562">
        <f t="shared" si="43"/>
        <v>11003.562218373732</v>
      </c>
      <c r="X25" s="563">
        <f t="shared" si="43"/>
        <v>11044.669141089666</v>
      </c>
      <c r="Y25" s="565">
        <f t="shared" si="43"/>
        <v>11087.657509506855</v>
      </c>
      <c r="Z25" s="564">
        <f t="shared" si="43"/>
        <v>11128.742933822308</v>
      </c>
      <c r="AA25" s="561">
        <f t="shared" si="43"/>
        <v>11161.476366537148</v>
      </c>
      <c r="AB25" s="562">
        <f t="shared" si="43"/>
        <v>11187.969740264914</v>
      </c>
      <c r="AC25" s="563">
        <f t="shared" si="43"/>
        <v>11212.932497169084</v>
      </c>
      <c r="AD25" s="564">
        <f t="shared" si="43"/>
        <v>11236.485440023898</v>
      </c>
      <c r="AE25" s="561">
        <f t="shared" si="43"/>
        <v>11258.188470992825</v>
      </c>
      <c r="AF25" s="562">
        <f t="shared" si="43"/>
        <v>11277.316121435288</v>
      </c>
      <c r="AG25" s="563">
        <f t="shared" si="43"/>
        <v>11293.666724023702</v>
      </c>
      <c r="AH25" s="565">
        <f t="shared" si="43"/>
        <v>11274.91416897379</v>
      </c>
      <c r="AI25" s="564">
        <f t="shared" si="43"/>
        <v>11282.330830374367</v>
      </c>
      <c r="AJ25" s="561">
        <f t="shared" si="43"/>
        <v>11287.49796749887</v>
      </c>
      <c r="AK25" s="562">
        <f t="shared" si="43"/>
        <v>11290.212739280214</v>
      </c>
      <c r="AL25" s="566">
        <f t="shared" si="43"/>
        <v>11290.317892960305</v>
      </c>
      <c r="AM25" s="567">
        <f t="shared" si="43"/>
        <v>11287.756274661948</v>
      </c>
      <c r="AN25" s="561">
        <f t="shared" si="43"/>
        <v>11282.499550779097</v>
      </c>
      <c r="AO25" s="562">
        <f t="shared" si="43"/>
        <v>11279.9033642084</v>
      </c>
      <c r="AP25" s="563">
        <f t="shared" si="43"/>
        <v>11276.009707891058</v>
      </c>
      <c r="AQ25" s="565">
        <f t="shared" si="43"/>
        <v>11270.941406724616</v>
      </c>
      <c r="AR25" s="568">
        <f t="shared" si="43"/>
        <v>11264.878758842249</v>
      </c>
      <c r="AS25" s="84"/>
      <c r="AT25" s="84"/>
      <c r="AU25" s="84"/>
      <c r="AV25" s="305"/>
      <c r="AW25" s="306"/>
      <c r="AX25" s="306"/>
      <c r="AY25" s="307">
        <f>SUM(AY15:AY23)</f>
        <v>2.0917933979336492</v>
      </c>
      <c r="AZ25" s="308">
        <f>SUM(AZ15:AZ23)</f>
        <v>10</v>
      </c>
    </row>
    <row r="26" spans="1:52" ht="15.75" customHeight="1" thickBot="1" x14ac:dyDescent="0.3">
      <c r="A26" s="304"/>
      <c r="B26" s="112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</row>
    <row r="27" spans="1:52" ht="15.75" customHeight="1" x14ac:dyDescent="0.25">
      <c r="A27" s="304"/>
      <c r="B27" s="112"/>
      <c r="C27" s="84"/>
      <c r="D27" s="939" t="s">
        <v>168</v>
      </c>
      <c r="E27" s="940"/>
      <c r="F27" s="940"/>
      <c r="G27" s="940"/>
      <c r="H27" s="941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</row>
    <row r="28" spans="1:52" ht="15.75" customHeight="1" x14ac:dyDescent="0.25">
      <c r="A28" s="304"/>
      <c r="B28" s="112"/>
      <c r="C28" s="84"/>
      <c r="D28" s="114">
        <v>2017</v>
      </c>
      <c r="E28" s="115">
        <v>2018</v>
      </c>
      <c r="F28" s="115">
        <v>2019</v>
      </c>
      <c r="G28" s="115">
        <v>2020</v>
      </c>
      <c r="H28" s="116">
        <v>2021</v>
      </c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</row>
    <row r="29" spans="1:52" ht="15.75" customHeight="1" x14ac:dyDescent="0.25">
      <c r="A29" s="304"/>
      <c r="B29" s="112"/>
      <c r="C29" s="84"/>
      <c r="D29" s="117">
        <f t="shared" ref="D29:H29" si="45">(D25-C25)/C25</f>
        <v>0.11953811835717097</v>
      </c>
      <c r="E29" s="118">
        <f t="shared" si="45"/>
        <v>0.19057665260196907</v>
      </c>
      <c r="F29" s="118">
        <f t="shared" si="45"/>
        <v>9.5491238432762349E-3</v>
      </c>
      <c r="G29" s="118">
        <f t="shared" si="45"/>
        <v>-0.19122379327157485</v>
      </c>
      <c r="H29" s="119">
        <f t="shared" si="45"/>
        <v>-8.4398360260429222E-3</v>
      </c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</row>
    <row r="30" spans="1:52" ht="15.75" customHeight="1" x14ac:dyDescent="0.25">
      <c r="A30" s="304"/>
      <c r="B30" s="112"/>
      <c r="C30" s="84"/>
      <c r="D30" s="120"/>
      <c r="E30" s="121">
        <f>AVERAGE(D29:F29)</f>
        <v>0.10655463160080542</v>
      </c>
      <c r="F30" s="933" t="s">
        <v>100</v>
      </c>
      <c r="G30" s="934"/>
      <c r="H30" s="935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</row>
    <row r="31" spans="1:52" ht="15.75" customHeight="1" x14ac:dyDescent="0.25">
      <c r="A31" s="304"/>
      <c r="B31" s="112"/>
      <c r="C31" s="84"/>
      <c r="D31" s="247">
        <f t="shared" ref="D31:H31" si="46">(D25-C25)/C25</f>
        <v>0.11953811835717097</v>
      </c>
      <c r="E31" s="247">
        <f t="shared" si="46"/>
        <v>0.19057665260196907</v>
      </c>
      <c r="F31" s="247">
        <f t="shared" si="46"/>
        <v>9.5491238432762349E-3</v>
      </c>
      <c r="G31" s="247">
        <f t="shared" si="46"/>
        <v>-0.19122379327157485</v>
      </c>
      <c r="H31" s="247">
        <f t="shared" si="46"/>
        <v>-8.4398360260429222E-3</v>
      </c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</row>
    <row r="32" spans="1:52" ht="15.75" customHeight="1" x14ac:dyDescent="0.25">
      <c r="A32" s="304"/>
      <c r="B32" s="112"/>
      <c r="C32" s="84"/>
      <c r="D32" s="247"/>
      <c r="E32" s="247">
        <f>AVERAGE(D31:F31)</f>
        <v>0.10655463160080542</v>
      </c>
      <c r="F32" s="247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</row>
    <row r="33" spans="1:52" ht="15.75" customHeight="1" x14ac:dyDescent="0.25">
      <c r="A33" s="304"/>
      <c r="B33" s="112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</row>
    <row r="34" spans="1:52" ht="15.75" customHeight="1" x14ac:dyDescent="0.25">
      <c r="A34" s="304"/>
      <c r="B34" s="112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</row>
    <row r="35" spans="1:52" ht="35.1" customHeight="1" x14ac:dyDescent="0.35">
      <c r="A35" s="70" t="s">
        <v>101</v>
      </c>
      <c r="B35" s="71" t="s">
        <v>169</v>
      </c>
      <c r="C35" s="109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</row>
    <row r="36" spans="1:52" ht="15.75" customHeight="1" x14ac:dyDescent="0.25">
      <c r="A36" s="270"/>
      <c r="B36" s="269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</row>
    <row r="37" spans="1:52" ht="15.75" customHeight="1" x14ac:dyDescent="0.25">
      <c r="A37" s="270"/>
      <c r="B37" s="69"/>
      <c r="C37" s="69">
        <v>2016</v>
      </c>
      <c r="D37" s="69">
        <v>2017</v>
      </c>
      <c r="E37" s="69">
        <v>2018</v>
      </c>
      <c r="F37" s="69">
        <v>2019</v>
      </c>
      <c r="G37" s="69">
        <v>2020</v>
      </c>
      <c r="H37" s="69">
        <v>2021</v>
      </c>
      <c r="I37" s="69">
        <v>2022</v>
      </c>
      <c r="J37" s="69">
        <v>2023</v>
      </c>
      <c r="K37" s="69">
        <v>2024</v>
      </c>
      <c r="L37" s="69">
        <v>2025</v>
      </c>
      <c r="M37" s="69">
        <v>2026</v>
      </c>
      <c r="N37" s="69">
        <v>2027</v>
      </c>
      <c r="O37" s="69">
        <v>2028</v>
      </c>
      <c r="P37" s="69">
        <v>2029</v>
      </c>
      <c r="Q37" s="69">
        <v>2030</v>
      </c>
      <c r="R37" s="69">
        <v>2031</v>
      </c>
      <c r="S37" s="69">
        <v>2032</v>
      </c>
      <c r="T37" s="69">
        <v>2033</v>
      </c>
      <c r="U37" s="69">
        <v>2034</v>
      </c>
      <c r="V37" s="69">
        <v>2035</v>
      </c>
      <c r="W37" s="69">
        <v>2036</v>
      </c>
      <c r="X37" s="69">
        <v>2037</v>
      </c>
      <c r="Y37" s="69">
        <v>2038</v>
      </c>
      <c r="Z37" s="69">
        <v>2039</v>
      </c>
      <c r="AA37" s="69">
        <v>2040</v>
      </c>
      <c r="AB37" s="69">
        <v>2041</v>
      </c>
      <c r="AC37" s="69">
        <v>2042</v>
      </c>
      <c r="AD37" s="69">
        <v>2043</v>
      </c>
      <c r="AE37" s="69">
        <v>2044</v>
      </c>
      <c r="AF37" s="69">
        <v>2045</v>
      </c>
      <c r="AG37" s="69">
        <v>2046</v>
      </c>
      <c r="AH37" s="69">
        <v>2047</v>
      </c>
      <c r="AI37" s="69">
        <v>2048</v>
      </c>
      <c r="AJ37" s="69">
        <v>2049</v>
      </c>
      <c r="AK37" s="69">
        <v>2050</v>
      </c>
      <c r="AL37" s="69">
        <v>2051</v>
      </c>
      <c r="AM37" s="69">
        <v>2052</v>
      </c>
      <c r="AN37" s="69">
        <v>2053</v>
      </c>
      <c r="AO37" s="69">
        <v>2054</v>
      </c>
      <c r="AP37" s="69">
        <v>2055</v>
      </c>
      <c r="AQ37" s="69">
        <v>2056</v>
      </c>
      <c r="AR37" s="69">
        <v>2057</v>
      </c>
      <c r="AS37" s="84"/>
      <c r="AT37" s="84"/>
      <c r="AU37" s="84"/>
      <c r="AV37" s="899" t="s">
        <v>155</v>
      </c>
      <c r="AW37" s="900"/>
      <c r="AX37" s="900"/>
      <c r="AY37" s="900"/>
      <c r="AZ37" s="901"/>
    </row>
    <row r="38" spans="1:52" ht="15.75" customHeight="1" x14ac:dyDescent="0.25">
      <c r="A38" s="270"/>
      <c r="B38" s="73" t="s">
        <v>56</v>
      </c>
      <c r="C38" s="69">
        <v>2.4039322673287547E-3</v>
      </c>
      <c r="D38" s="75">
        <v>2.3981672357284781E-3</v>
      </c>
      <c r="E38" s="75">
        <v>2.39242978899473E-3</v>
      </c>
      <c r="F38" s="75">
        <v>2.3867197296154755E-3</v>
      </c>
      <c r="G38" s="75">
        <v>2.3810368619600936E-3</v>
      </c>
      <c r="H38" s="75">
        <v>2.3753809922564722E-3</v>
      </c>
      <c r="I38" s="75">
        <v>2.3697519285689863E-3</v>
      </c>
      <c r="J38" s="75">
        <v>2.3641494807773488E-3</v>
      </c>
      <c r="K38" s="75">
        <v>2.3585734605552021E-3</v>
      </c>
      <c r="L38" s="75">
        <v>2.3530236813488715E-3</v>
      </c>
      <c r="M38" s="75">
        <v>-5.2807686079391265E-4</v>
      </c>
      <c r="N38" s="75">
        <v>-5.2835587330486949E-4</v>
      </c>
      <c r="O38" s="75">
        <v>-5.2863518080734605E-4</v>
      </c>
      <c r="P38" s="75">
        <v>-5.2891478376983453E-4</v>
      </c>
      <c r="Q38" s="75">
        <v>-5.2919468266098631E-4</v>
      </c>
      <c r="R38" s="75">
        <v>-5.2947487795086169E-4</v>
      </c>
      <c r="S38" s="75">
        <v>-5.297553701109339E-4</v>
      </c>
      <c r="T38" s="75">
        <v>-5.3003615961284172E-4</v>
      </c>
      <c r="U38" s="75">
        <v>-5.3031724692978086E-4</v>
      </c>
      <c r="V38" s="75">
        <v>-5.3059863253581189E-4</v>
      </c>
      <c r="W38" s="75">
        <v>-5.3088031690586316E-4</v>
      </c>
      <c r="X38" s="75">
        <v>-5.3116230051642908E-4</v>
      </c>
      <c r="Y38" s="75">
        <v>-5.3144458384418074E-4</v>
      </c>
      <c r="Z38" s="75">
        <v>-5.3172716736722139E-4</v>
      </c>
      <c r="AA38" s="75">
        <v>-5.3201005156509049E-4</v>
      </c>
      <c r="AB38" s="75">
        <v>-5.3229323691751076E-4</v>
      </c>
      <c r="AC38" s="75">
        <v>-5.3257672390578546E-4</v>
      </c>
      <c r="AD38" s="75">
        <v>-5.3286051301210417E-4</v>
      </c>
      <c r="AE38" s="75">
        <v>-5.3314460471954499E-4</v>
      </c>
      <c r="AF38" s="75">
        <v>-5.33428999512776E-4</v>
      </c>
      <c r="AG38" s="75">
        <v>-5.3371369787582061E-4</v>
      </c>
      <c r="AH38" s="75">
        <v>-3.4847654264865352E-3</v>
      </c>
      <c r="AI38" s="75">
        <v>-3.4969514821094911E-3</v>
      </c>
      <c r="AJ38" s="75">
        <v>-3.5092230649070898E-3</v>
      </c>
      <c r="AK38" s="75">
        <v>-3.5215810784528191E-3</v>
      </c>
      <c r="AL38" s="75">
        <v>-3.5340264390914754E-3</v>
      </c>
      <c r="AM38" s="75">
        <v>-3.5465600761681961E-3</v>
      </c>
      <c r="AN38" s="75">
        <v>-3.5591829322598129E-3</v>
      </c>
      <c r="AO38" s="75">
        <v>-3.5718959634085845E-3</v>
      </c>
      <c r="AP38" s="75">
        <v>-3.5847001393664178E-3</v>
      </c>
      <c r="AQ38" s="75">
        <v>-3.5975964438400353E-3</v>
      </c>
      <c r="AR38" s="75">
        <v>-3.6105858747429E-3</v>
      </c>
      <c r="AS38" s="84"/>
      <c r="AT38" s="84"/>
      <c r="AU38" s="84"/>
      <c r="AV38" s="902"/>
      <c r="AW38" s="903"/>
      <c r="AX38" s="903"/>
      <c r="AY38" s="903"/>
      <c r="AZ38" s="904"/>
    </row>
    <row r="39" spans="1:52" ht="15.75" customHeight="1" x14ac:dyDescent="0.25">
      <c r="A39" s="270"/>
      <c r="B39" s="73" t="s">
        <v>57</v>
      </c>
      <c r="C39" s="69"/>
      <c r="D39" s="75">
        <f t="shared" ref="D39:F39" si="47">D61</f>
        <v>0.11953811835717097</v>
      </c>
      <c r="E39" s="75">
        <f t="shared" si="47"/>
        <v>0.19057665260196907</v>
      </c>
      <c r="F39" s="75">
        <f t="shared" si="47"/>
        <v>9.5491238432762349E-3</v>
      </c>
      <c r="G39" s="76">
        <f>AVERAGE(D39:F39)</f>
        <v>0.10655463160080542</v>
      </c>
      <c r="H39" s="879">
        <f>G39*0.9</f>
        <v>9.589916844072488E-2</v>
      </c>
      <c r="I39" s="75">
        <f>H39*0.9</f>
        <v>8.6309251596652398E-2</v>
      </c>
      <c r="J39" s="75">
        <f t="shared" ref="J39:AR39" si="48">I39*0.9</f>
        <v>7.7678326436987161E-2</v>
      </c>
      <c r="K39" s="75">
        <f t="shared" si="48"/>
        <v>6.9910493793288453E-2</v>
      </c>
      <c r="L39" s="75">
        <f t="shared" si="48"/>
        <v>6.2919444413959608E-2</v>
      </c>
      <c r="M39" s="75">
        <f t="shared" si="48"/>
        <v>5.6627499972563645E-2</v>
      </c>
      <c r="N39" s="713">
        <f>N41+0.05</f>
        <v>0.10096474997530729</v>
      </c>
      <c r="O39" s="75">
        <f t="shared" si="48"/>
        <v>9.0868274977776553E-2</v>
      </c>
      <c r="P39" s="75">
        <f t="shared" si="48"/>
        <v>8.1781447479998895E-2</v>
      </c>
      <c r="Q39" s="75">
        <f t="shared" si="48"/>
        <v>7.3603302731999012E-2</v>
      </c>
      <c r="R39" s="75">
        <f t="shared" si="48"/>
        <v>6.6242972458799107E-2</v>
      </c>
      <c r="S39" s="75">
        <f t="shared" si="48"/>
        <v>5.9618675212919199E-2</v>
      </c>
      <c r="T39" s="75">
        <f t="shared" si="48"/>
        <v>5.3656807691627277E-2</v>
      </c>
      <c r="U39" s="75">
        <f t="shared" si="48"/>
        <v>4.8291126922464553E-2</v>
      </c>
      <c r="V39" s="75">
        <f t="shared" si="48"/>
        <v>4.3462014230218102E-2</v>
      </c>
      <c r="W39" s="75">
        <f t="shared" si="48"/>
        <v>3.9115812807196296E-2</v>
      </c>
      <c r="X39" s="75">
        <f t="shared" si="48"/>
        <v>3.520423152647667E-2</v>
      </c>
      <c r="Y39" s="75">
        <f t="shared" si="48"/>
        <v>3.1683808373829003E-2</v>
      </c>
      <c r="Z39" s="75">
        <f t="shared" si="48"/>
        <v>2.8515427536446102E-2</v>
      </c>
      <c r="AA39" s="75">
        <f t="shared" si="48"/>
        <v>2.5663884782801492E-2</v>
      </c>
      <c r="AB39" s="75">
        <f t="shared" si="48"/>
        <v>2.3097496304521344E-2</v>
      </c>
      <c r="AC39" s="75">
        <f t="shared" si="48"/>
        <v>2.0787746674069209E-2</v>
      </c>
      <c r="AD39" s="75">
        <f t="shared" si="48"/>
        <v>1.870897200666229E-2</v>
      </c>
      <c r="AE39" s="75">
        <f t="shared" si="48"/>
        <v>1.683807480599606E-2</v>
      </c>
      <c r="AF39" s="75">
        <f t="shared" si="48"/>
        <v>1.5154267325396454E-2</v>
      </c>
      <c r="AG39" s="75">
        <f t="shared" si="48"/>
        <v>1.3638840592856808E-2</v>
      </c>
      <c r="AH39" s="75">
        <f t="shared" si="48"/>
        <v>1.2274956533571128E-2</v>
      </c>
      <c r="AI39" s="75">
        <f t="shared" si="48"/>
        <v>1.1047460880214017E-2</v>
      </c>
      <c r="AJ39" s="75">
        <f t="shared" si="48"/>
        <v>9.9427147921926154E-3</v>
      </c>
      <c r="AK39" s="75">
        <f t="shared" si="48"/>
        <v>8.9484433129733542E-3</v>
      </c>
      <c r="AL39" s="75">
        <f t="shared" si="48"/>
        <v>8.0535989816760186E-3</v>
      </c>
      <c r="AM39" s="75">
        <f t="shared" si="48"/>
        <v>7.2482390835084173E-3</v>
      </c>
      <c r="AN39" s="75">
        <f t="shared" si="48"/>
        <v>6.5234151751575754E-3</v>
      </c>
      <c r="AO39" s="75">
        <f t="shared" si="48"/>
        <v>5.8710736576418178E-3</v>
      </c>
      <c r="AP39" s="75">
        <f t="shared" si="48"/>
        <v>5.283966291877636E-3</v>
      </c>
      <c r="AQ39" s="75">
        <f t="shared" si="48"/>
        <v>4.7555696626898729E-3</v>
      </c>
      <c r="AR39" s="75">
        <f t="shared" si="48"/>
        <v>4.2800126964208859E-3</v>
      </c>
      <c r="AS39" s="84"/>
      <c r="AT39" s="84"/>
      <c r="AU39" s="84"/>
      <c r="AV39" s="902"/>
      <c r="AW39" s="903"/>
      <c r="AX39" s="903"/>
      <c r="AY39" s="903"/>
      <c r="AZ39" s="904"/>
    </row>
    <row r="40" spans="1:52" ht="15.75" customHeight="1" x14ac:dyDescent="0.25">
      <c r="A40" s="270"/>
      <c r="B40" s="73" t="s">
        <v>58</v>
      </c>
      <c r="C40" s="69"/>
      <c r="D40" s="75">
        <f t="shared" ref="D40:AR40" si="49">D38+D39</f>
        <v>0.12193628559289946</v>
      </c>
      <c r="E40" s="75">
        <f t="shared" si="49"/>
        <v>0.1929690823909638</v>
      </c>
      <c r="F40" s="75">
        <f t="shared" si="49"/>
        <v>1.1935843572891711E-2</v>
      </c>
      <c r="G40" s="75">
        <f t="shared" si="49"/>
        <v>0.10893566846276551</v>
      </c>
      <c r="H40" s="75">
        <f t="shared" si="49"/>
        <v>9.8274549432981348E-2</v>
      </c>
      <c r="I40" s="75">
        <f t="shared" si="49"/>
        <v>8.8679003525221387E-2</v>
      </c>
      <c r="J40" s="75">
        <f t="shared" si="49"/>
        <v>8.0042475917764505E-2</v>
      </c>
      <c r="K40" s="75">
        <f t="shared" si="49"/>
        <v>7.2269067253843661E-2</v>
      </c>
      <c r="L40" s="75">
        <f t="shared" si="49"/>
        <v>6.5272468095308483E-2</v>
      </c>
      <c r="M40" s="75">
        <f t="shared" si="49"/>
        <v>5.6099423111769735E-2</v>
      </c>
      <c r="N40" s="75">
        <f t="shared" si="49"/>
        <v>0.10043639410200242</v>
      </c>
      <c r="O40" s="75">
        <f t="shared" si="49"/>
        <v>9.0339639796969212E-2</v>
      </c>
      <c r="P40" s="75">
        <f t="shared" si="49"/>
        <v>8.1252532696229063E-2</v>
      </c>
      <c r="Q40" s="75">
        <f t="shared" si="49"/>
        <v>7.3074108049338032E-2</v>
      </c>
      <c r="R40" s="75">
        <f t="shared" si="49"/>
        <v>6.571349758084824E-2</v>
      </c>
      <c r="S40" s="75">
        <f t="shared" si="49"/>
        <v>5.9088919842808264E-2</v>
      </c>
      <c r="T40" s="75">
        <f t="shared" si="49"/>
        <v>5.3126771532014436E-2</v>
      </c>
      <c r="U40" s="75">
        <f t="shared" si="49"/>
        <v>4.7760809675534775E-2</v>
      </c>
      <c r="V40" s="75">
        <f t="shared" si="49"/>
        <v>4.2931415597682293E-2</v>
      </c>
      <c r="W40" s="75">
        <f t="shared" si="49"/>
        <v>3.8584932490290436E-2</v>
      </c>
      <c r="X40" s="75">
        <f t="shared" si="49"/>
        <v>3.4673069225960244E-2</v>
      </c>
      <c r="Y40" s="75">
        <f t="shared" si="49"/>
        <v>3.1152363789984823E-2</v>
      </c>
      <c r="Z40" s="75">
        <f t="shared" si="49"/>
        <v>2.7983700369078882E-2</v>
      </c>
      <c r="AA40" s="75">
        <f t="shared" si="49"/>
        <v>2.51318747312364E-2</v>
      </c>
      <c r="AB40" s="75">
        <f t="shared" si="49"/>
        <v>2.2565203067603835E-2</v>
      </c>
      <c r="AC40" s="75">
        <f t="shared" si="49"/>
        <v>2.0255169950163424E-2</v>
      </c>
      <c r="AD40" s="75">
        <f t="shared" si="49"/>
        <v>1.8176111493650185E-2</v>
      </c>
      <c r="AE40" s="75">
        <f t="shared" si="49"/>
        <v>1.6304930201276515E-2</v>
      </c>
      <c r="AF40" s="75">
        <f t="shared" si="49"/>
        <v>1.4620838325883678E-2</v>
      </c>
      <c r="AG40" s="75">
        <f t="shared" si="49"/>
        <v>1.3105126894980987E-2</v>
      </c>
      <c r="AH40" s="75">
        <f t="shared" si="49"/>
        <v>8.7901911070845939E-3</v>
      </c>
      <c r="AI40" s="75">
        <f t="shared" si="49"/>
        <v>7.5505093981045254E-3</v>
      </c>
      <c r="AJ40" s="75">
        <f t="shared" si="49"/>
        <v>6.4334917272855256E-3</v>
      </c>
      <c r="AK40" s="75">
        <f t="shared" si="49"/>
        <v>5.4268622345205351E-3</v>
      </c>
      <c r="AL40" s="75">
        <f t="shared" si="49"/>
        <v>4.5195725425845427E-3</v>
      </c>
      <c r="AM40" s="75">
        <f t="shared" si="49"/>
        <v>3.7016790073402211E-3</v>
      </c>
      <c r="AN40" s="75">
        <f t="shared" si="49"/>
        <v>2.9642322428977625E-3</v>
      </c>
      <c r="AO40" s="75">
        <f t="shared" si="49"/>
        <v>2.2991776942332333E-3</v>
      </c>
      <c r="AP40" s="75">
        <f t="shared" si="49"/>
        <v>1.6992661525112181E-3</v>
      </c>
      <c r="AQ40" s="75">
        <f t="shared" si="49"/>
        <v>1.1579732188498376E-3</v>
      </c>
      <c r="AR40" s="75">
        <f t="shared" si="49"/>
        <v>6.6942682167798594E-4</v>
      </c>
      <c r="AS40" s="84"/>
      <c r="AT40" s="84"/>
      <c r="AU40" s="84"/>
      <c r="AV40" s="902"/>
      <c r="AW40" s="903"/>
      <c r="AX40" s="903"/>
      <c r="AY40" s="903"/>
      <c r="AZ40" s="904"/>
    </row>
    <row r="41" spans="1:52" ht="15.75" customHeight="1" x14ac:dyDescent="0.25">
      <c r="A41" s="270"/>
      <c r="B41" s="269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80">
        <f>M39*0.9</f>
        <v>5.0964749975307283E-2</v>
      </c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902"/>
      <c r="AW41" s="903"/>
      <c r="AX41" s="903"/>
      <c r="AY41" s="903"/>
      <c r="AZ41" s="904"/>
    </row>
    <row r="42" spans="1:52" ht="15.75" customHeight="1" x14ac:dyDescent="0.25">
      <c r="A42" s="271"/>
      <c r="B42" s="272"/>
      <c r="C42" s="110"/>
      <c r="D42" s="110"/>
      <c r="E42" s="110"/>
      <c r="F42" s="110"/>
      <c r="G42" s="110"/>
      <c r="H42" s="110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936"/>
      <c r="AW42" s="937"/>
      <c r="AX42" s="937"/>
      <c r="AY42" s="937"/>
      <c r="AZ42" s="938"/>
    </row>
    <row r="43" spans="1:52" ht="14.25" customHeight="1" x14ac:dyDescent="0.25">
      <c r="A43" s="943" t="s">
        <v>236</v>
      </c>
      <c r="B43" s="944"/>
      <c r="C43" s="273">
        <v>2016</v>
      </c>
      <c r="D43" s="274">
        <v>2017</v>
      </c>
      <c r="E43" s="275">
        <v>2018</v>
      </c>
      <c r="F43" s="276">
        <v>2019</v>
      </c>
      <c r="G43" s="88">
        <v>2020</v>
      </c>
      <c r="H43" s="277">
        <v>2021</v>
      </c>
      <c r="I43" s="80">
        <v>2022</v>
      </c>
      <c r="J43" s="81">
        <v>2023</v>
      </c>
      <c r="K43" s="82">
        <v>2024</v>
      </c>
      <c r="L43" s="79">
        <v>2025</v>
      </c>
      <c r="M43" s="80">
        <v>2026</v>
      </c>
      <c r="N43" s="81">
        <v>2027</v>
      </c>
      <c r="O43" s="82">
        <v>2028</v>
      </c>
      <c r="P43" s="83">
        <v>2029</v>
      </c>
      <c r="Q43" s="79">
        <v>2030</v>
      </c>
      <c r="R43" s="80">
        <v>2031</v>
      </c>
      <c r="S43" s="81">
        <v>2032</v>
      </c>
      <c r="T43" s="82">
        <v>2033</v>
      </c>
      <c r="U43" s="79">
        <v>2034</v>
      </c>
      <c r="V43" s="80">
        <v>2035</v>
      </c>
      <c r="W43" s="81">
        <v>2036</v>
      </c>
      <c r="X43" s="82">
        <v>2037</v>
      </c>
      <c r="Y43" s="83">
        <v>2038</v>
      </c>
      <c r="Z43" s="79">
        <v>2039</v>
      </c>
      <c r="AA43" s="80">
        <v>2040</v>
      </c>
      <c r="AB43" s="81">
        <v>2041</v>
      </c>
      <c r="AC43" s="82">
        <v>2042</v>
      </c>
      <c r="AD43" s="79">
        <v>2043</v>
      </c>
      <c r="AE43" s="80">
        <v>2044</v>
      </c>
      <c r="AF43" s="81">
        <v>2045</v>
      </c>
      <c r="AG43" s="82">
        <v>2046</v>
      </c>
      <c r="AH43" s="83">
        <v>2047</v>
      </c>
      <c r="AI43" s="79">
        <v>2048</v>
      </c>
      <c r="AJ43" s="80">
        <v>2049</v>
      </c>
      <c r="AK43" s="81">
        <v>2050</v>
      </c>
      <c r="AL43" s="82">
        <v>2051</v>
      </c>
      <c r="AM43" s="79">
        <v>2052</v>
      </c>
      <c r="AN43" s="80">
        <v>2053</v>
      </c>
      <c r="AO43" s="81">
        <v>2054</v>
      </c>
      <c r="AP43" s="82">
        <v>2055</v>
      </c>
      <c r="AQ43" s="83">
        <v>2056</v>
      </c>
      <c r="AR43" s="79">
        <v>2057</v>
      </c>
      <c r="AS43" s="84"/>
      <c r="AT43" s="946" t="s">
        <v>236</v>
      </c>
      <c r="AU43" s="947"/>
      <c r="AV43" s="85" t="s">
        <v>60</v>
      </c>
      <c r="AW43" s="85" t="s">
        <v>61</v>
      </c>
      <c r="AX43" s="85" t="s">
        <v>62</v>
      </c>
      <c r="AY43" s="85" t="s">
        <v>63</v>
      </c>
      <c r="AZ43" s="86"/>
    </row>
    <row r="44" spans="1:52" ht="15.75" customHeight="1" thickTop="1" thickBot="1" x14ac:dyDescent="0.3">
      <c r="A44" s="278" t="s">
        <v>64</v>
      </c>
      <c r="B44" s="279" t="s">
        <v>157</v>
      </c>
      <c r="C44" s="280" t="s">
        <v>11</v>
      </c>
      <c r="D44" s="281" t="s">
        <v>11</v>
      </c>
      <c r="E44" s="282" t="s">
        <v>11</v>
      </c>
      <c r="F44" s="283" t="s">
        <v>11</v>
      </c>
      <c r="G44" s="83" t="s">
        <v>11</v>
      </c>
      <c r="H44" s="79" t="s">
        <v>11</v>
      </c>
      <c r="I44" s="80" t="s">
        <v>11</v>
      </c>
      <c r="J44" s="81" t="s">
        <v>11</v>
      </c>
      <c r="K44" s="82" t="s">
        <v>11</v>
      </c>
      <c r="L44" s="79" t="s">
        <v>11</v>
      </c>
      <c r="M44" s="80" t="s">
        <v>11</v>
      </c>
      <c r="N44" s="81" t="s">
        <v>11</v>
      </c>
      <c r="O44" s="82" t="s">
        <v>11</v>
      </c>
      <c r="P44" s="83" t="s">
        <v>11</v>
      </c>
      <c r="Q44" s="79" t="s">
        <v>11</v>
      </c>
      <c r="R44" s="80" t="s">
        <v>11</v>
      </c>
      <c r="S44" s="81" t="s">
        <v>11</v>
      </c>
      <c r="T44" s="82" t="s">
        <v>11</v>
      </c>
      <c r="U44" s="79" t="s">
        <v>11</v>
      </c>
      <c r="V44" s="80" t="s">
        <v>11</v>
      </c>
      <c r="W44" s="81" t="s">
        <v>11</v>
      </c>
      <c r="X44" s="82" t="s">
        <v>11</v>
      </c>
      <c r="Y44" s="83" t="s">
        <v>11</v>
      </c>
      <c r="Z44" s="79" t="s">
        <v>11</v>
      </c>
      <c r="AA44" s="80" t="s">
        <v>11</v>
      </c>
      <c r="AB44" s="81" t="s">
        <v>11</v>
      </c>
      <c r="AC44" s="82" t="s">
        <v>11</v>
      </c>
      <c r="AD44" s="79" t="s">
        <v>11</v>
      </c>
      <c r="AE44" s="80" t="s">
        <v>11</v>
      </c>
      <c r="AF44" s="81" t="s">
        <v>11</v>
      </c>
      <c r="AG44" s="82" t="s">
        <v>11</v>
      </c>
      <c r="AH44" s="83" t="s">
        <v>11</v>
      </c>
      <c r="AI44" s="79" t="s">
        <v>11</v>
      </c>
      <c r="AJ44" s="80" t="s">
        <v>11</v>
      </c>
      <c r="AK44" s="81" t="s">
        <v>11</v>
      </c>
      <c r="AL44" s="82" t="s">
        <v>11</v>
      </c>
      <c r="AM44" s="79" t="s">
        <v>11</v>
      </c>
      <c r="AN44" s="80" t="s">
        <v>11</v>
      </c>
      <c r="AO44" s="81" t="s">
        <v>11</v>
      </c>
      <c r="AP44" s="82" t="s">
        <v>11</v>
      </c>
      <c r="AQ44" s="83" t="s">
        <v>11</v>
      </c>
      <c r="AR44" s="79" t="s">
        <v>11</v>
      </c>
      <c r="AS44" s="84"/>
      <c r="AT44" s="284" t="s">
        <v>64</v>
      </c>
      <c r="AU44" s="285" t="s">
        <v>157</v>
      </c>
      <c r="AV44" s="89" t="s">
        <v>11</v>
      </c>
      <c r="AW44" s="89" t="s">
        <v>11</v>
      </c>
      <c r="AX44" s="89" t="s">
        <v>11</v>
      </c>
      <c r="AY44" s="89" t="s">
        <v>11</v>
      </c>
      <c r="AZ44" s="90" t="s">
        <v>11</v>
      </c>
    </row>
    <row r="45" spans="1:52" ht="15.75" customHeight="1" thickTop="1" x14ac:dyDescent="0.25">
      <c r="A45" s="286" t="s">
        <v>72</v>
      </c>
      <c r="B45" s="91" t="s">
        <v>158</v>
      </c>
      <c r="C45" s="287">
        <v>853</v>
      </c>
      <c r="D45" s="288">
        <v>1011</v>
      </c>
      <c r="E45" s="147">
        <v>1112</v>
      </c>
      <c r="F45" s="289">
        <v>1224</v>
      </c>
      <c r="G45" s="549">
        <v>774</v>
      </c>
      <c r="H45" s="92">
        <v>772</v>
      </c>
      <c r="I45" s="93">
        <f>AVERAGE(C45:H45)*(1+I$10)</f>
        <v>1042.5915923759869</v>
      </c>
      <c r="J45" s="93">
        <f t="shared" ref="J45:J53" si="50">AVERAGE(D45:I45)*(1+J$10)</f>
        <v>1068.4485065777378</v>
      </c>
      <c r="K45" s="93">
        <f t="shared" ref="K45:K53" si="51">AVERAGE(E45:J45)*(1+K$10)</f>
        <v>1071.025252819999</v>
      </c>
      <c r="L45" s="93">
        <f t="shared" ref="L45:L53" si="52">AVERAGE(F45:K45)*(1+L$10)</f>
        <v>1056.7618912580942</v>
      </c>
      <c r="M45" s="93">
        <f t="shared" ref="M45:M53" si="53">AVERAGE(G45:L45)*(1+M$10)</f>
        <v>1018.225452361192</v>
      </c>
      <c r="N45" s="93">
        <f t="shared" ref="N45:N53" si="54">AVERAGE(H45:M45)*(1+N$10)</f>
        <v>1055.5227288665985</v>
      </c>
      <c r="O45" s="93">
        <f t="shared" ref="O45:O53" si="55">AVERAGE(I45:N45)*(1+O$10)</f>
        <v>1099.7975533644562</v>
      </c>
      <c r="P45" s="93">
        <f t="shared" ref="P45:P53" si="56">AVERAGE(J45:O45)*(1+P$10)</f>
        <v>1104.8943515697053</v>
      </c>
      <c r="Q45" s="93">
        <f t="shared" ref="Q45:Q53" si="57">AVERAGE(K45:P45)*(1+Q$10)</f>
        <v>1106.8082647514948</v>
      </c>
      <c r="R45" s="93">
        <f t="shared" ref="R45:R53" si="58">AVERAGE(L45:Q45)*(1+R$10)</f>
        <v>1109.0011867736405</v>
      </c>
      <c r="S45" s="93">
        <f t="shared" ref="S45:S53" si="59">AVERAGE(M45:R45)*(1+S$10)</f>
        <v>1114.3747095972053</v>
      </c>
      <c r="T45" s="93">
        <f t="shared" ref="T45:T53" si="60">AVERAGE(N45:S45)*(1+T$10)</f>
        <v>1127.5674999512014</v>
      </c>
      <c r="U45" s="93">
        <f t="shared" ref="U45:U53" si="61">AVERAGE(O45:T45)*(1+U$10)</f>
        <v>1136.8859933225776</v>
      </c>
      <c r="V45" s="93">
        <f t="shared" ref="V45:V53" si="62">AVERAGE(P45:U45)*(1+V$10)</f>
        <v>1140.4926593797045</v>
      </c>
      <c r="W45" s="93">
        <f t="shared" ref="W45:W53" si="63">AVERAGE(Q45:V45)*(1+W$10)</f>
        <v>1144.0897480440142</v>
      </c>
      <c r="X45" s="93">
        <f t="shared" ref="X45:X53" si="64">AVERAGE(R45:W45)*(1+X$10)</f>
        <v>1148.1937335131622</v>
      </c>
      <c r="Y45" s="93">
        <f t="shared" ref="Y45:Y53" si="65">AVERAGE(S45:X45)*(1+Y$10)</f>
        <v>1152.8207065577717</v>
      </c>
      <c r="Z45" s="93">
        <f t="shared" ref="Z45:Z53" si="66">AVERAGE(T45:Y45)*(1+Z$10)</f>
        <v>1157.5012116478108</v>
      </c>
      <c r="AA45" s="93">
        <f t="shared" ref="AA45:AA53" si="67">AVERAGE(U45:Z45)*(1+AA$10)</f>
        <v>1160.9084946687417</v>
      </c>
      <c r="AB45" s="93">
        <f t="shared" ref="AB45:AB53" si="68">AVERAGE(V45:AA45)*(1+AB$10)</f>
        <v>1163.4710168597348</v>
      </c>
      <c r="AC45" s="93">
        <f t="shared" ref="AC45:AC53" si="69">AVERAGE(W45:AB45)*(1+AC$10)</f>
        <v>1165.9969882737068</v>
      </c>
      <c r="AD45" s="93">
        <f t="shared" ref="AD45:AD53" si="70">AVERAGE(X45:AC45)*(1+AD$10)</f>
        <v>1168.4689671316187</v>
      </c>
      <c r="AE45" s="93">
        <f t="shared" ref="AE45:AE53" si="71">AVERAGE(Y45:AD45)*(1+AE$10)</f>
        <v>1170.7810229210693</v>
      </c>
      <c r="AF45" s="93">
        <f t="shared" ref="AF45:AF53" si="72">AVERAGE(Z45:AE45)*(1+AF$10)</f>
        <v>1172.8081411303542</v>
      </c>
      <c r="AG45" s="93">
        <f t="shared" ref="AG45:AG53" si="73">AVERAGE(AA45:AF45)*(1+AG$10)</f>
        <v>1174.4843618587167</v>
      </c>
      <c r="AH45" s="93">
        <f t="shared" ref="AH45:AH53" si="74">AVERAGE(AB45:AG45)*(1+AH$10)</f>
        <v>1172.5055695027418</v>
      </c>
      <c r="AI45" s="93">
        <f t="shared" ref="AI45:AI53" si="75">AVERAGE(AC45:AH45)*(1+AI$10)</f>
        <v>1173.2756755155542</v>
      </c>
      <c r="AJ45" s="93">
        <f t="shared" ref="AJ45:AJ53" si="76">AVERAGE(AD45:AI45)*(1+AJ$10)</f>
        <v>1173.8233326154293</v>
      </c>
      <c r="AK45" s="93">
        <f t="shared" ref="AK45:AK53" si="77">AVERAGE(AE45:AJ45)*(1+AK$10)</f>
        <v>1174.1138933823049</v>
      </c>
      <c r="AL45" s="93">
        <f t="shared" ref="AL45:AL53" si="78">AVERAGE(AF45:AK45)*(1+AL$10)</f>
        <v>1174.1252523036953</v>
      </c>
      <c r="AM45" s="93">
        <f t="shared" ref="AM45:AM53" si="79">AVERAGE(AG45:AL45)*(1+AM$10)</f>
        <v>1173.8530262348456</v>
      </c>
      <c r="AN45" s="93">
        <f t="shared" ref="AN45:AN53" si="80">AVERAGE(AH45:AM45)*(1+AN$10)</f>
        <v>1173.3035807392203</v>
      </c>
      <c r="AO45" s="93">
        <f t="shared" ref="AO45:AO53" si="81">AVERAGE(AI45:AN45)*(1+AO$10)</f>
        <v>1173.0351244579253</v>
      </c>
      <c r="AP45" s="93">
        <f t="shared" ref="AP45:AP53" si="82">AVERAGE(AJ45:AO45)*(1+AP$10)</f>
        <v>1172.6321897650325</v>
      </c>
      <c r="AQ45" s="93">
        <f t="shared" ref="AQ45:AQ53" si="83">AVERAGE(AK45:AP45)*(1+AQ$10)</f>
        <v>1172.1057121235806</v>
      </c>
      <c r="AR45" s="93">
        <f t="shared" ref="AR45:AR53" si="84">AVERAGE(AL45:AQ45)*(1+AR$10)</f>
        <v>1171.4745555459629</v>
      </c>
      <c r="AS45" s="84"/>
      <c r="AT45" s="286" t="s">
        <v>72</v>
      </c>
      <c r="AU45" s="91" t="s">
        <v>158</v>
      </c>
      <c r="AV45" s="290">
        <v>220</v>
      </c>
      <c r="AW45" s="290">
        <v>8</v>
      </c>
      <c r="AX45" s="290">
        <v>3</v>
      </c>
      <c r="AY45" s="291">
        <f>X45/AV45/AW45/AX45</f>
        <v>0.21746093437749284</v>
      </c>
      <c r="AZ45" s="292">
        <f t="shared" ref="AZ45:AZ53" si="85">ROUNDUP(AY45,0)</f>
        <v>1</v>
      </c>
    </row>
    <row r="46" spans="1:52" ht="15.75" customHeight="1" x14ac:dyDescent="0.25">
      <c r="A46" s="293" t="s">
        <v>73</v>
      </c>
      <c r="B46" s="99" t="s">
        <v>159</v>
      </c>
      <c r="C46" s="294">
        <v>312</v>
      </c>
      <c r="D46" s="295">
        <v>931</v>
      </c>
      <c r="E46" s="177">
        <v>1260</v>
      </c>
      <c r="F46" s="296">
        <v>1185</v>
      </c>
      <c r="G46" s="549">
        <v>712</v>
      </c>
      <c r="H46" s="92">
        <v>553</v>
      </c>
      <c r="I46" s="93">
        <f t="shared" ref="I46:I53" si="86">AVERAGE(C46:H46)*(1+I$10)</f>
        <v>898.70451741007025</v>
      </c>
      <c r="J46" s="93">
        <f t="shared" si="50"/>
        <v>997.1860304727328</v>
      </c>
      <c r="K46" s="93">
        <f t="shared" si="51"/>
        <v>1001.8371714842388</v>
      </c>
      <c r="L46" s="93">
        <f t="shared" si="52"/>
        <v>949.46451771863724</v>
      </c>
      <c r="M46" s="93">
        <f t="shared" si="53"/>
        <v>899.83054540377555</v>
      </c>
      <c r="N46" s="93">
        <f t="shared" si="54"/>
        <v>927.88947004944748</v>
      </c>
      <c r="O46" s="93">
        <f t="shared" si="55"/>
        <v>988.70178832473721</v>
      </c>
      <c r="P46" s="93">
        <f t="shared" si="56"/>
        <v>999.9740312164854</v>
      </c>
      <c r="Q46" s="93">
        <f t="shared" si="57"/>
        <v>996.48905025323734</v>
      </c>
      <c r="R46" s="93">
        <f t="shared" si="58"/>
        <v>991.99661072564004</v>
      </c>
      <c r="S46" s="93">
        <f t="shared" si="59"/>
        <v>996.08324160967106</v>
      </c>
      <c r="T46" s="93">
        <f t="shared" si="60"/>
        <v>1009.6395278959313</v>
      </c>
      <c r="U46" s="93">
        <f t="shared" si="61"/>
        <v>1020.9253160849381</v>
      </c>
      <c r="V46" s="93">
        <f t="shared" si="62"/>
        <v>1023.9799227518736</v>
      </c>
      <c r="W46" s="93">
        <f t="shared" si="63"/>
        <v>1025.8581073347486</v>
      </c>
      <c r="X46" s="93">
        <f t="shared" si="64"/>
        <v>1028.8496989218525</v>
      </c>
      <c r="Y46" s="93">
        <f t="shared" si="65"/>
        <v>1033.2892505649966</v>
      </c>
      <c r="Z46" s="93">
        <f t="shared" si="66"/>
        <v>1037.9485185745234</v>
      </c>
      <c r="AA46" s="93">
        <f t="shared" si="67"/>
        <v>1041.2514149665512</v>
      </c>
      <c r="AB46" s="93">
        <f t="shared" si="68"/>
        <v>1043.3441571233004</v>
      </c>
      <c r="AC46" s="93">
        <f t="shared" si="69"/>
        <v>1045.4003244203284</v>
      </c>
      <c r="AD46" s="93">
        <f t="shared" si="70"/>
        <v>1047.5999505261391</v>
      </c>
      <c r="AE46" s="93">
        <f t="shared" si="71"/>
        <v>1049.7689908855002</v>
      </c>
      <c r="AF46" s="93">
        <f t="shared" si="72"/>
        <v>1051.6496656632398</v>
      </c>
      <c r="AG46" s="93">
        <f t="shared" si="73"/>
        <v>1053.1486162987767</v>
      </c>
      <c r="AH46" s="93">
        <f t="shared" si="74"/>
        <v>1051.328103511813</v>
      </c>
      <c r="AI46" s="93">
        <f t="shared" si="75"/>
        <v>1051.9990970630204</v>
      </c>
      <c r="AJ46" s="93">
        <f t="shared" si="76"/>
        <v>1052.5022388330797</v>
      </c>
      <c r="AK46" s="93">
        <f t="shared" si="77"/>
        <v>1052.7796730120704</v>
      </c>
      <c r="AL46" s="93">
        <f t="shared" si="78"/>
        <v>1052.7935657524242</v>
      </c>
      <c r="AM46" s="93">
        <f t="shared" si="79"/>
        <v>1052.5432863502185</v>
      </c>
      <c r="AN46" s="93">
        <f t="shared" si="80"/>
        <v>1052.0440842950186</v>
      </c>
      <c r="AO46" s="93">
        <f t="shared" si="81"/>
        <v>1051.803446437995</v>
      </c>
      <c r="AP46" s="93">
        <f t="shared" si="82"/>
        <v>1051.4454914301282</v>
      </c>
      <c r="AQ46" s="93">
        <f t="shared" si="83"/>
        <v>1050.9753034516971</v>
      </c>
      <c r="AR46" s="93">
        <f t="shared" si="84"/>
        <v>1050.4087538013871</v>
      </c>
      <c r="AS46" s="84"/>
      <c r="AT46" s="293" t="s">
        <v>73</v>
      </c>
      <c r="AU46" s="99" t="s">
        <v>159</v>
      </c>
      <c r="AV46" s="103">
        <v>220</v>
      </c>
      <c r="AW46" s="103">
        <v>8</v>
      </c>
      <c r="AX46" s="103">
        <v>3</v>
      </c>
      <c r="AY46" s="263">
        <f>X46/AV46/AW46/AX46</f>
        <v>0.19485789752307811</v>
      </c>
      <c r="AZ46" s="104">
        <f t="shared" si="85"/>
        <v>1</v>
      </c>
    </row>
    <row r="47" spans="1:52" ht="15.75" customHeight="1" x14ac:dyDescent="0.25">
      <c r="A47" s="293" t="s">
        <v>74</v>
      </c>
      <c r="B47" s="99" t="s">
        <v>160</v>
      </c>
      <c r="C47" s="294">
        <v>6</v>
      </c>
      <c r="D47" s="295">
        <v>4</v>
      </c>
      <c r="E47" s="177">
        <v>10</v>
      </c>
      <c r="F47" s="296">
        <v>17</v>
      </c>
      <c r="G47" s="549">
        <v>19</v>
      </c>
      <c r="H47" s="92">
        <v>1</v>
      </c>
      <c r="I47" s="93">
        <f t="shared" si="86"/>
        <v>10.342450533489604</v>
      </c>
      <c r="J47" s="93">
        <f t="shared" si="50"/>
        <v>11.042075358842185</v>
      </c>
      <c r="K47" s="93">
        <f t="shared" si="51"/>
        <v>12.221101965527824</v>
      </c>
      <c r="L47" s="93">
        <f t="shared" si="52"/>
        <v>12.535705241593497</v>
      </c>
      <c r="M47" s="93">
        <f t="shared" si="53"/>
        <v>11.641970621695972</v>
      </c>
      <c r="N47" s="93">
        <f t="shared" si="54"/>
        <v>10.291353599041111</v>
      </c>
      <c r="O47" s="93">
        <f t="shared" si="55"/>
        <v>11.860189627064956</v>
      </c>
      <c r="P47" s="93">
        <f t="shared" si="56"/>
        <v>12.071410470671077</v>
      </c>
      <c r="Q47" s="93">
        <f t="shared" si="57"/>
        <v>12.201364908603191</v>
      </c>
      <c r="R47" s="93">
        <f t="shared" si="58"/>
        <v>12.154233338807513</v>
      </c>
      <c r="S47" s="93">
        <f t="shared" si="59"/>
        <v>12.049425262767166</v>
      </c>
      <c r="T47" s="93">
        <f t="shared" si="60"/>
        <v>12.083913912342529</v>
      </c>
      <c r="U47" s="93">
        <f t="shared" si="61"/>
        <v>12.357912516624618</v>
      </c>
      <c r="V47" s="93">
        <f t="shared" si="62"/>
        <v>12.413216424382766</v>
      </c>
      <c r="W47" s="93">
        <f t="shared" si="63"/>
        <v>12.444613090277031</v>
      </c>
      <c r="X47" s="93">
        <f t="shared" si="64"/>
        <v>12.461741500979151</v>
      </c>
      <c r="Y47" s="93">
        <f t="shared" si="65"/>
        <v>12.49201223240112</v>
      </c>
      <c r="Z47" s="93">
        <f t="shared" si="66"/>
        <v>12.547121173488417</v>
      </c>
      <c r="AA47" s="93">
        <f t="shared" si="67"/>
        <v>12.60746458639456</v>
      </c>
      <c r="AB47" s="93">
        <f t="shared" si="68"/>
        <v>12.633383848336374</v>
      </c>
      <c r="AC47" s="93">
        <f t="shared" si="69"/>
        <v>12.655873076322344</v>
      </c>
      <c r="AD47" s="93">
        <f t="shared" si="70"/>
        <v>12.678244199166798</v>
      </c>
      <c r="AE47" s="93">
        <f t="shared" si="71"/>
        <v>12.702744448237036</v>
      </c>
      <c r="AF47" s="93">
        <f t="shared" si="72"/>
        <v>12.727401485279342</v>
      </c>
      <c r="AG47" s="93">
        <f t="shared" si="73"/>
        <v>12.747968349735912</v>
      </c>
      <c r="AH47" s="93">
        <f t="shared" si="74"/>
        <v>12.725345576554325</v>
      </c>
      <c r="AI47" s="93">
        <f t="shared" si="75"/>
        <v>12.732686291124256</v>
      </c>
      <c r="AJ47" s="93">
        <f t="shared" si="76"/>
        <v>12.738266232319095</v>
      </c>
      <c r="AK47" s="93">
        <f t="shared" si="77"/>
        <v>12.741739158676255</v>
      </c>
      <c r="AL47" s="93">
        <f t="shared" si="78"/>
        <v>12.742333624318785</v>
      </c>
      <c r="AM47" s="93">
        <f t="shared" si="79"/>
        <v>12.739485609490545</v>
      </c>
      <c r="AN47" s="93">
        <f t="shared" si="80"/>
        <v>12.733250869952576</v>
      </c>
      <c r="AO47" s="93">
        <f t="shared" si="81"/>
        <v>12.730211679770127</v>
      </c>
      <c r="AP47" s="93">
        <f t="shared" si="82"/>
        <v>12.72586151874798</v>
      </c>
      <c r="AQ47" s="93">
        <f t="shared" si="83"/>
        <v>12.720234879526974</v>
      </c>
      <c r="AR47" s="93">
        <f t="shared" si="84"/>
        <v>12.713433444856415</v>
      </c>
      <c r="AS47" s="84"/>
      <c r="AT47" s="293" t="s">
        <v>74</v>
      </c>
      <c r="AU47" s="99" t="s">
        <v>160</v>
      </c>
      <c r="AV47" s="103">
        <v>220</v>
      </c>
      <c r="AW47" s="103">
        <v>8</v>
      </c>
      <c r="AX47" s="103">
        <v>3</v>
      </c>
      <c r="AY47" s="263">
        <f t="shared" ref="AY47:AY53" si="87">X47/AV47/AW47/AX47</f>
        <v>2.3601783145793848E-3</v>
      </c>
      <c r="AZ47" s="104">
        <f t="shared" si="85"/>
        <v>1</v>
      </c>
    </row>
    <row r="48" spans="1:52" ht="15.75" customHeight="1" x14ac:dyDescent="0.25">
      <c r="A48" s="293" t="s">
        <v>75</v>
      </c>
      <c r="B48" s="99" t="s">
        <v>161</v>
      </c>
      <c r="C48" s="294">
        <v>1165</v>
      </c>
      <c r="D48" s="295">
        <v>1291</v>
      </c>
      <c r="E48" s="177">
        <v>1434</v>
      </c>
      <c r="F48" s="296">
        <v>1590</v>
      </c>
      <c r="G48" s="549">
        <v>1406</v>
      </c>
      <c r="H48" s="92">
        <v>1589</v>
      </c>
      <c r="I48" s="93">
        <f t="shared" si="86"/>
        <v>1537.7590924793753</v>
      </c>
      <c r="J48" s="93">
        <f t="shared" si="50"/>
        <v>1592.6592727608895</v>
      </c>
      <c r="K48" s="93">
        <f t="shared" si="51"/>
        <v>1635.1063827352277</v>
      </c>
      <c r="L48" s="93">
        <f t="shared" si="52"/>
        <v>1660.1427627103526</v>
      </c>
      <c r="M48" s="93">
        <f t="shared" si="53"/>
        <v>1658.1935872271856</v>
      </c>
      <c r="N48" s="93">
        <f t="shared" si="54"/>
        <v>1693.4542220568837</v>
      </c>
      <c r="O48" s="93">
        <f t="shared" si="55"/>
        <v>1703.4358791264565</v>
      </c>
      <c r="P48" s="93">
        <f t="shared" si="56"/>
        <v>1724.6990362567087</v>
      </c>
      <c r="Q48" s="93">
        <f t="shared" si="57"/>
        <v>1740.6701543207253</v>
      </c>
      <c r="R48" s="93">
        <f t="shared" si="58"/>
        <v>1752.6039581241228</v>
      </c>
      <c r="S48" s="93">
        <f t="shared" si="59"/>
        <v>1762.7956337522492</v>
      </c>
      <c r="T48" s="93">
        <f t="shared" si="60"/>
        <v>1775.5391209077277</v>
      </c>
      <c r="U48" s="93">
        <f t="shared" si="61"/>
        <v>1784.8610772067238</v>
      </c>
      <c r="V48" s="93">
        <f t="shared" si="62"/>
        <v>1794.4724844830405</v>
      </c>
      <c r="W48" s="93">
        <f t="shared" si="63"/>
        <v>1802.4700168070442</v>
      </c>
      <c r="X48" s="93">
        <f t="shared" si="64"/>
        <v>1809.4552111486116</v>
      </c>
      <c r="Y48" s="93">
        <f t="shared" si="65"/>
        <v>1815.9154564031965</v>
      </c>
      <c r="Z48" s="93">
        <f t="shared" si="66"/>
        <v>1822.0309583451772</v>
      </c>
      <c r="AA48" s="93">
        <f t="shared" si="67"/>
        <v>1827.2885832907364</v>
      </c>
      <c r="AB48" s="93">
        <f t="shared" si="68"/>
        <v>1832.099877947343</v>
      </c>
      <c r="AC48" s="93">
        <f t="shared" si="69"/>
        <v>1836.3205042870354</v>
      </c>
      <c r="AD48" s="93">
        <f t="shared" si="70"/>
        <v>1840.1041275575692</v>
      </c>
      <c r="AE48" s="93">
        <f t="shared" si="71"/>
        <v>1843.5300333385949</v>
      </c>
      <c r="AF48" s="93">
        <f t="shared" si="72"/>
        <v>1846.6101725119083</v>
      </c>
      <c r="AG48" s="93">
        <f t="shared" si="73"/>
        <v>1849.3296127149347</v>
      </c>
      <c r="AH48" s="93">
        <f t="shared" si="74"/>
        <v>1846.3249000557953</v>
      </c>
      <c r="AI48" s="93">
        <f t="shared" si="75"/>
        <v>1847.5373164485788</v>
      </c>
      <c r="AJ48" s="93">
        <f t="shared" si="76"/>
        <v>1848.358838995259</v>
      </c>
      <c r="AK48" s="93">
        <f t="shared" si="77"/>
        <v>1848.7869189208645</v>
      </c>
      <c r="AL48" s="93">
        <f t="shared" si="78"/>
        <v>1848.8062841591006</v>
      </c>
      <c r="AM48" s="93">
        <f t="shared" si="79"/>
        <v>1848.3979920033566</v>
      </c>
      <c r="AN48" s="93">
        <f t="shared" si="80"/>
        <v>1847.5432271956922</v>
      </c>
      <c r="AO48" s="93">
        <f t="shared" si="81"/>
        <v>1847.1141292614163</v>
      </c>
      <c r="AP48" s="93">
        <f t="shared" si="82"/>
        <v>1846.472256101179</v>
      </c>
      <c r="AQ48" s="93">
        <f t="shared" si="83"/>
        <v>1845.6414189446759</v>
      </c>
      <c r="AR48" s="93">
        <f t="shared" si="84"/>
        <v>1844.6503484079828</v>
      </c>
      <c r="AS48" s="84"/>
      <c r="AT48" s="293" t="s">
        <v>75</v>
      </c>
      <c r="AU48" s="99" t="s">
        <v>161</v>
      </c>
      <c r="AV48" s="103">
        <v>220</v>
      </c>
      <c r="AW48" s="103">
        <v>8</v>
      </c>
      <c r="AX48" s="103">
        <v>3</v>
      </c>
      <c r="AY48" s="263">
        <f t="shared" si="87"/>
        <v>0.34269985059632796</v>
      </c>
      <c r="AZ48" s="104">
        <f t="shared" si="85"/>
        <v>1</v>
      </c>
    </row>
    <row r="49" spans="1:52" ht="15.75" customHeight="1" x14ac:dyDescent="0.25">
      <c r="A49" s="293" t="s">
        <v>76</v>
      </c>
      <c r="B49" s="99" t="s">
        <v>162</v>
      </c>
      <c r="C49" s="294">
        <v>150</v>
      </c>
      <c r="D49" s="295">
        <v>153</v>
      </c>
      <c r="E49" s="177">
        <v>166</v>
      </c>
      <c r="F49" s="296">
        <v>226</v>
      </c>
      <c r="G49" s="549">
        <v>186</v>
      </c>
      <c r="H49" s="92">
        <v>204</v>
      </c>
      <c r="I49" s="93">
        <f t="shared" si="86"/>
        <v>196.86945313747754</v>
      </c>
      <c r="J49" s="93">
        <f t="shared" si="50"/>
        <v>203.74451443038123</v>
      </c>
      <c r="K49" s="93">
        <f t="shared" si="51"/>
        <v>211.34672932089256</v>
      </c>
      <c r="L49" s="93">
        <f t="shared" si="52"/>
        <v>218.01878704978586</v>
      </c>
      <c r="M49" s="93">
        <f t="shared" si="53"/>
        <v>214.73660486594727</v>
      </c>
      <c r="N49" s="93">
        <f t="shared" si="54"/>
        <v>218.61613759682311</v>
      </c>
      <c r="O49" s="93">
        <f t="shared" si="55"/>
        <v>220.10187574837434</v>
      </c>
      <c r="P49" s="93">
        <f t="shared" si="56"/>
        <v>223.16590282281445</v>
      </c>
      <c r="Q49" s="93">
        <f t="shared" si="57"/>
        <v>225.63610185824533</v>
      </c>
      <c r="R49" s="93">
        <f t="shared" si="58"/>
        <v>227.28728167935327</v>
      </c>
      <c r="S49" s="93">
        <f t="shared" si="59"/>
        <v>228.14184979429299</v>
      </c>
      <c r="T49" s="93">
        <f t="shared" si="60"/>
        <v>229.76846503275485</v>
      </c>
      <c r="U49" s="93">
        <f t="shared" si="61"/>
        <v>231.06522215365609</v>
      </c>
      <c r="V49" s="93">
        <f t="shared" si="62"/>
        <v>232.38136771518526</v>
      </c>
      <c r="W49" s="93">
        <f t="shared" si="63"/>
        <v>233.44759721886496</v>
      </c>
      <c r="X49" s="93">
        <f t="shared" si="64"/>
        <v>234.319644554061</v>
      </c>
      <c r="Y49" s="93">
        <f t="shared" si="65"/>
        <v>235.10042556779072</v>
      </c>
      <c r="Z49" s="93">
        <f t="shared" si="66"/>
        <v>235.90592217089807</v>
      </c>
      <c r="AA49" s="93">
        <f t="shared" si="67"/>
        <v>236.60655391424248</v>
      </c>
      <c r="AB49" s="93">
        <f t="shared" si="68"/>
        <v>237.23756692541153</v>
      </c>
      <c r="AC49" s="93">
        <f t="shared" si="69"/>
        <v>237.78137486149762</v>
      </c>
      <c r="AD49" s="93">
        <f t="shared" si="70"/>
        <v>238.26299294189837</v>
      </c>
      <c r="AE49" s="93">
        <f t="shared" si="71"/>
        <v>238.70236113851152</v>
      </c>
      <c r="AF49" s="93">
        <f t="shared" si="72"/>
        <v>239.10560712958701</v>
      </c>
      <c r="AG49" s="93">
        <f t="shared" si="73"/>
        <v>239.4605948484689</v>
      </c>
      <c r="AH49" s="93">
        <f t="shared" si="74"/>
        <v>239.07153882037085</v>
      </c>
      <c r="AI49" s="93">
        <f t="shared" si="75"/>
        <v>239.22719985074571</v>
      </c>
      <c r="AJ49" s="93">
        <f t="shared" si="76"/>
        <v>239.33247638407687</v>
      </c>
      <c r="AK49" s="93">
        <f t="shared" si="77"/>
        <v>239.38801126955386</v>
      </c>
      <c r="AL49" s="93">
        <f t="shared" si="78"/>
        <v>239.39134726994328</v>
      </c>
      <c r="AM49" s="93">
        <f t="shared" si="79"/>
        <v>239.33870958209664</v>
      </c>
      <c r="AN49" s="93">
        <f t="shared" si="80"/>
        <v>239.2278217748659</v>
      </c>
      <c r="AO49" s="93">
        <f t="shared" si="81"/>
        <v>239.17201527139497</v>
      </c>
      <c r="AP49" s="93">
        <f t="shared" si="82"/>
        <v>239.08883816875661</v>
      </c>
      <c r="AQ49" s="93">
        <f t="shared" si="83"/>
        <v>238.98136520638673</v>
      </c>
      <c r="AR49" s="93">
        <f t="shared" si="84"/>
        <v>238.85314483150461</v>
      </c>
      <c r="AS49" s="84"/>
      <c r="AT49" s="293" t="s">
        <v>76</v>
      </c>
      <c r="AU49" s="99" t="s">
        <v>162</v>
      </c>
      <c r="AV49" s="103">
        <v>220</v>
      </c>
      <c r="AW49" s="103">
        <v>8</v>
      </c>
      <c r="AX49" s="103">
        <v>3</v>
      </c>
      <c r="AY49" s="263">
        <f t="shared" si="87"/>
        <v>4.4378720559481249E-2</v>
      </c>
      <c r="AZ49" s="104">
        <f t="shared" si="85"/>
        <v>1</v>
      </c>
    </row>
    <row r="50" spans="1:52" ht="15.75" customHeight="1" x14ac:dyDescent="0.25">
      <c r="A50" s="293" t="s">
        <v>77</v>
      </c>
      <c r="B50" s="99" t="s">
        <v>163</v>
      </c>
      <c r="C50" s="294">
        <v>662</v>
      </c>
      <c r="D50" s="295">
        <v>618</v>
      </c>
      <c r="E50" s="177">
        <v>664</v>
      </c>
      <c r="F50" s="296">
        <v>695</v>
      </c>
      <c r="G50" s="549">
        <v>480</v>
      </c>
      <c r="H50" s="92">
        <v>386</v>
      </c>
      <c r="I50" s="93">
        <f t="shared" si="86"/>
        <v>635.9699845593168</v>
      </c>
      <c r="J50" s="93">
        <f t="shared" si="50"/>
        <v>626.23922596117188</v>
      </c>
      <c r="K50" s="93">
        <f t="shared" si="51"/>
        <v>623.20442791396954</v>
      </c>
      <c r="L50" s="93">
        <f t="shared" si="52"/>
        <v>611.89492711540129</v>
      </c>
      <c r="M50" s="93">
        <f t="shared" si="53"/>
        <v>591.99803930401356</v>
      </c>
      <c r="N50" s="93">
        <f t="shared" si="54"/>
        <v>608.43142306692926</v>
      </c>
      <c r="O50" s="93">
        <f t="shared" si="55"/>
        <v>644.23202302838126</v>
      </c>
      <c r="P50" s="93">
        <f t="shared" si="56"/>
        <v>642.83815921127439</v>
      </c>
      <c r="Q50" s="93">
        <f t="shared" si="57"/>
        <v>643.15597793785696</v>
      </c>
      <c r="R50" s="93">
        <f t="shared" si="58"/>
        <v>644.28537756227854</v>
      </c>
      <c r="S50" s="93">
        <f t="shared" si="59"/>
        <v>647.757490119973</v>
      </c>
      <c r="T50" s="93">
        <f t="shared" si="60"/>
        <v>655.40393911226909</v>
      </c>
      <c r="U50" s="93">
        <f t="shared" si="61"/>
        <v>661.68996992762072</v>
      </c>
      <c r="V50" s="93">
        <f t="shared" si="62"/>
        <v>663.08634851468571</v>
      </c>
      <c r="W50" s="93">
        <f t="shared" si="63"/>
        <v>665.10147286765948</v>
      </c>
      <c r="X50" s="93">
        <f t="shared" si="64"/>
        <v>667.53345275131971</v>
      </c>
      <c r="Y50" s="93">
        <f t="shared" si="65"/>
        <v>670.30173174257334</v>
      </c>
      <c r="Z50" s="93">
        <f t="shared" si="66"/>
        <v>673.05529533278025</v>
      </c>
      <c r="AA50" s="93">
        <f t="shared" si="67"/>
        <v>675.07799956303757</v>
      </c>
      <c r="AB50" s="93">
        <f t="shared" si="68"/>
        <v>676.47017375946848</v>
      </c>
      <c r="AC50" s="93">
        <f t="shared" si="69"/>
        <v>677.94281599088345</v>
      </c>
      <c r="AD50" s="93">
        <f t="shared" si="70"/>
        <v>679.39755850585561</v>
      </c>
      <c r="AE50" s="93">
        <f t="shared" si="71"/>
        <v>680.75452304659893</v>
      </c>
      <c r="AF50" s="93">
        <f t="shared" si="72"/>
        <v>681.93482678297187</v>
      </c>
      <c r="AG50" s="93">
        <f t="shared" si="73"/>
        <v>682.90599211281869</v>
      </c>
      <c r="AH50" s="93">
        <f t="shared" si="74"/>
        <v>681.74443692240652</v>
      </c>
      <c r="AI50" s="93">
        <f t="shared" si="75"/>
        <v>682.19574843040402</v>
      </c>
      <c r="AJ50" s="93">
        <f t="shared" si="76"/>
        <v>682.5176485604361</v>
      </c>
      <c r="AK50" s="93">
        <f t="shared" si="77"/>
        <v>682.68772960956142</v>
      </c>
      <c r="AL50" s="93">
        <f t="shared" si="78"/>
        <v>682.69355237929301</v>
      </c>
      <c r="AM50" s="93">
        <f t="shared" si="79"/>
        <v>682.53408227598209</v>
      </c>
      <c r="AN50" s="93">
        <f t="shared" si="80"/>
        <v>682.21380516122292</v>
      </c>
      <c r="AO50" s="93">
        <f t="shared" si="81"/>
        <v>682.05860603195026</v>
      </c>
      <c r="AP50" s="93">
        <f t="shared" si="82"/>
        <v>681.82477439866034</v>
      </c>
      <c r="AQ50" s="93">
        <f t="shared" si="83"/>
        <v>681.51860729134262</v>
      </c>
      <c r="AR50" s="93">
        <f t="shared" si="84"/>
        <v>681.15137800485843</v>
      </c>
      <c r="AS50" s="84"/>
      <c r="AT50" s="293" t="s">
        <v>77</v>
      </c>
      <c r="AU50" s="99" t="s">
        <v>163</v>
      </c>
      <c r="AV50" s="103">
        <v>220</v>
      </c>
      <c r="AW50" s="103">
        <v>8</v>
      </c>
      <c r="AX50" s="103">
        <v>3</v>
      </c>
      <c r="AY50" s="263">
        <f t="shared" si="87"/>
        <v>0.12642679029381057</v>
      </c>
      <c r="AZ50" s="104">
        <f t="shared" si="85"/>
        <v>1</v>
      </c>
    </row>
    <row r="51" spans="1:52" ht="15.75" customHeight="1" x14ac:dyDescent="0.25">
      <c r="A51" s="293" t="s">
        <v>78</v>
      </c>
      <c r="B51" s="99" t="s">
        <v>164</v>
      </c>
      <c r="C51" s="294">
        <v>4473</v>
      </c>
      <c r="D51" s="295">
        <v>4524</v>
      </c>
      <c r="E51" s="177">
        <v>5332</v>
      </c>
      <c r="F51" s="296">
        <v>4931</v>
      </c>
      <c r="G51" s="549">
        <v>4225</v>
      </c>
      <c r="H51" s="92">
        <v>4117</v>
      </c>
      <c r="I51" s="93">
        <f t="shared" si="86"/>
        <v>5008.2863092171929</v>
      </c>
      <c r="J51" s="93">
        <f t="shared" si="50"/>
        <v>5064.9107285023256</v>
      </c>
      <c r="K51" s="93">
        <f t="shared" si="51"/>
        <v>5125.1239313595752</v>
      </c>
      <c r="L51" s="93">
        <f t="shared" si="52"/>
        <v>5054.9523931107669</v>
      </c>
      <c r="M51" s="93">
        <f t="shared" si="53"/>
        <v>5033.2419502553448</v>
      </c>
      <c r="N51" s="93">
        <f t="shared" si="54"/>
        <v>5147.7537664546589</v>
      </c>
      <c r="O51" s="93">
        <f t="shared" si="55"/>
        <v>5302.3579794035368</v>
      </c>
      <c r="P51" s="93">
        <f t="shared" si="56"/>
        <v>5330.0997433607008</v>
      </c>
      <c r="Q51" s="93">
        <f t="shared" si="57"/>
        <v>5354.7733578082771</v>
      </c>
      <c r="R51" s="93">
        <f t="shared" si="58"/>
        <v>5375.1145178744555</v>
      </c>
      <c r="S51" s="93">
        <f t="shared" si="59"/>
        <v>5412.6503168405452</v>
      </c>
      <c r="T51" s="93">
        <f t="shared" si="60"/>
        <v>5461.741568346175</v>
      </c>
      <c r="U51" s="93">
        <f t="shared" si="61"/>
        <v>5500.9089311538173</v>
      </c>
      <c r="V51" s="93">
        <f t="shared" si="62"/>
        <v>5521.6108128863143</v>
      </c>
      <c r="W51" s="93">
        <f t="shared" si="63"/>
        <v>5542.281305040985</v>
      </c>
      <c r="X51" s="93">
        <f t="shared" si="64"/>
        <v>5563.3330215439373</v>
      </c>
      <c r="Y51" s="93">
        <f t="shared" si="65"/>
        <v>5585.4675888736983</v>
      </c>
      <c r="Z51" s="93">
        <f t="shared" si="66"/>
        <v>5605.8712086420628</v>
      </c>
      <c r="AA51" s="93">
        <f t="shared" si="67"/>
        <v>5622.2309231444087</v>
      </c>
      <c r="AB51" s="93">
        <f t="shared" si="68"/>
        <v>5635.4806875200466</v>
      </c>
      <c r="AC51" s="93">
        <f t="shared" si="69"/>
        <v>5648.1482960206167</v>
      </c>
      <c r="AD51" s="93">
        <f t="shared" si="70"/>
        <v>5660.0801798418333</v>
      </c>
      <c r="AE51" s="93">
        <f t="shared" si="71"/>
        <v>5671.03347053571</v>
      </c>
      <c r="AF51" s="93">
        <f t="shared" si="72"/>
        <v>5680.6123425643254</v>
      </c>
      <c r="AG51" s="93">
        <f t="shared" si="73"/>
        <v>5688.8320034923008</v>
      </c>
      <c r="AH51" s="93">
        <f t="shared" si="74"/>
        <v>5679.3883816745702</v>
      </c>
      <c r="AI51" s="93">
        <f t="shared" si="75"/>
        <v>5683.1430227833716</v>
      </c>
      <c r="AJ51" s="93">
        <f t="shared" si="76"/>
        <v>5685.7520513926911</v>
      </c>
      <c r="AK51" s="93">
        <f t="shared" si="77"/>
        <v>5687.1154987912232</v>
      </c>
      <c r="AL51" s="93">
        <f t="shared" si="78"/>
        <v>5687.1602519933222</v>
      </c>
      <c r="AM51" s="93">
        <f t="shared" si="79"/>
        <v>5685.8696892242615</v>
      </c>
      <c r="AN51" s="93">
        <f t="shared" si="80"/>
        <v>5683.2242540737707</v>
      </c>
      <c r="AO51" s="93">
        <f t="shared" si="81"/>
        <v>5681.9189942118301</v>
      </c>
      <c r="AP51" s="93">
        <f t="shared" si="82"/>
        <v>5679.9574690811514</v>
      </c>
      <c r="AQ51" s="93">
        <f t="shared" si="83"/>
        <v>5677.4031782869715</v>
      </c>
      <c r="AR51" s="93">
        <f t="shared" si="84"/>
        <v>5674.3484738588832</v>
      </c>
      <c r="AS51" s="84"/>
      <c r="AT51" s="293" t="s">
        <v>240</v>
      </c>
      <c r="AU51" s="99" t="s">
        <v>261</v>
      </c>
      <c r="AV51" s="103">
        <v>220</v>
      </c>
      <c r="AW51" s="103">
        <v>8</v>
      </c>
      <c r="AX51" s="103">
        <v>3</v>
      </c>
      <c r="AY51" s="263">
        <f t="shared" si="87"/>
        <v>1.0536615571105943</v>
      </c>
      <c r="AZ51" s="104">
        <f t="shared" si="85"/>
        <v>2</v>
      </c>
    </row>
    <row r="52" spans="1:52" ht="15.75" customHeight="1" x14ac:dyDescent="0.25">
      <c r="A52" s="293" t="s">
        <v>84</v>
      </c>
      <c r="B52" s="99" t="s">
        <v>165</v>
      </c>
      <c r="C52" s="294"/>
      <c r="D52" s="295"/>
      <c r="E52" s="177"/>
      <c r="F52" s="296"/>
      <c r="G52" s="549">
        <v>31</v>
      </c>
      <c r="H52" s="92">
        <v>91</v>
      </c>
      <c r="I52" s="93">
        <f t="shared" si="86"/>
        <v>66.409419215038511</v>
      </c>
      <c r="J52" s="93">
        <f t="shared" si="50"/>
        <v>67.830058538412743</v>
      </c>
      <c r="K52" s="93">
        <f t="shared" si="51"/>
        <v>68.689416451076298</v>
      </c>
      <c r="L52" s="93">
        <f t="shared" si="52"/>
        <v>69.227561016947291</v>
      </c>
      <c r="M52" s="93">
        <f t="shared" si="53"/>
        <v>69.378067495863263</v>
      </c>
      <c r="N52" s="93">
        <f t="shared" si="54"/>
        <v>75.725000727971874</v>
      </c>
      <c r="O52" s="93">
        <f t="shared" si="55"/>
        <v>72.696319990029224</v>
      </c>
      <c r="P52" s="93">
        <f t="shared" si="56"/>
        <v>73.467835620284887</v>
      </c>
      <c r="Q52" s="93">
        <f t="shared" si="57"/>
        <v>74.150448310622082</v>
      </c>
      <c r="R52" s="93">
        <f t="shared" si="58"/>
        <v>74.824792460958037</v>
      </c>
      <c r="S52" s="93">
        <f t="shared" si="59"/>
        <v>75.542996276994316</v>
      </c>
      <c r="T52" s="93">
        <f t="shared" si="60"/>
        <v>76.376936234680159</v>
      </c>
      <c r="U52" s="93">
        <f t="shared" si="61"/>
        <v>76.286648309705498</v>
      </c>
      <c r="V52" s="93">
        <f t="shared" si="62"/>
        <v>76.716198317436294</v>
      </c>
      <c r="W52" s="93">
        <f t="shared" si="63"/>
        <v>77.103195787437443</v>
      </c>
      <c r="X52" s="93">
        <f t="shared" si="64"/>
        <v>77.454414170701426</v>
      </c>
      <c r="Y52" s="93">
        <f t="shared" si="65"/>
        <v>77.764133098793053</v>
      </c>
      <c r="Z52" s="93">
        <f t="shared" si="66"/>
        <v>78.016955947020094</v>
      </c>
      <c r="AA52" s="93">
        <f t="shared" si="67"/>
        <v>78.182904517541317</v>
      </c>
      <c r="AB52" s="93">
        <f t="shared" si="68"/>
        <v>78.40240216578583</v>
      </c>
      <c r="AC52" s="93">
        <f t="shared" si="69"/>
        <v>78.595809194938312</v>
      </c>
      <c r="AD52" s="93">
        <f t="shared" si="70"/>
        <v>78.765114088173945</v>
      </c>
      <c r="AE52" s="93">
        <f t="shared" si="71"/>
        <v>78.911554373024643</v>
      </c>
      <c r="AF52" s="93">
        <f t="shared" si="72"/>
        <v>79.037589185876968</v>
      </c>
      <c r="AG52" s="93">
        <f t="shared" si="73"/>
        <v>79.148719816183643</v>
      </c>
      <c r="AH52" s="93">
        <f t="shared" si="74"/>
        <v>79.023880828287091</v>
      </c>
      <c r="AI52" s="93">
        <f t="shared" si="75"/>
        <v>79.077883845799619</v>
      </c>
      <c r="AJ52" s="93">
        <f t="shared" si="76"/>
        <v>79.113376158553734</v>
      </c>
      <c r="AK52" s="93">
        <f t="shared" si="77"/>
        <v>79.130855355797109</v>
      </c>
      <c r="AL52" s="93">
        <f t="shared" si="78"/>
        <v>79.13073344368344</v>
      </c>
      <c r="AM52" s="93">
        <f t="shared" si="79"/>
        <v>79.113116205924229</v>
      </c>
      <c r="AN52" s="93">
        <f t="shared" si="80"/>
        <v>79.077243072058778</v>
      </c>
      <c r="AO52" s="93">
        <f t="shared" si="81"/>
        <v>79.059079712091005</v>
      </c>
      <c r="AP52" s="93">
        <f t="shared" si="82"/>
        <v>79.031491556829465</v>
      </c>
      <c r="AQ52" s="93">
        <f t="shared" si="83"/>
        <v>78.99574145096237</v>
      </c>
      <c r="AR52" s="93">
        <f t="shared" si="84"/>
        <v>78.953242085434042</v>
      </c>
      <c r="AS52" s="84"/>
      <c r="AT52" s="293" t="s">
        <v>78</v>
      </c>
      <c r="AU52" s="99" t="s">
        <v>164</v>
      </c>
      <c r="AV52" s="103">
        <v>220</v>
      </c>
      <c r="AW52" s="103">
        <v>8</v>
      </c>
      <c r="AX52" s="103">
        <v>3</v>
      </c>
      <c r="AY52" s="263">
        <f t="shared" si="87"/>
        <v>1.4669396623238906E-2</v>
      </c>
      <c r="AZ52" s="104">
        <f t="shared" si="85"/>
        <v>1</v>
      </c>
    </row>
    <row r="53" spans="1:52" ht="15.75" customHeight="1" x14ac:dyDescent="0.25">
      <c r="A53" s="293" t="s">
        <v>87</v>
      </c>
      <c r="B53" s="99" t="s">
        <v>166</v>
      </c>
      <c r="C53" s="553"/>
      <c r="D53" s="554"/>
      <c r="E53" s="438">
        <v>180</v>
      </c>
      <c r="F53" s="555">
        <v>387</v>
      </c>
      <c r="G53" s="556">
        <v>461</v>
      </c>
      <c r="H53" s="92">
        <v>511</v>
      </c>
      <c r="I53" s="93">
        <f t="shared" si="86"/>
        <v>418.86924660632894</v>
      </c>
      <c r="J53" s="93">
        <f t="shared" si="50"/>
        <v>422.91638972558957</v>
      </c>
      <c r="K53" s="93">
        <f t="shared" si="51"/>
        <v>425.4737989334958</v>
      </c>
      <c r="L53" s="93">
        <f t="shared" si="52"/>
        <v>466.28031174396318</v>
      </c>
      <c r="M53" s="93">
        <f t="shared" si="53"/>
        <v>476.21982767042778</v>
      </c>
      <c r="N53" s="93">
        <f t="shared" si="54"/>
        <v>476.33081280752543</v>
      </c>
      <c r="O53" s="93">
        <f t="shared" si="55"/>
        <v>467.97945968635128</v>
      </c>
      <c r="P53" s="93">
        <f t="shared" si="56"/>
        <v>474.44449207878654</v>
      </c>
      <c r="Q53" s="93">
        <f t="shared" si="57"/>
        <v>481.46502600675069</v>
      </c>
      <c r="R53" s="93">
        <f t="shared" si="58"/>
        <v>489.37826198883914</v>
      </c>
      <c r="S53" s="93">
        <f t="shared" si="59"/>
        <v>491.75735387384736</v>
      </c>
      <c r="T53" s="93">
        <f t="shared" si="60"/>
        <v>492.97816614915587</v>
      </c>
      <c r="U53" s="93">
        <f t="shared" si="61"/>
        <v>494.51807187052259</v>
      </c>
      <c r="V53" s="93">
        <f t="shared" si="62"/>
        <v>497.85835246574032</v>
      </c>
      <c r="W53" s="93">
        <f t="shared" si="63"/>
        <v>500.76616218270254</v>
      </c>
      <c r="X53" s="93">
        <f t="shared" si="64"/>
        <v>503.06822298504045</v>
      </c>
      <c r="Y53" s="93">
        <f t="shared" si="65"/>
        <v>504.50620446563272</v>
      </c>
      <c r="Z53" s="93">
        <f t="shared" si="66"/>
        <v>505.86574198854618</v>
      </c>
      <c r="AA53" s="93">
        <f t="shared" si="67"/>
        <v>507.3220278854925</v>
      </c>
      <c r="AB53" s="93">
        <f t="shared" si="68"/>
        <v>508.8304741154858</v>
      </c>
      <c r="AC53" s="93">
        <f t="shared" si="69"/>
        <v>510.09051104375476</v>
      </c>
      <c r="AD53" s="93">
        <f t="shared" si="70"/>
        <v>511.12830523164558</v>
      </c>
      <c r="AE53" s="93">
        <f t="shared" si="71"/>
        <v>512.00377030557945</v>
      </c>
      <c r="AF53" s="93">
        <f t="shared" si="72"/>
        <v>512.83037498174417</v>
      </c>
      <c r="AG53" s="93">
        <f t="shared" si="73"/>
        <v>513.60885453176593</v>
      </c>
      <c r="AH53" s="93">
        <f t="shared" si="74"/>
        <v>512.80201208125061</v>
      </c>
      <c r="AI53" s="93">
        <f t="shared" si="75"/>
        <v>513.14220014576847</v>
      </c>
      <c r="AJ53" s="93">
        <f t="shared" si="76"/>
        <v>513.35973832702541</v>
      </c>
      <c r="AK53" s="93">
        <f t="shared" si="77"/>
        <v>513.46841978016198</v>
      </c>
      <c r="AL53" s="93">
        <f t="shared" si="78"/>
        <v>513.47457203452518</v>
      </c>
      <c r="AM53" s="93">
        <f t="shared" si="79"/>
        <v>513.36688717577329</v>
      </c>
      <c r="AN53" s="93">
        <f t="shared" si="80"/>
        <v>513.13228359729555</v>
      </c>
      <c r="AO53" s="93">
        <f t="shared" si="81"/>
        <v>513.01175714402609</v>
      </c>
      <c r="AP53" s="93">
        <f t="shared" si="82"/>
        <v>512.83133587057273</v>
      </c>
      <c r="AQ53" s="93">
        <f t="shared" si="83"/>
        <v>512.59984508947196</v>
      </c>
      <c r="AR53" s="93">
        <f t="shared" si="84"/>
        <v>512.3254288613814</v>
      </c>
      <c r="AS53" s="84"/>
      <c r="AT53" s="293" t="s">
        <v>87</v>
      </c>
      <c r="AU53" s="99" t="s">
        <v>166</v>
      </c>
      <c r="AV53" s="103">
        <v>220</v>
      </c>
      <c r="AW53" s="103">
        <v>8</v>
      </c>
      <c r="AX53" s="103">
        <v>3</v>
      </c>
      <c r="AY53" s="263">
        <f t="shared" si="87"/>
        <v>9.5278072535045541E-2</v>
      </c>
      <c r="AZ53" s="104">
        <f t="shared" si="85"/>
        <v>1</v>
      </c>
    </row>
    <row r="54" spans="1:52" ht="15.75" customHeight="1" thickBot="1" x14ac:dyDescent="0.3">
      <c r="A54" s="942" t="s">
        <v>167</v>
      </c>
      <c r="B54" s="945"/>
      <c r="C54" s="557">
        <f t="shared" ref="C54:D54" si="88">SUM(C44:C52)</f>
        <v>7621</v>
      </c>
      <c r="D54" s="557">
        <f t="shared" si="88"/>
        <v>8532</v>
      </c>
      <c r="E54" s="557">
        <f>SUM(E44:E53)</f>
        <v>10158</v>
      </c>
      <c r="F54" s="557">
        <f t="shared" ref="F54" si="89">SUM(F44:F53)</f>
        <v>10255</v>
      </c>
      <c r="G54" s="557">
        <f t="shared" ref="G54" si="90">SUM(G44:G53)</f>
        <v>8294</v>
      </c>
      <c r="H54" s="552">
        <f t="shared" ref="H54" si="91">SUM(H44:H53)</f>
        <v>8224</v>
      </c>
      <c r="I54" s="552">
        <f t="shared" ref="I54" si="92">SUM(I44:I53)</f>
        <v>9815.8020655342789</v>
      </c>
      <c r="J54" s="552">
        <f t="shared" ref="J54" si="93">SUM(J44:J53)</f>
        <v>10054.976802328083</v>
      </c>
      <c r="K54" s="552">
        <f t="shared" ref="K54" si="94">SUM(K44:K53)</f>
        <v>10174.028212984002</v>
      </c>
      <c r="L54" s="552">
        <f t="shared" ref="L54" si="95">SUM(L44:L53)</f>
        <v>10099.278856965542</v>
      </c>
      <c r="M54" s="552">
        <f t="shared" ref="M54" si="96">SUM(M44:M53)</f>
        <v>9973.466045205445</v>
      </c>
      <c r="N54" s="552">
        <f t="shared" ref="N54" si="97">SUM(N44:N53)</f>
        <v>10214.014915225882</v>
      </c>
      <c r="O54" s="552">
        <f t="shared" ref="O54" si="98">SUM(O44:O53)</f>
        <v>10511.163068299389</v>
      </c>
      <c r="P54" s="552">
        <f t="shared" ref="P54" si="99">SUM(P44:P53)</f>
        <v>10585.654962607432</v>
      </c>
      <c r="Q54" s="552">
        <f t="shared" ref="Q54" si="100">SUM(Q44:Q53)</f>
        <v>10635.349746155811</v>
      </c>
      <c r="R54" s="552">
        <f t="shared" ref="R54" si="101">SUM(R44:R53)</f>
        <v>10676.646220528095</v>
      </c>
      <c r="S54" s="552">
        <f t="shared" ref="S54" si="102">SUM(S44:S53)</f>
        <v>10741.153017127546</v>
      </c>
      <c r="T54" s="552">
        <f t="shared" ref="T54" si="103">SUM(T44:T53)</f>
        <v>10841.099137542236</v>
      </c>
      <c r="U54" s="244">
        <f t="shared" ref="U54" si="104">SUM(U44:U53)</f>
        <v>10919.499142546189</v>
      </c>
      <c r="V54" s="297">
        <f t="shared" ref="V54:AR54" si="105">SUM(V45:V53)</f>
        <v>10963.011362938363</v>
      </c>
      <c r="W54" s="298">
        <f t="shared" si="105"/>
        <v>11003.562218373732</v>
      </c>
      <c r="X54" s="299">
        <f t="shared" si="105"/>
        <v>11044.669141089666</v>
      </c>
      <c r="Y54" s="301">
        <f t="shared" si="105"/>
        <v>11087.657509506855</v>
      </c>
      <c r="Z54" s="300">
        <f t="shared" si="105"/>
        <v>11128.742933822308</v>
      </c>
      <c r="AA54" s="297">
        <f t="shared" si="105"/>
        <v>11161.476366537148</v>
      </c>
      <c r="AB54" s="298">
        <f t="shared" si="105"/>
        <v>11187.969740264914</v>
      </c>
      <c r="AC54" s="299">
        <f t="shared" si="105"/>
        <v>11212.932497169084</v>
      </c>
      <c r="AD54" s="300">
        <f t="shared" si="105"/>
        <v>11236.485440023898</v>
      </c>
      <c r="AE54" s="297">
        <f t="shared" si="105"/>
        <v>11258.188470992825</v>
      </c>
      <c r="AF54" s="298">
        <f t="shared" si="105"/>
        <v>11277.316121435288</v>
      </c>
      <c r="AG54" s="299">
        <f t="shared" si="105"/>
        <v>11293.666724023702</v>
      </c>
      <c r="AH54" s="301">
        <f t="shared" si="105"/>
        <v>11274.91416897379</v>
      </c>
      <c r="AI54" s="300">
        <f t="shared" si="105"/>
        <v>11282.330830374367</v>
      </c>
      <c r="AJ54" s="297">
        <f t="shared" si="105"/>
        <v>11287.49796749887</v>
      </c>
      <c r="AK54" s="298">
        <f t="shared" si="105"/>
        <v>11290.212739280214</v>
      </c>
      <c r="AL54" s="299">
        <f t="shared" si="105"/>
        <v>11290.317892960305</v>
      </c>
      <c r="AM54" s="300">
        <f t="shared" si="105"/>
        <v>11287.756274661948</v>
      </c>
      <c r="AN54" s="297">
        <f t="shared" si="105"/>
        <v>11282.499550779097</v>
      </c>
      <c r="AO54" s="298">
        <f t="shared" si="105"/>
        <v>11279.9033642084</v>
      </c>
      <c r="AP54" s="299">
        <f t="shared" si="105"/>
        <v>11276.009707891058</v>
      </c>
      <c r="AQ54" s="301">
        <f t="shared" si="105"/>
        <v>11270.941406724616</v>
      </c>
      <c r="AR54" s="300">
        <f t="shared" si="105"/>
        <v>11264.878758842249</v>
      </c>
      <c r="AS54" s="84"/>
      <c r="AT54" s="942" t="s">
        <v>167</v>
      </c>
      <c r="AU54" s="945"/>
      <c r="AV54" s="108"/>
      <c r="AW54" s="108"/>
      <c r="AX54" s="108"/>
      <c r="AY54" s="302">
        <f>SUM(AY45:AY53)</f>
        <v>2.0917933979336492</v>
      </c>
      <c r="AZ54" s="303">
        <f>SUM(AZ45:AZ53)</f>
        <v>10</v>
      </c>
    </row>
    <row r="55" spans="1:52" ht="15.75" customHeight="1" thickBot="1" x14ac:dyDescent="0.3">
      <c r="A55" s="304"/>
      <c r="B55" s="112"/>
      <c r="C55" s="113">
        <f t="shared" ref="C55:AR55" si="106">SUM(C45:C53)</f>
        <v>7621</v>
      </c>
      <c r="D55" s="113">
        <f t="shared" si="106"/>
        <v>8532</v>
      </c>
      <c r="E55" s="113">
        <f t="shared" si="106"/>
        <v>10158</v>
      </c>
      <c r="F55" s="113">
        <f t="shared" si="106"/>
        <v>10255</v>
      </c>
      <c r="G55" s="113">
        <f t="shared" si="106"/>
        <v>8294</v>
      </c>
      <c r="H55" s="300">
        <f t="shared" si="106"/>
        <v>8224</v>
      </c>
      <c r="I55" s="297">
        <f t="shared" si="106"/>
        <v>9815.8020655342789</v>
      </c>
      <c r="J55" s="298">
        <f t="shared" si="106"/>
        <v>10054.976802328083</v>
      </c>
      <c r="K55" s="299">
        <f t="shared" si="106"/>
        <v>10174.028212984002</v>
      </c>
      <c r="L55" s="300">
        <f t="shared" si="106"/>
        <v>10099.278856965542</v>
      </c>
      <c r="M55" s="297">
        <f t="shared" si="106"/>
        <v>9973.466045205445</v>
      </c>
      <c r="N55" s="298">
        <f t="shared" si="106"/>
        <v>10214.014915225882</v>
      </c>
      <c r="O55" s="299">
        <f t="shared" si="106"/>
        <v>10511.163068299389</v>
      </c>
      <c r="P55" s="301">
        <f t="shared" si="106"/>
        <v>10585.654962607432</v>
      </c>
      <c r="Q55" s="300">
        <f t="shared" si="106"/>
        <v>10635.349746155811</v>
      </c>
      <c r="R55" s="297">
        <f t="shared" si="106"/>
        <v>10676.646220528095</v>
      </c>
      <c r="S55" s="298">
        <f t="shared" si="106"/>
        <v>10741.153017127546</v>
      </c>
      <c r="T55" s="299">
        <f t="shared" si="106"/>
        <v>10841.099137542236</v>
      </c>
      <c r="U55" s="300">
        <f t="shared" si="106"/>
        <v>10919.499142546189</v>
      </c>
      <c r="V55" s="297">
        <f t="shared" si="106"/>
        <v>10963.011362938363</v>
      </c>
      <c r="W55" s="298">
        <f t="shared" si="106"/>
        <v>11003.562218373732</v>
      </c>
      <c r="X55" s="299">
        <f t="shared" si="106"/>
        <v>11044.669141089666</v>
      </c>
      <c r="Y55" s="301">
        <f t="shared" si="106"/>
        <v>11087.657509506855</v>
      </c>
      <c r="Z55" s="300">
        <f t="shared" si="106"/>
        <v>11128.742933822308</v>
      </c>
      <c r="AA55" s="297">
        <f t="shared" si="106"/>
        <v>11161.476366537148</v>
      </c>
      <c r="AB55" s="298">
        <f t="shared" si="106"/>
        <v>11187.969740264914</v>
      </c>
      <c r="AC55" s="299">
        <f t="shared" si="106"/>
        <v>11212.932497169084</v>
      </c>
      <c r="AD55" s="300">
        <f t="shared" si="106"/>
        <v>11236.485440023898</v>
      </c>
      <c r="AE55" s="297">
        <f t="shared" si="106"/>
        <v>11258.188470992825</v>
      </c>
      <c r="AF55" s="298">
        <f t="shared" si="106"/>
        <v>11277.316121435288</v>
      </c>
      <c r="AG55" s="299">
        <f t="shared" si="106"/>
        <v>11293.666724023702</v>
      </c>
      <c r="AH55" s="301">
        <f t="shared" si="106"/>
        <v>11274.91416897379</v>
      </c>
      <c r="AI55" s="300">
        <f t="shared" si="106"/>
        <v>11282.330830374367</v>
      </c>
      <c r="AJ55" s="297">
        <f t="shared" si="106"/>
        <v>11287.49796749887</v>
      </c>
      <c r="AK55" s="298">
        <f t="shared" si="106"/>
        <v>11290.212739280214</v>
      </c>
      <c r="AL55" s="299">
        <f t="shared" si="106"/>
        <v>11290.317892960305</v>
      </c>
      <c r="AM55" s="300">
        <f t="shared" si="106"/>
        <v>11287.756274661948</v>
      </c>
      <c r="AN55" s="297">
        <f t="shared" si="106"/>
        <v>11282.499550779097</v>
      </c>
      <c r="AO55" s="298">
        <f t="shared" si="106"/>
        <v>11279.9033642084</v>
      </c>
      <c r="AP55" s="299">
        <f t="shared" si="106"/>
        <v>11276.009707891058</v>
      </c>
      <c r="AQ55" s="301">
        <f t="shared" si="106"/>
        <v>11270.941406724616</v>
      </c>
      <c r="AR55" s="300">
        <f t="shared" si="106"/>
        <v>11264.878758842249</v>
      </c>
      <c r="AS55" s="84"/>
      <c r="AT55" s="84"/>
      <c r="AU55" s="84"/>
      <c r="AV55" s="305"/>
      <c r="AW55" s="306"/>
      <c r="AX55" s="306"/>
      <c r="AY55" s="307">
        <f>SUM(AY45:AY53)</f>
        <v>2.0917933979336492</v>
      </c>
      <c r="AZ55" s="308">
        <f>SUM(AZ45:AZ53)</f>
        <v>10</v>
      </c>
    </row>
    <row r="56" spans="1:52" ht="15.75" customHeight="1" x14ac:dyDescent="0.25">
      <c r="A56" s="304"/>
      <c r="B56" s="112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</row>
    <row r="57" spans="1:52" ht="15.75" customHeight="1" x14ac:dyDescent="0.25">
      <c r="A57" s="304"/>
      <c r="B57" s="112"/>
      <c r="C57" s="84"/>
      <c r="D57" s="939" t="s">
        <v>168</v>
      </c>
      <c r="E57" s="940"/>
      <c r="F57" s="940"/>
      <c r="G57" s="940"/>
      <c r="H57" s="941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</row>
    <row r="58" spans="1:52" ht="15.75" customHeight="1" x14ac:dyDescent="0.25">
      <c r="A58" s="304"/>
      <c r="B58" s="112"/>
      <c r="C58" s="84"/>
      <c r="D58" s="114">
        <v>2017</v>
      </c>
      <c r="E58" s="115">
        <v>2018</v>
      </c>
      <c r="F58" s="115">
        <v>2019</v>
      </c>
      <c r="G58" s="115">
        <v>2020</v>
      </c>
      <c r="H58" s="116">
        <v>2021</v>
      </c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</row>
    <row r="59" spans="1:52" ht="15.75" customHeight="1" x14ac:dyDescent="0.25">
      <c r="A59" s="304"/>
      <c r="B59" s="112"/>
      <c r="C59" s="84"/>
      <c r="D59" s="117">
        <f t="shared" ref="D59:H59" si="107">(D55-C55)/C55</f>
        <v>0.11953811835717097</v>
      </c>
      <c r="E59" s="118">
        <f t="shared" si="107"/>
        <v>0.19057665260196907</v>
      </c>
      <c r="F59" s="118">
        <f t="shared" si="107"/>
        <v>9.5491238432762349E-3</v>
      </c>
      <c r="G59" s="118">
        <f t="shared" si="107"/>
        <v>-0.19122379327157485</v>
      </c>
      <c r="H59" s="119">
        <f t="shared" si="107"/>
        <v>-8.4398360260429222E-3</v>
      </c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</row>
    <row r="60" spans="1:52" ht="15.75" customHeight="1" x14ac:dyDescent="0.25">
      <c r="A60" s="304"/>
      <c r="B60" s="112"/>
      <c r="C60" s="84"/>
      <c r="D60" s="120"/>
      <c r="E60" s="121">
        <f>AVERAGE(D59:F59)</f>
        <v>0.10655463160080542</v>
      </c>
      <c r="F60" s="933" t="s">
        <v>100</v>
      </c>
      <c r="G60" s="934"/>
      <c r="H60" s="935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</row>
    <row r="61" spans="1:52" ht="15.75" customHeight="1" x14ac:dyDescent="0.25">
      <c r="A61" s="304"/>
      <c r="B61" s="112"/>
      <c r="C61" s="84"/>
      <c r="D61" s="247">
        <f t="shared" ref="D61:H61" si="108">(D55-C55)/C55</f>
        <v>0.11953811835717097</v>
      </c>
      <c r="E61" s="247">
        <f t="shared" si="108"/>
        <v>0.19057665260196907</v>
      </c>
      <c r="F61" s="247">
        <f t="shared" si="108"/>
        <v>9.5491238432762349E-3</v>
      </c>
      <c r="G61" s="247">
        <f t="shared" si="108"/>
        <v>-0.19122379327157485</v>
      </c>
      <c r="H61" s="247">
        <f t="shared" si="108"/>
        <v>-8.4398360260429222E-3</v>
      </c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</row>
    <row r="62" spans="1:52" ht="15.75" customHeight="1" x14ac:dyDescent="0.25">
      <c r="A62" s="304"/>
      <c r="B62" s="112"/>
      <c r="C62" s="84"/>
      <c r="D62" s="247"/>
      <c r="E62" s="247">
        <f>AVERAGE(D61:F61)</f>
        <v>0.10655463160080542</v>
      </c>
      <c r="F62" s="247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</row>
    <row r="63" spans="1:52" ht="15.75" customHeight="1" x14ac:dyDescent="0.25">
      <c r="A63" s="304"/>
      <c r="B63" s="112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</row>
    <row r="64" spans="1:52" ht="15.75" customHeight="1" x14ac:dyDescent="0.25">
      <c r="A64" s="304"/>
      <c r="B64" s="112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</row>
    <row r="65" spans="1:52" ht="15.75" customHeight="1" x14ac:dyDescent="0.25">
      <c r="A65" s="304"/>
      <c r="B65" s="112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</row>
    <row r="66" spans="1:52" ht="23.25" x14ac:dyDescent="0.35">
      <c r="A66" s="70" t="s">
        <v>103</v>
      </c>
      <c r="B66" s="71" t="s">
        <v>278</v>
      </c>
      <c r="C66" s="109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</row>
    <row r="67" spans="1:52" ht="15.75" customHeight="1" x14ac:dyDescent="0.25">
      <c r="A67" s="270"/>
      <c r="B67" s="269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</row>
    <row r="68" spans="1:52" ht="15" customHeight="1" x14ac:dyDescent="0.25">
      <c r="A68" s="270"/>
      <c r="B68" s="69"/>
      <c r="C68" s="69">
        <v>2016</v>
      </c>
      <c r="D68" s="69">
        <v>2017</v>
      </c>
      <c r="E68" s="69">
        <v>2018</v>
      </c>
      <c r="F68" s="69">
        <v>2019</v>
      </c>
      <c r="G68" s="69">
        <v>2020</v>
      </c>
      <c r="H68" s="69">
        <v>2021</v>
      </c>
      <c r="I68" s="69">
        <v>2022</v>
      </c>
      <c r="J68" s="69">
        <v>2023</v>
      </c>
      <c r="K68" s="69">
        <v>2024</v>
      </c>
      <c r="L68" s="69">
        <v>2025</v>
      </c>
      <c r="M68" s="69">
        <v>2026</v>
      </c>
      <c r="N68" s="69">
        <v>2027</v>
      </c>
      <c r="O68" s="69">
        <v>2028</v>
      </c>
      <c r="P68" s="69">
        <v>2029</v>
      </c>
      <c r="Q68" s="69">
        <v>2030</v>
      </c>
      <c r="R68" s="69">
        <v>2031</v>
      </c>
      <c r="S68" s="69">
        <v>2032</v>
      </c>
      <c r="T68" s="69">
        <v>2033</v>
      </c>
      <c r="U68" s="69">
        <v>2034</v>
      </c>
      <c r="V68" s="69">
        <v>2035</v>
      </c>
      <c r="W68" s="69">
        <v>2036</v>
      </c>
      <c r="X68" s="69">
        <v>2037</v>
      </c>
      <c r="Y68" s="69">
        <v>2038</v>
      </c>
      <c r="Z68" s="69">
        <v>2039</v>
      </c>
      <c r="AA68" s="69">
        <v>2040</v>
      </c>
      <c r="AB68" s="69">
        <v>2041</v>
      </c>
      <c r="AC68" s="69">
        <v>2042</v>
      </c>
      <c r="AD68" s="69">
        <v>2043</v>
      </c>
      <c r="AE68" s="69">
        <v>2044</v>
      </c>
      <c r="AF68" s="69">
        <v>2045</v>
      </c>
      <c r="AG68" s="69">
        <v>2046</v>
      </c>
      <c r="AH68" s="69">
        <v>2047</v>
      </c>
      <c r="AI68" s="69">
        <v>2048</v>
      </c>
      <c r="AJ68" s="69">
        <v>2049</v>
      </c>
      <c r="AK68" s="69">
        <v>2050</v>
      </c>
      <c r="AL68" s="69">
        <v>2051</v>
      </c>
      <c r="AM68" s="69">
        <v>2052</v>
      </c>
      <c r="AN68" s="69">
        <v>2053</v>
      </c>
      <c r="AO68" s="69">
        <v>2054</v>
      </c>
      <c r="AP68" s="69">
        <v>2055</v>
      </c>
      <c r="AQ68" s="69">
        <v>2056</v>
      </c>
      <c r="AR68" s="69">
        <v>2057</v>
      </c>
      <c r="AS68" s="84"/>
      <c r="AT68" s="84"/>
      <c r="AU68" s="84"/>
      <c r="AV68" s="84"/>
      <c r="AW68" s="84"/>
      <c r="AX68" s="122"/>
      <c r="AY68" s="122"/>
      <c r="AZ68" s="123"/>
    </row>
    <row r="69" spans="1:52" ht="15" customHeight="1" x14ac:dyDescent="0.25">
      <c r="A69" s="270"/>
      <c r="B69" s="73" t="s">
        <v>56</v>
      </c>
      <c r="C69" s="69">
        <v>2.4039322673287547E-3</v>
      </c>
      <c r="D69" s="75">
        <v>2.3981672357284781E-3</v>
      </c>
      <c r="E69" s="75">
        <v>2.39242978899473E-3</v>
      </c>
      <c r="F69" s="75">
        <v>2.3867197296154755E-3</v>
      </c>
      <c r="G69" s="75">
        <v>2.3810368619600936E-3</v>
      </c>
      <c r="H69" s="75">
        <v>2.3753809922564722E-3</v>
      </c>
      <c r="I69" s="75">
        <v>2.3697519285689863E-3</v>
      </c>
      <c r="J69" s="75">
        <v>2.3641494807773488E-3</v>
      </c>
      <c r="K69" s="75">
        <v>2.3585734605552021E-3</v>
      </c>
      <c r="L69" s="75">
        <v>2.3530236813488715E-3</v>
      </c>
      <c r="M69" s="75">
        <v>-5.2807686079391265E-4</v>
      </c>
      <c r="N69" s="75">
        <v>-5.2835587330486949E-4</v>
      </c>
      <c r="O69" s="75">
        <v>-5.2863518080734605E-4</v>
      </c>
      <c r="P69" s="75">
        <v>-5.2891478376983453E-4</v>
      </c>
      <c r="Q69" s="75">
        <v>-5.2919468266098631E-4</v>
      </c>
      <c r="R69" s="75">
        <v>-5.2947487795086169E-4</v>
      </c>
      <c r="S69" s="75">
        <v>-5.297553701109339E-4</v>
      </c>
      <c r="T69" s="75">
        <v>-5.3003615961284172E-4</v>
      </c>
      <c r="U69" s="75">
        <v>-5.3031724692978086E-4</v>
      </c>
      <c r="V69" s="75">
        <v>-5.3059863253581189E-4</v>
      </c>
      <c r="W69" s="75">
        <v>-5.3088031690586316E-4</v>
      </c>
      <c r="X69" s="75">
        <v>-5.3116230051642908E-4</v>
      </c>
      <c r="Y69" s="75">
        <v>-5.3144458384418074E-4</v>
      </c>
      <c r="Z69" s="75">
        <v>-5.3172716736722139E-4</v>
      </c>
      <c r="AA69" s="75">
        <v>-5.3201005156509049E-4</v>
      </c>
      <c r="AB69" s="75">
        <v>-5.3229323691751076E-4</v>
      </c>
      <c r="AC69" s="75">
        <v>-5.3257672390578546E-4</v>
      </c>
      <c r="AD69" s="75">
        <v>-5.3286051301210417E-4</v>
      </c>
      <c r="AE69" s="75">
        <v>-5.3314460471954499E-4</v>
      </c>
      <c r="AF69" s="75">
        <v>-5.33428999512776E-4</v>
      </c>
      <c r="AG69" s="75">
        <v>-5.3371369787582061E-4</v>
      </c>
      <c r="AH69" s="75">
        <v>-3.4847654264865352E-3</v>
      </c>
      <c r="AI69" s="75">
        <v>-3.4969514821094911E-3</v>
      </c>
      <c r="AJ69" s="75">
        <v>-3.5092230649070898E-3</v>
      </c>
      <c r="AK69" s="75">
        <v>-3.5215810784528191E-3</v>
      </c>
      <c r="AL69" s="75">
        <v>-3.5340264390914754E-3</v>
      </c>
      <c r="AM69" s="75">
        <v>-3.5465600761681961E-3</v>
      </c>
      <c r="AN69" s="75">
        <v>-3.5591829322598129E-3</v>
      </c>
      <c r="AO69" s="75">
        <v>-3.5718959634085845E-3</v>
      </c>
      <c r="AP69" s="75">
        <v>-3.5847001393664178E-3</v>
      </c>
      <c r="AQ69" s="75">
        <v>-3.5975964438400353E-3</v>
      </c>
      <c r="AR69" s="75">
        <v>-3.6105858747429E-3</v>
      </c>
      <c r="AS69" s="84"/>
      <c r="AT69" s="84"/>
      <c r="AU69" s="84"/>
      <c r="AV69" s="124"/>
      <c r="AW69" s="125"/>
      <c r="AX69" s="125"/>
      <c r="AY69" s="125"/>
      <c r="AZ69" s="126"/>
    </row>
    <row r="70" spans="1:52" ht="15" customHeight="1" x14ac:dyDescent="0.25">
      <c r="A70" s="270"/>
      <c r="B70" s="73" t="s">
        <v>57</v>
      </c>
      <c r="C70" s="69"/>
      <c r="D70" s="75">
        <f t="shared" ref="D70:F70" si="109">D92</f>
        <v>0.11953811835717097</v>
      </c>
      <c r="E70" s="75">
        <f t="shared" si="109"/>
        <v>0.19057665260196907</v>
      </c>
      <c r="F70" s="75">
        <f t="shared" si="109"/>
        <v>9.5491238432762349E-3</v>
      </c>
      <c r="G70" s="76">
        <f>AVERAGE(D70:F70)</f>
        <v>0.10655463160080542</v>
      </c>
      <c r="H70" s="881">
        <f>G70*0.9</f>
        <v>9.589916844072488E-2</v>
      </c>
      <c r="I70" s="881">
        <f t="shared" ref="I70:AR70" si="110">H70*0.9</f>
        <v>8.6309251596652398E-2</v>
      </c>
      <c r="J70" s="881">
        <f t="shared" si="110"/>
        <v>7.7678326436987161E-2</v>
      </c>
      <c r="K70" s="881">
        <f t="shared" si="110"/>
        <v>6.9910493793288453E-2</v>
      </c>
      <c r="L70" s="881">
        <f t="shared" si="110"/>
        <v>6.2919444413959608E-2</v>
      </c>
      <c r="M70" s="881">
        <f t="shared" si="110"/>
        <v>5.6627499972563645E-2</v>
      </c>
      <c r="N70" s="882">
        <f>N72+0.1</f>
        <v>0.15096474997530729</v>
      </c>
      <c r="O70" s="881">
        <f t="shared" si="110"/>
        <v>0.13586827497777657</v>
      </c>
      <c r="P70" s="881">
        <f t="shared" si="110"/>
        <v>0.12228144747999892</v>
      </c>
      <c r="Q70" s="881">
        <f t="shared" si="110"/>
        <v>0.11005330273199902</v>
      </c>
      <c r="R70" s="881">
        <f t="shared" si="110"/>
        <v>9.9047972458799122E-2</v>
      </c>
      <c r="S70" s="881">
        <f t="shared" si="110"/>
        <v>8.9143175212919215E-2</v>
      </c>
      <c r="T70" s="881">
        <f t="shared" si="110"/>
        <v>8.0228857691627298E-2</v>
      </c>
      <c r="U70" s="881">
        <f t="shared" si="110"/>
        <v>7.2205971922464571E-2</v>
      </c>
      <c r="V70" s="881">
        <f t="shared" si="110"/>
        <v>6.4985374730218121E-2</v>
      </c>
      <c r="W70" s="881">
        <f t="shared" si="110"/>
        <v>5.8486837257196313E-2</v>
      </c>
      <c r="X70" s="881">
        <f t="shared" si="110"/>
        <v>5.2638153531476682E-2</v>
      </c>
      <c r="Y70" s="881">
        <f t="shared" si="110"/>
        <v>4.7374338178329013E-2</v>
      </c>
      <c r="Z70" s="881">
        <f t="shared" si="110"/>
        <v>4.2636904360496115E-2</v>
      </c>
      <c r="AA70" s="881">
        <f t="shared" si="110"/>
        <v>3.8373213924446502E-2</v>
      </c>
      <c r="AB70" s="881">
        <f t="shared" si="110"/>
        <v>3.4535892532001851E-2</v>
      </c>
      <c r="AC70" s="881">
        <f t="shared" si="110"/>
        <v>3.1082303278801668E-2</v>
      </c>
      <c r="AD70" s="881">
        <f t="shared" si="110"/>
        <v>2.79740729509215E-2</v>
      </c>
      <c r="AE70" s="881">
        <f t="shared" si="110"/>
        <v>2.517666565582935E-2</v>
      </c>
      <c r="AF70" s="881">
        <f t="shared" si="110"/>
        <v>2.2658999090246417E-2</v>
      </c>
      <c r="AG70" s="881">
        <f t="shared" si="110"/>
        <v>2.0393099181221775E-2</v>
      </c>
      <c r="AH70" s="881">
        <f t="shared" si="110"/>
        <v>1.8353789263099596E-2</v>
      </c>
      <c r="AI70" s="881">
        <f t="shared" si="110"/>
        <v>1.6518410336789639E-2</v>
      </c>
      <c r="AJ70" s="881">
        <f t="shared" si="110"/>
        <v>1.4866569303110675E-2</v>
      </c>
      <c r="AK70" s="881">
        <f t="shared" si="110"/>
        <v>1.3379912372799608E-2</v>
      </c>
      <c r="AL70" s="881">
        <f t="shared" si="110"/>
        <v>1.2041921135519648E-2</v>
      </c>
      <c r="AM70" s="881">
        <f t="shared" si="110"/>
        <v>1.0837729021967684E-2</v>
      </c>
      <c r="AN70" s="881">
        <f t="shared" si="110"/>
        <v>9.7539561197709148E-3</v>
      </c>
      <c r="AO70" s="881">
        <f t="shared" si="110"/>
        <v>8.7785605077938238E-3</v>
      </c>
      <c r="AP70" s="881">
        <f t="shared" si="110"/>
        <v>7.9007044570144416E-3</v>
      </c>
      <c r="AQ70" s="881">
        <f t="shared" si="110"/>
        <v>7.1106340113129976E-3</v>
      </c>
      <c r="AR70" s="881">
        <f t="shared" si="110"/>
        <v>6.399570610181698E-3</v>
      </c>
      <c r="AS70" s="84"/>
      <c r="AT70" s="84"/>
      <c r="AU70" s="84"/>
      <c r="AV70" s="124"/>
      <c r="AW70" s="125"/>
      <c r="AX70" s="125"/>
      <c r="AY70" s="125"/>
      <c r="AZ70" s="126"/>
    </row>
    <row r="71" spans="1:52" ht="15" customHeight="1" x14ac:dyDescent="0.25">
      <c r="A71" s="270"/>
      <c r="B71" s="73" t="s">
        <v>58</v>
      </c>
      <c r="C71" s="69"/>
      <c r="D71" s="75">
        <f t="shared" ref="D71:AR71" si="111">D69+D70</f>
        <v>0.12193628559289946</v>
      </c>
      <c r="E71" s="75">
        <f t="shared" si="111"/>
        <v>0.1929690823909638</v>
      </c>
      <c r="F71" s="75">
        <f t="shared" si="111"/>
        <v>1.1935843572891711E-2</v>
      </c>
      <c r="G71" s="75">
        <f t="shared" si="111"/>
        <v>0.10893566846276551</v>
      </c>
      <c r="H71" s="75">
        <f t="shared" si="111"/>
        <v>9.8274549432981348E-2</v>
      </c>
      <c r="I71" s="75">
        <f t="shared" si="111"/>
        <v>8.8679003525221387E-2</v>
      </c>
      <c r="J71" s="75">
        <f t="shared" si="111"/>
        <v>8.0042475917764505E-2</v>
      </c>
      <c r="K71" s="75">
        <f t="shared" si="111"/>
        <v>7.2269067253843661E-2</v>
      </c>
      <c r="L71" s="75">
        <f t="shared" si="111"/>
        <v>6.5272468095308483E-2</v>
      </c>
      <c r="M71" s="75">
        <f t="shared" si="111"/>
        <v>5.6099423111769735E-2</v>
      </c>
      <c r="N71" s="75">
        <f t="shared" si="111"/>
        <v>0.15043639410200241</v>
      </c>
      <c r="O71" s="75">
        <f t="shared" si="111"/>
        <v>0.13533963979696922</v>
      </c>
      <c r="P71" s="75">
        <f t="shared" si="111"/>
        <v>0.12175253269622908</v>
      </c>
      <c r="Q71" s="75">
        <f t="shared" si="111"/>
        <v>0.10952410804933804</v>
      </c>
      <c r="R71" s="75">
        <f t="shared" si="111"/>
        <v>9.8518497580848255E-2</v>
      </c>
      <c r="S71" s="75">
        <f t="shared" si="111"/>
        <v>8.861341984280828E-2</v>
      </c>
      <c r="T71" s="75">
        <f t="shared" si="111"/>
        <v>7.9698821532014449E-2</v>
      </c>
      <c r="U71" s="75">
        <f t="shared" si="111"/>
        <v>7.1675654675534786E-2</v>
      </c>
      <c r="V71" s="75">
        <f t="shared" si="111"/>
        <v>6.4454776097682312E-2</v>
      </c>
      <c r="W71" s="75">
        <f t="shared" si="111"/>
        <v>5.7955956940290453E-2</v>
      </c>
      <c r="X71" s="75">
        <f t="shared" si="111"/>
        <v>5.2106991230960256E-2</v>
      </c>
      <c r="Y71" s="75">
        <f t="shared" si="111"/>
        <v>4.6842893594484833E-2</v>
      </c>
      <c r="Z71" s="75">
        <f t="shared" si="111"/>
        <v>4.2105177193128895E-2</v>
      </c>
      <c r="AA71" s="75">
        <f t="shared" si="111"/>
        <v>3.784120387288141E-2</v>
      </c>
      <c r="AB71" s="75">
        <f t="shared" si="111"/>
        <v>3.4003599295084341E-2</v>
      </c>
      <c r="AC71" s="75">
        <f t="shared" si="111"/>
        <v>3.0549726554895882E-2</v>
      </c>
      <c r="AD71" s="75">
        <f t="shared" si="111"/>
        <v>2.7441212437909396E-2</v>
      </c>
      <c r="AE71" s="75">
        <f t="shared" si="111"/>
        <v>2.4643521051109805E-2</v>
      </c>
      <c r="AF71" s="75">
        <f t="shared" si="111"/>
        <v>2.212557009073364E-2</v>
      </c>
      <c r="AG71" s="75">
        <f t="shared" si="111"/>
        <v>1.9859385483345954E-2</v>
      </c>
      <c r="AH71" s="75">
        <f t="shared" si="111"/>
        <v>1.4869023836613062E-2</v>
      </c>
      <c r="AI71" s="75">
        <f t="shared" si="111"/>
        <v>1.3021458854680147E-2</v>
      </c>
      <c r="AJ71" s="75">
        <f t="shared" si="111"/>
        <v>1.1357346238203586E-2</v>
      </c>
      <c r="AK71" s="75">
        <f t="shared" si="111"/>
        <v>9.858331294346788E-3</v>
      </c>
      <c r="AL71" s="75">
        <f t="shared" si="111"/>
        <v>8.5078946964281723E-3</v>
      </c>
      <c r="AM71" s="75">
        <f t="shared" si="111"/>
        <v>7.291168945799488E-3</v>
      </c>
      <c r="AN71" s="75">
        <f t="shared" si="111"/>
        <v>6.1947731875111019E-3</v>
      </c>
      <c r="AO71" s="75">
        <f t="shared" si="111"/>
        <v>5.2066645443852397E-3</v>
      </c>
      <c r="AP71" s="75">
        <f t="shared" si="111"/>
        <v>4.3160043176480242E-3</v>
      </c>
      <c r="AQ71" s="75">
        <f t="shared" si="111"/>
        <v>3.5130375674729624E-3</v>
      </c>
      <c r="AR71" s="75">
        <f t="shared" si="111"/>
        <v>2.788984735438798E-3</v>
      </c>
      <c r="AS71" s="84"/>
      <c r="AT71" s="84"/>
      <c r="AU71" s="84"/>
      <c r="AV71" s="124"/>
      <c r="AW71" s="125"/>
      <c r="AX71" s="125"/>
      <c r="AY71" s="125"/>
      <c r="AZ71" s="126"/>
    </row>
    <row r="72" spans="1:52" ht="15" customHeight="1" x14ac:dyDescent="0.25">
      <c r="A72" s="270"/>
      <c r="B72" s="269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>
        <f>M70*0.9</f>
        <v>5.0964749975307283E-2</v>
      </c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99" t="s">
        <v>170</v>
      </c>
      <c r="AU72" s="900"/>
      <c r="AV72" s="900"/>
      <c r="AW72" s="900"/>
      <c r="AX72" s="900"/>
      <c r="AY72" s="900"/>
      <c r="AZ72" s="901"/>
    </row>
    <row r="73" spans="1:52" ht="15.75" customHeight="1" x14ac:dyDescent="0.25">
      <c r="A73" s="271"/>
      <c r="B73" s="272"/>
      <c r="C73" s="110"/>
      <c r="D73" s="110"/>
      <c r="E73" s="110"/>
      <c r="F73" s="110"/>
      <c r="G73" s="110"/>
      <c r="H73" s="110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936"/>
      <c r="AU73" s="937"/>
      <c r="AV73" s="937"/>
      <c r="AW73" s="937"/>
      <c r="AX73" s="937"/>
      <c r="AY73" s="937"/>
      <c r="AZ73" s="938"/>
    </row>
    <row r="74" spans="1:52" ht="14.25" customHeight="1" x14ac:dyDescent="0.25">
      <c r="A74" s="943" t="s">
        <v>236</v>
      </c>
      <c r="B74" s="944"/>
      <c r="C74" s="273">
        <v>2016</v>
      </c>
      <c r="D74" s="274">
        <v>2017</v>
      </c>
      <c r="E74" s="275">
        <v>2018</v>
      </c>
      <c r="F74" s="276">
        <v>2019</v>
      </c>
      <c r="G74" s="88">
        <v>2020</v>
      </c>
      <c r="H74" s="277">
        <v>2021</v>
      </c>
      <c r="I74" s="80">
        <v>2022</v>
      </c>
      <c r="J74" s="81">
        <v>2023</v>
      </c>
      <c r="K74" s="82">
        <v>2024</v>
      </c>
      <c r="L74" s="79">
        <v>2025</v>
      </c>
      <c r="M74" s="80">
        <v>2026</v>
      </c>
      <c r="N74" s="81">
        <v>2027</v>
      </c>
      <c r="O74" s="82">
        <v>2028</v>
      </c>
      <c r="P74" s="83">
        <v>2029</v>
      </c>
      <c r="Q74" s="79">
        <v>2030</v>
      </c>
      <c r="R74" s="80">
        <v>2031</v>
      </c>
      <c r="S74" s="81">
        <v>2032</v>
      </c>
      <c r="T74" s="82">
        <v>2033</v>
      </c>
      <c r="U74" s="79">
        <v>2034</v>
      </c>
      <c r="V74" s="80">
        <v>2035</v>
      </c>
      <c r="W74" s="81">
        <v>2036</v>
      </c>
      <c r="X74" s="82">
        <v>2037</v>
      </c>
      <c r="Y74" s="83">
        <v>2038</v>
      </c>
      <c r="Z74" s="79">
        <v>2039</v>
      </c>
      <c r="AA74" s="80">
        <v>2040</v>
      </c>
      <c r="AB74" s="81">
        <v>2041</v>
      </c>
      <c r="AC74" s="82">
        <v>2042</v>
      </c>
      <c r="AD74" s="79">
        <v>2043</v>
      </c>
      <c r="AE74" s="80">
        <v>2044</v>
      </c>
      <c r="AF74" s="81">
        <v>2045</v>
      </c>
      <c r="AG74" s="82">
        <v>2046</v>
      </c>
      <c r="AH74" s="83">
        <v>2047</v>
      </c>
      <c r="AI74" s="79">
        <v>2048</v>
      </c>
      <c r="AJ74" s="80">
        <v>2049</v>
      </c>
      <c r="AK74" s="81">
        <v>2050</v>
      </c>
      <c r="AL74" s="82">
        <v>2051</v>
      </c>
      <c r="AM74" s="79">
        <v>2052</v>
      </c>
      <c r="AN74" s="80">
        <v>2053</v>
      </c>
      <c r="AO74" s="81">
        <v>2054</v>
      </c>
      <c r="AP74" s="82">
        <v>2055</v>
      </c>
      <c r="AQ74" s="83">
        <v>2056</v>
      </c>
      <c r="AR74" s="79">
        <v>2057</v>
      </c>
      <c r="AS74" s="84"/>
      <c r="AT74" s="946" t="s">
        <v>236</v>
      </c>
      <c r="AU74" s="947"/>
      <c r="AV74" s="85" t="s">
        <v>60</v>
      </c>
      <c r="AW74" s="85" t="s">
        <v>61</v>
      </c>
      <c r="AX74" s="85" t="s">
        <v>62</v>
      </c>
      <c r="AY74" s="85" t="s">
        <v>63</v>
      </c>
      <c r="AZ74" s="86"/>
    </row>
    <row r="75" spans="1:52" ht="15.75" customHeight="1" thickTop="1" thickBot="1" x14ac:dyDescent="0.3">
      <c r="A75" s="278" t="s">
        <v>64</v>
      </c>
      <c r="B75" s="279" t="s">
        <v>157</v>
      </c>
      <c r="C75" s="280" t="s">
        <v>11</v>
      </c>
      <c r="D75" s="281" t="s">
        <v>11</v>
      </c>
      <c r="E75" s="282" t="s">
        <v>11</v>
      </c>
      <c r="F75" s="283" t="s">
        <v>11</v>
      </c>
      <c r="G75" s="83" t="s">
        <v>11</v>
      </c>
      <c r="H75" s="79" t="s">
        <v>11</v>
      </c>
      <c r="I75" s="80" t="s">
        <v>11</v>
      </c>
      <c r="J75" s="81" t="s">
        <v>11</v>
      </c>
      <c r="K75" s="82" t="s">
        <v>11</v>
      </c>
      <c r="L75" s="79" t="s">
        <v>11</v>
      </c>
      <c r="M75" s="80" t="s">
        <v>11</v>
      </c>
      <c r="N75" s="81" t="s">
        <v>11</v>
      </c>
      <c r="O75" s="82" t="s">
        <v>11</v>
      </c>
      <c r="P75" s="83" t="s">
        <v>11</v>
      </c>
      <c r="Q75" s="79" t="s">
        <v>11</v>
      </c>
      <c r="R75" s="80" t="s">
        <v>11</v>
      </c>
      <c r="S75" s="81" t="s">
        <v>11</v>
      </c>
      <c r="T75" s="82" t="s">
        <v>11</v>
      </c>
      <c r="U75" s="79" t="s">
        <v>11</v>
      </c>
      <c r="V75" s="80" t="s">
        <v>11</v>
      </c>
      <c r="W75" s="81" t="s">
        <v>11</v>
      </c>
      <c r="X75" s="82" t="s">
        <v>11</v>
      </c>
      <c r="Y75" s="83" t="s">
        <v>11</v>
      </c>
      <c r="Z75" s="79" t="s">
        <v>11</v>
      </c>
      <c r="AA75" s="80" t="s">
        <v>11</v>
      </c>
      <c r="AB75" s="81" t="s">
        <v>11</v>
      </c>
      <c r="AC75" s="82" t="s">
        <v>11</v>
      </c>
      <c r="AD75" s="79" t="s">
        <v>11</v>
      </c>
      <c r="AE75" s="80" t="s">
        <v>11</v>
      </c>
      <c r="AF75" s="81" t="s">
        <v>11</v>
      </c>
      <c r="AG75" s="82" t="s">
        <v>11</v>
      </c>
      <c r="AH75" s="83" t="s">
        <v>11</v>
      </c>
      <c r="AI75" s="79" t="s">
        <v>11</v>
      </c>
      <c r="AJ75" s="80" t="s">
        <v>11</v>
      </c>
      <c r="AK75" s="81" t="s">
        <v>11</v>
      </c>
      <c r="AL75" s="82" t="s">
        <v>11</v>
      </c>
      <c r="AM75" s="79" t="s">
        <v>11</v>
      </c>
      <c r="AN75" s="80" t="s">
        <v>11</v>
      </c>
      <c r="AO75" s="81" t="s">
        <v>11</v>
      </c>
      <c r="AP75" s="82" t="s">
        <v>11</v>
      </c>
      <c r="AQ75" s="83" t="s">
        <v>11</v>
      </c>
      <c r="AR75" s="79" t="s">
        <v>11</v>
      </c>
      <c r="AS75" s="84"/>
      <c r="AT75" s="284" t="s">
        <v>64</v>
      </c>
      <c r="AU75" s="285" t="s">
        <v>157</v>
      </c>
      <c r="AV75" s="89" t="s">
        <v>11</v>
      </c>
      <c r="AW75" s="89" t="s">
        <v>11</v>
      </c>
      <c r="AX75" s="89" t="s">
        <v>11</v>
      </c>
      <c r="AY75" s="89" t="s">
        <v>11</v>
      </c>
      <c r="AZ75" s="90" t="s">
        <v>11</v>
      </c>
    </row>
    <row r="76" spans="1:52" ht="15.75" customHeight="1" thickTop="1" x14ac:dyDescent="0.25">
      <c r="A76" s="286" t="s">
        <v>72</v>
      </c>
      <c r="B76" s="91" t="s">
        <v>158</v>
      </c>
      <c r="C76" s="287">
        <v>853</v>
      </c>
      <c r="D76" s="288">
        <v>1011</v>
      </c>
      <c r="E76" s="147">
        <v>1112</v>
      </c>
      <c r="F76" s="289">
        <v>1224</v>
      </c>
      <c r="G76" s="549">
        <v>774</v>
      </c>
      <c r="H76" s="92">
        <v>772</v>
      </c>
      <c r="I76" s="93">
        <f>AVERAGE(C76:H76)*(1+I$10)</f>
        <v>1042.5915923759869</v>
      </c>
      <c r="J76" s="93">
        <f t="shared" ref="J76:J84" si="112">AVERAGE(D76:I76)*(1+J$10)</f>
        <v>1068.4485065777378</v>
      </c>
      <c r="K76" s="93">
        <f t="shared" ref="K76:K84" si="113">AVERAGE(E76:J76)*(1+K$10)</f>
        <v>1071.025252819999</v>
      </c>
      <c r="L76" s="93">
        <f t="shared" ref="L76:L84" si="114">AVERAGE(F76:K76)*(1+L$10)</f>
        <v>1056.7618912580942</v>
      </c>
      <c r="M76" s="93">
        <f t="shared" ref="M76:M84" si="115">AVERAGE(G76:L76)*(1+M$10)</f>
        <v>1018.225452361192</v>
      </c>
      <c r="N76" s="93">
        <f t="shared" ref="N76:N84" si="116">AVERAGE(H76:M76)*(1+N$10)</f>
        <v>1055.5227288665985</v>
      </c>
      <c r="O76" s="93">
        <f t="shared" ref="O76:O84" si="117">AVERAGE(I76:N76)*(1+O$10)</f>
        <v>1099.7975533644562</v>
      </c>
      <c r="P76" s="93">
        <f t="shared" ref="P76:P84" si="118">AVERAGE(J76:O76)*(1+P$10)</f>
        <v>1104.8943515697053</v>
      </c>
      <c r="Q76" s="93">
        <f t="shared" ref="Q76:Q84" si="119">AVERAGE(K76:P76)*(1+Q$10)</f>
        <v>1106.8082647514948</v>
      </c>
      <c r="R76" s="93">
        <f t="shared" ref="R76:R84" si="120">AVERAGE(L76:Q76)*(1+R$10)</f>
        <v>1109.0011867736405</v>
      </c>
      <c r="S76" s="93">
        <f t="shared" ref="S76:S84" si="121">AVERAGE(M76:R76)*(1+S$10)</f>
        <v>1114.3747095972053</v>
      </c>
      <c r="T76" s="93">
        <f t="shared" ref="T76:T84" si="122">AVERAGE(N76:S76)*(1+T$10)</f>
        <v>1127.5674999512014</v>
      </c>
      <c r="U76" s="93">
        <f t="shared" ref="U76:U84" si="123">AVERAGE(O76:T76)*(1+U$10)</f>
        <v>1136.8859933225776</v>
      </c>
      <c r="V76" s="93">
        <f t="shared" ref="V76:V84" si="124">AVERAGE(P76:U76)*(1+V$10)</f>
        <v>1140.4926593797045</v>
      </c>
      <c r="W76" s="93">
        <f t="shared" ref="W76:W84" si="125">AVERAGE(Q76:V76)*(1+W$10)</f>
        <v>1144.0897480440142</v>
      </c>
      <c r="X76" s="93">
        <f t="shared" ref="X76:X84" si="126">AVERAGE(R76:W76)*(1+X$10)</f>
        <v>1148.1937335131622</v>
      </c>
      <c r="Y76" s="93">
        <f t="shared" ref="Y76:Y84" si="127">AVERAGE(S76:X76)*(1+Y$10)</f>
        <v>1152.8207065577717</v>
      </c>
      <c r="Z76" s="93">
        <f t="shared" ref="Z76:Z84" si="128">AVERAGE(T76:Y76)*(1+Z$10)</f>
        <v>1157.5012116478108</v>
      </c>
      <c r="AA76" s="93">
        <f t="shared" ref="AA76:AA84" si="129">AVERAGE(U76:Z76)*(1+AA$10)</f>
        <v>1160.9084946687417</v>
      </c>
      <c r="AB76" s="93">
        <f t="shared" ref="AB76:AB84" si="130">AVERAGE(V76:AA76)*(1+AB$10)</f>
        <v>1163.4710168597348</v>
      </c>
      <c r="AC76" s="93">
        <f t="shared" ref="AC76:AC84" si="131">AVERAGE(W76:AB76)*(1+AC$10)</f>
        <v>1165.9969882737068</v>
      </c>
      <c r="AD76" s="93">
        <f t="shared" ref="AD76:AD84" si="132">AVERAGE(X76:AC76)*(1+AD$10)</f>
        <v>1168.4689671316187</v>
      </c>
      <c r="AE76" s="93">
        <f t="shared" ref="AE76:AE84" si="133">AVERAGE(Y76:AD76)*(1+AE$10)</f>
        <v>1170.7810229210693</v>
      </c>
      <c r="AF76" s="93">
        <f t="shared" ref="AF76:AF84" si="134">AVERAGE(Z76:AE76)*(1+AF$10)</f>
        <v>1172.8081411303542</v>
      </c>
      <c r="AG76" s="93">
        <f t="shared" ref="AG76:AG84" si="135">AVERAGE(AA76:AF76)*(1+AG$10)</f>
        <v>1174.4843618587167</v>
      </c>
      <c r="AH76" s="93">
        <f t="shared" ref="AH76:AH84" si="136">AVERAGE(AB76:AG76)*(1+AH$10)</f>
        <v>1172.5055695027418</v>
      </c>
      <c r="AI76" s="93">
        <f t="shared" ref="AI76:AI84" si="137">AVERAGE(AC76:AH76)*(1+AI$10)</f>
        <v>1173.2756755155542</v>
      </c>
      <c r="AJ76" s="93">
        <f t="shared" ref="AJ76:AJ84" si="138">AVERAGE(AD76:AI76)*(1+AJ$10)</f>
        <v>1173.8233326154293</v>
      </c>
      <c r="AK76" s="93">
        <f t="shared" ref="AK76:AK84" si="139">AVERAGE(AE76:AJ76)*(1+AK$10)</f>
        <v>1174.1138933823049</v>
      </c>
      <c r="AL76" s="93">
        <f t="shared" ref="AL76:AL84" si="140">AVERAGE(AF76:AK76)*(1+AL$10)</f>
        <v>1174.1252523036953</v>
      </c>
      <c r="AM76" s="93">
        <f t="shared" ref="AM76:AM84" si="141">AVERAGE(AG76:AL76)*(1+AM$10)</f>
        <v>1173.8530262348456</v>
      </c>
      <c r="AN76" s="93">
        <f t="shared" ref="AN76:AN84" si="142">AVERAGE(AH76:AM76)*(1+AN$10)</f>
        <v>1173.3035807392203</v>
      </c>
      <c r="AO76" s="93">
        <f t="shared" ref="AO76:AO84" si="143">AVERAGE(AI76:AN76)*(1+AO$10)</f>
        <v>1173.0351244579253</v>
      </c>
      <c r="AP76" s="93">
        <f t="shared" ref="AP76:AP84" si="144">AVERAGE(AJ76:AO76)*(1+AP$10)</f>
        <v>1172.6321897650325</v>
      </c>
      <c r="AQ76" s="93">
        <f t="shared" ref="AQ76:AQ84" si="145">AVERAGE(AK76:AP76)*(1+AQ$10)</f>
        <v>1172.1057121235806</v>
      </c>
      <c r="AR76" s="93">
        <f t="shared" ref="AR76:AR84" si="146">AVERAGE(AL76:AQ76)*(1+AR$10)</f>
        <v>1171.4745555459629</v>
      </c>
      <c r="AS76" s="84"/>
      <c r="AT76" s="286" t="s">
        <v>72</v>
      </c>
      <c r="AU76" s="91" t="s">
        <v>158</v>
      </c>
      <c r="AV76" s="290">
        <v>220</v>
      </c>
      <c r="AW76" s="290">
        <v>8</v>
      </c>
      <c r="AX76" s="290">
        <v>3</v>
      </c>
      <c r="AY76" s="291">
        <f>X76/AV76/AW76/AX76</f>
        <v>0.21746093437749284</v>
      </c>
      <c r="AZ76" s="292">
        <f t="shared" ref="AZ76:AZ84" si="147">ROUNDUP(AY76,0)</f>
        <v>1</v>
      </c>
    </row>
    <row r="77" spans="1:52" ht="15.75" customHeight="1" x14ac:dyDescent="0.25">
      <c r="A77" s="293" t="s">
        <v>73</v>
      </c>
      <c r="B77" s="99" t="s">
        <v>159</v>
      </c>
      <c r="C77" s="294">
        <v>312</v>
      </c>
      <c r="D77" s="295">
        <v>931</v>
      </c>
      <c r="E77" s="177">
        <v>1260</v>
      </c>
      <c r="F77" s="296">
        <v>1185</v>
      </c>
      <c r="G77" s="549">
        <v>712</v>
      </c>
      <c r="H77" s="92">
        <v>553</v>
      </c>
      <c r="I77" s="93">
        <f t="shared" ref="I77:I84" si="148">AVERAGE(C77:H77)*(1+I$10)</f>
        <v>898.70451741007025</v>
      </c>
      <c r="J77" s="93">
        <f t="shared" si="112"/>
        <v>997.1860304727328</v>
      </c>
      <c r="K77" s="93">
        <f t="shared" si="113"/>
        <v>1001.8371714842388</v>
      </c>
      <c r="L77" s="93">
        <f t="shared" si="114"/>
        <v>949.46451771863724</v>
      </c>
      <c r="M77" s="93">
        <f t="shared" si="115"/>
        <v>899.83054540377555</v>
      </c>
      <c r="N77" s="93">
        <f t="shared" si="116"/>
        <v>927.88947004944748</v>
      </c>
      <c r="O77" s="93">
        <f t="shared" si="117"/>
        <v>988.70178832473721</v>
      </c>
      <c r="P77" s="93">
        <f t="shared" si="118"/>
        <v>999.9740312164854</v>
      </c>
      <c r="Q77" s="93">
        <f t="shared" si="119"/>
        <v>996.48905025323734</v>
      </c>
      <c r="R77" s="93">
        <f t="shared" si="120"/>
        <v>991.99661072564004</v>
      </c>
      <c r="S77" s="93">
        <f t="shared" si="121"/>
        <v>996.08324160967106</v>
      </c>
      <c r="T77" s="93">
        <f t="shared" si="122"/>
        <v>1009.6395278959313</v>
      </c>
      <c r="U77" s="93">
        <f t="shared" si="123"/>
        <v>1020.9253160849381</v>
      </c>
      <c r="V77" s="93">
        <f t="shared" si="124"/>
        <v>1023.9799227518736</v>
      </c>
      <c r="W77" s="93">
        <f t="shared" si="125"/>
        <v>1025.8581073347486</v>
      </c>
      <c r="X77" s="93">
        <f t="shared" si="126"/>
        <v>1028.8496989218525</v>
      </c>
      <c r="Y77" s="93">
        <f t="shared" si="127"/>
        <v>1033.2892505649966</v>
      </c>
      <c r="Z77" s="93">
        <f t="shared" si="128"/>
        <v>1037.9485185745234</v>
      </c>
      <c r="AA77" s="93">
        <f t="shared" si="129"/>
        <v>1041.2514149665512</v>
      </c>
      <c r="AB77" s="93">
        <f t="shared" si="130"/>
        <v>1043.3441571233004</v>
      </c>
      <c r="AC77" s="93">
        <f t="shared" si="131"/>
        <v>1045.4003244203284</v>
      </c>
      <c r="AD77" s="93">
        <f t="shared" si="132"/>
        <v>1047.5999505261391</v>
      </c>
      <c r="AE77" s="93">
        <f t="shared" si="133"/>
        <v>1049.7689908855002</v>
      </c>
      <c r="AF77" s="93">
        <f t="shared" si="134"/>
        <v>1051.6496656632398</v>
      </c>
      <c r="AG77" s="93">
        <f t="shared" si="135"/>
        <v>1053.1486162987767</v>
      </c>
      <c r="AH77" s="93">
        <f t="shared" si="136"/>
        <v>1051.328103511813</v>
      </c>
      <c r="AI77" s="93">
        <f t="shared" si="137"/>
        <v>1051.9990970630204</v>
      </c>
      <c r="AJ77" s="93">
        <f t="shared" si="138"/>
        <v>1052.5022388330797</v>
      </c>
      <c r="AK77" s="93">
        <f t="shared" si="139"/>
        <v>1052.7796730120704</v>
      </c>
      <c r="AL77" s="93">
        <f t="shared" si="140"/>
        <v>1052.7935657524242</v>
      </c>
      <c r="AM77" s="93">
        <f t="shared" si="141"/>
        <v>1052.5432863502185</v>
      </c>
      <c r="AN77" s="93">
        <f t="shared" si="142"/>
        <v>1052.0440842950186</v>
      </c>
      <c r="AO77" s="93">
        <f t="shared" si="143"/>
        <v>1051.803446437995</v>
      </c>
      <c r="AP77" s="93">
        <f t="shared" si="144"/>
        <v>1051.4454914301282</v>
      </c>
      <c r="AQ77" s="93">
        <f t="shared" si="145"/>
        <v>1050.9753034516971</v>
      </c>
      <c r="AR77" s="93">
        <f t="shared" si="146"/>
        <v>1050.4087538013871</v>
      </c>
      <c r="AS77" s="84"/>
      <c r="AT77" s="293" t="s">
        <v>73</v>
      </c>
      <c r="AU77" s="99" t="s">
        <v>159</v>
      </c>
      <c r="AV77" s="103">
        <v>220</v>
      </c>
      <c r="AW77" s="103">
        <v>8</v>
      </c>
      <c r="AX77" s="103">
        <v>3</v>
      </c>
      <c r="AY77" s="263">
        <f>X77/AV77/AW77/AX77</f>
        <v>0.19485789752307811</v>
      </c>
      <c r="AZ77" s="104">
        <f t="shared" si="147"/>
        <v>1</v>
      </c>
    </row>
    <row r="78" spans="1:52" ht="15.75" customHeight="1" x14ac:dyDescent="0.25">
      <c r="A78" s="293" t="s">
        <v>74</v>
      </c>
      <c r="B78" s="99" t="s">
        <v>160</v>
      </c>
      <c r="C78" s="294">
        <v>6</v>
      </c>
      <c r="D78" s="295">
        <v>4</v>
      </c>
      <c r="E78" s="177">
        <v>10</v>
      </c>
      <c r="F78" s="296">
        <v>17</v>
      </c>
      <c r="G78" s="549">
        <v>19</v>
      </c>
      <c r="H78" s="92">
        <v>1</v>
      </c>
      <c r="I78" s="93">
        <f t="shared" si="148"/>
        <v>10.342450533489604</v>
      </c>
      <c r="J78" s="93">
        <f t="shared" si="112"/>
        <v>11.042075358842185</v>
      </c>
      <c r="K78" s="93">
        <f t="shared" si="113"/>
        <v>12.221101965527824</v>
      </c>
      <c r="L78" s="93">
        <f t="shared" si="114"/>
        <v>12.535705241593497</v>
      </c>
      <c r="M78" s="93">
        <f t="shared" si="115"/>
        <v>11.641970621695972</v>
      </c>
      <c r="N78" s="93">
        <f t="shared" si="116"/>
        <v>10.291353599041111</v>
      </c>
      <c r="O78" s="93">
        <f t="shared" si="117"/>
        <v>11.860189627064956</v>
      </c>
      <c r="P78" s="93">
        <f t="shared" si="118"/>
        <v>12.071410470671077</v>
      </c>
      <c r="Q78" s="93">
        <f t="shared" si="119"/>
        <v>12.201364908603191</v>
      </c>
      <c r="R78" s="93">
        <f t="shared" si="120"/>
        <v>12.154233338807513</v>
      </c>
      <c r="S78" s="93">
        <f t="shared" si="121"/>
        <v>12.049425262767166</v>
      </c>
      <c r="T78" s="93">
        <f t="shared" si="122"/>
        <v>12.083913912342529</v>
      </c>
      <c r="U78" s="93">
        <f t="shared" si="123"/>
        <v>12.357912516624618</v>
      </c>
      <c r="V78" s="93">
        <f t="shared" si="124"/>
        <v>12.413216424382766</v>
      </c>
      <c r="W78" s="93">
        <f t="shared" si="125"/>
        <v>12.444613090277031</v>
      </c>
      <c r="X78" s="93">
        <f t="shared" si="126"/>
        <v>12.461741500979151</v>
      </c>
      <c r="Y78" s="93">
        <f t="shared" si="127"/>
        <v>12.49201223240112</v>
      </c>
      <c r="Z78" s="93">
        <f t="shared" si="128"/>
        <v>12.547121173488417</v>
      </c>
      <c r="AA78" s="93">
        <f t="shared" si="129"/>
        <v>12.60746458639456</v>
      </c>
      <c r="AB78" s="93">
        <f t="shared" si="130"/>
        <v>12.633383848336374</v>
      </c>
      <c r="AC78" s="93">
        <f t="shared" si="131"/>
        <v>12.655873076322344</v>
      </c>
      <c r="AD78" s="93">
        <f t="shared" si="132"/>
        <v>12.678244199166798</v>
      </c>
      <c r="AE78" s="93">
        <f t="shared" si="133"/>
        <v>12.702744448237036</v>
      </c>
      <c r="AF78" s="93">
        <f t="shared" si="134"/>
        <v>12.727401485279342</v>
      </c>
      <c r="AG78" s="93">
        <f t="shared" si="135"/>
        <v>12.747968349735912</v>
      </c>
      <c r="AH78" s="93">
        <f t="shared" si="136"/>
        <v>12.725345576554325</v>
      </c>
      <c r="AI78" s="93">
        <f t="shared" si="137"/>
        <v>12.732686291124256</v>
      </c>
      <c r="AJ78" s="93">
        <f t="shared" si="138"/>
        <v>12.738266232319095</v>
      </c>
      <c r="AK78" s="93">
        <f t="shared" si="139"/>
        <v>12.741739158676255</v>
      </c>
      <c r="AL78" s="93">
        <f t="shared" si="140"/>
        <v>12.742333624318785</v>
      </c>
      <c r="AM78" s="93">
        <f t="shared" si="141"/>
        <v>12.739485609490545</v>
      </c>
      <c r="AN78" s="93">
        <f t="shared" si="142"/>
        <v>12.733250869952576</v>
      </c>
      <c r="AO78" s="93">
        <f t="shared" si="143"/>
        <v>12.730211679770127</v>
      </c>
      <c r="AP78" s="93">
        <f t="shared" si="144"/>
        <v>12.72586151874798</v>
      </c>
      <c r="AQ78" s="93">
        <f t="shared" si="145"/>
        <v>12.720234879526974</v>
      </c>
      <c r="AR78" s="93">
        <f t="shared" si="146"/>
        <v>12.713433444856415</v>
      </c>
      <c r="AS78" s="84"/>
      <c r="AT78" s="293" t="s">
        <v>74</v>
      </c>
      <c r="AU78" s="99" t="s">
        <v>160</v>
      </c>
      <c r="AV78" s="103">
        <v>220</v>
      </c>
      <c r="AW78" s="103">
        <v>8</v>
      </c>
      <c r="AX78" s="103">
        <v>3</v>
      </c>
      <c r="AY78" s="263">
        <f t="shared" ref="AY78:AY84" si="149">X78/AV78/AW78/AX78</f>
        <v>2.3601783145793848E-3</v>
      </c>
      <c r="AZ78" s="104">
        <f t="shared" si="147"/>
        <v>1</v>
      </c>
    </row>
    <row r="79" spans="1:52" ht="15.75" customHeight="1" x14ac:dyDescent="0.25">
      <c r="A79" s="293" t="s">
        <v>75</v>
      </c>
      <c r="B79" s="99" t="s">
        <v>161</v>
      </c>
      <c r="C79" s="294">
        <v>1165</v>
      </c>
      <c r="D79" s="295">
        <v>1291</v>
      </c>
      <c r="E79" s="177">
        <v>1434</v>
      </c>
      <c r="F79" s="296">
        <v>1590</v>
      </c>
      <c r="G79" s="549">
        <v>1406</v>
      </c>
      <c r="H79" s="92">
        <v>1589</v>
      </c>
      <c r="I79" s="93">
        <f t="shared" si="148"/>
        <v>1537.7590924793753</v>
      </c>
      <c r="J79" s="93">
        <f t="shared" si="112"/>
        <v>1592.6592727608895</v>
      </c>
      <c r="K79" s="93">
        <f t="shared" si="113"/>
        <v>1635.1063827352277</v>
      </c>
      <c r="L79" s="93">
        <f t="shared" si="114"/>
        <v>1660.1427627103526</v>
      </c>
      <c r="M79" s="93">
        <f t="shared" si="115"/>
        <v>1658.1935872271856</v>
      </c>
      <c r="N79" s="93">
        <f t="shared" si="116"/>
        <v>1693.4542220568837</v>
      </c>
      <c r="O79" s="93">
        <f t="shared" si="117"/>
        <v>1703.4358791264565</v>
      </c>
      <c r="P79" s="93">
        <f t="shared" si="118"/>
        <v>1724.6990362567087</v>
      </c>
      <c r="Q79" s="93">
        <f t="shared" si="119"/>
        <v>1740.6701543207253</v>
      </c>
      <c r="R79" s="93">
        <f t="shared" si="120"/>
        <v>1752.6039581241228</v>
      </c>
      <c r="S79" s="93">
        <f t="shared" si="121"/>
        <v>1762.7956337522492</v>
      </c>
      <c r="T79" s="93">
        <f t="shared" si="122"/>
        <v>1775.5391209077277</v>
      </c>
      <c r="U79" s="93">
        <f t="shared" si="123"/>
        <v>1784.8610772067238</v>
      </c>
      <c r="V79" s="93">
        <f t="shared" si="124"/>
        <v>1794.4724844830405</v>
      </c>
      <c r="W79" s="93">
        <f t="shared" si="125"/>
        <v>1802.4700168070442</v>
      </c>
      <c r="X79" s="93">
        <f t="shared" si="126"/>
        <v>1809.4552111486116</v>
      </c>
      <c r="Y79" s="93">
        <f t="shared" si="127"/>
        <v>1815.9154564031965</v>
      </c>
      <c r="Z79" s="93">
        <f t="shared" si="128"/>
        <v>1822.0309583451772</v>
      </c>
      <c r="AA79" s="93">
        <f t="shared" si="129"/>
        <v>1827.2885832907364</v>
      </c>
      <c r="AB79" s="93">
        <f t="shared" si="130"/>
        <v>1832.099877947343</v>
      </c>
      <c r="AC79" s="93">
        <f t="shared" si="131"/>
        <v>1836.3205042870354</v>
      </c>
      <c r="AD79" s="93">
        <f t="shared" si="132"/>
        <v>1840.1041275575692</v>
      </c>
      <c r="AE79" s="93">
        <f t="shared" si="133"/>
        <v>1843.5300333385949</v>
      </c>
      <c r="AF79" s="93">
        <f t="shared" si="134"/>
        <v>1846.6101725119083</v>
      </c>
      <c r="AG79" s="93">
        <f t="shared" si="135"/>
        <v>1849.3296127149347</v>
      </c>
      <c r="AH79" s="93">
        <f t="shared" si="136"/>
        <v>1846.3249000557953</v>
      </c>
      <c r="AI79" s="93">
        <f t="shared" si="137"/>
        <v>1847.5373164485788</v>
      </c>
      <c r="AJ79" s="93">
        <f t="shared" si="138"/>
        <v>1848.358838995259</v>
      </c>
      <c r="AK79" s="93">
        <f t="shared" si="139"/>
        <v>1848.7869189208645</v>
      </c>
      <c r="AL79" s="93">
        <f t="shared" si="140"/>
        <v>1848.8062841591006</v>
      </c>
      <c r="AM79" s="93">
        <f t="shared" si="141"/>
        <v>1848.3979920033566</v>
      </c>
      <c r="AN79" s="93">
        <f t="shared" si="142"/>
        <v>1847.5432271956922</v>
      </c>
      <c r="AO79" s="93">
        <f t="shared" si="143"/>
        <v>1847.1141292614163</v>
      </c>
      <c r="AP79" s="93">
        <f t="shared" si="144"/>
        <v>1846.472256101179</v>
      </c>
      <c r="AQ79" s="93">
        <f t="shared" si="145"/>
        <v>1845.6414189446759</v>
      </c>
      <c r="AR79" s="93">
        <f t="shared" si="146"/>
        <v>1844.6503484079828</v>
      </c>
      <c r="AS79" s="84"/>
      <c r="AT79" s="293" t="s">
        <v>75</v>
      </c>
      <c r="AU79" s="99" t="s">
        <v>161</v>
      </c>
      <c r="AV79" s="103">
        <v>220</v>
      </c>
      <c r="AW79" s="103">
        <v>8</v>
      </c>
      <c r="AX79" s="103">
        <v>3</v>
      </c>
      <c r="AY79" s="263">
        <f t="shared" si="149"/>
        <v>0.34269985059632796</v>
      </c>
      <c r="AZ79" s="104">
        <f t="shared" si="147"/>
        <v>1</v>
      </c>
    </row>
    <row r="80" spans="1:52" ht="15.75" customHeight="1" x14ac:dyDescent="0.25">
      <c r="A80" s="293" t="s">
        <v>76</v>
      </c>
      <c r="B80" s="99" t="s">
        <v>162</v>
      </c>
      <c r="C80" s="294">
        <v>150</v>
      </c>
      <c r="D80" s="295">
        <v>153</v>
      </c>
      <c r="E80" s="177">
        <v>166</v>
      </c>
      <c r="F80" s="296">
        <v>226</v>
      </c>
      <c r="G80" s="549">
        <v>186</v>
      </c>
      <c r="H80" s="92">
        <v>204</v>
      </c>
      <c r="I80" s="93">
        <f t="shared" si="148"/>
        <v>196.86945313747754</v>
      </c>
      <c r="J80" s="93">
        <f t="shared" si="112"/>
        <v>203.74451443038123</v>
      </c>
      <c r="K80" s="93">
        <f t="shared" si="113"/>
        <v>211.34672932089256</v>
      </c>
      <c r="L80" s="93">
        <f t="shared" si="114"/>
        <v>218.01878704978586</v>
      </c>
      <c r="M80" s="93">
        <f t="shared" si="115"/>
        <v>214.73660486594727</v>
      </c>
      <c r="N80" s="93">
        <f t="shared" si="116"/>
        <v>218.61613759682311</v>
      </c>
      <c r="O80" s="93">
        <f t="shared" si="117"/>
        <v>220.10187574837434</v>
      </c>
      <c r="P80" s="93">
        <f t="shared" si="118"/>
        <v>223.16590282281445</v>
      </c>
      <c r="Q80" s="93">
        <f t="shared" si="119"/>
        <v>225.63610185824533</v>
      </c>
      <c r="R80" s="93">
        <f t="shared" si="120"/>
        <v>227.28728167935327</v>
      </c>
      <c r="S80" s="93">
        <f t="shared" si="121"/>
        <v>228.14184979429299</v>
      </c>
      <c r="T80" s="93">
        <f t="shared" si="122"/>
        <v>229.76846503275485</v>
      </c>
      <c r="U80" s="93">
        <f t="shared" si="123"/>
        <v>231.06522215365609</v>
      </c>
      <c r="V80" s="93">
        <f t="shared" si="124"/>
        <v>232.38136771518526</v>
      </c>
      <c r="W80" s="93">
        <f t="shared" si="125"/>
        <v>233.44759721886496</v>
      </c>
      <c r="X80" s="93">
        <f t="shared" si="126"/>
        <v>234.319644554061</v>
      </c>
      <c r="Y80" s="93">
        <f t="shared" si="127"/>
        <v>235.10042556779072</v>
      </c>
      <c r="Z80" s="93">
        <f t="shared" si="128"/>
        <v>235.90592217089807</v>
      </c>
      <c r="AA80" s="93">
        <f t="shared" si="129"/>
        <v>236.60655391424248</v>
      </c>
      <c r="AB80" s="93">
        <f t="shared" si="130"/>
        <v>237.23756692541153</v>
      </c>
      <c r="AC80" s="93">
        <f t="shared" si="131"/>
        <v>237.78137486149762</v>
      </c>
      <c r="AD80" s="93">
        <f t="shared" si="132"/>
        <v>238.26299294189837</v>
      </c>
      <c r="AE80" s="93">
        <f t="shared" si="133"/>
        <v>238.70236113851152</v>
      </c>
      <c r="AF80" s="93">
        <f t="shared" si="134"/>
        <v>239.10560712958701</v>
      </c>
      <c r="AG80" s="93">
        <f t="shared" si="135"/>
        <v>239.4605948484689</v>
      </c>
      <c r="AH80" s="93">
        <f t="shared" si="136"/>
        <v>239.07153882037085</v>
      </c>
      <c r="AI80" s="93">
        <f t="shared" si="137"/>
        <v>239.22719985074571</v>
      </c>
      <c r="AJ80" s="93">
        <f t="shared" si="138"/>
        <v>239.33247638407687</v>
      </c>
      <c r="AK80" s="93">
        <f t="shared" si="139"/>
        <v>239.38801126955386</v>
      </c>
      <c r="AL80" s="93">
        <f t="shared" si="140"/>
        <v>239.39134726994328</v>
      </c>
      <c r="AM80" s="93">
        <f t="shared" si="141"/>
        <v>239.33870958209664</v>
      </c>
      <c r="AN80" s="93">
        <f t="shared" si="142"/>
        <v>239.2278217748659</v>
      </c>
      <c r="AO80" s="93">
        <f t="shared" si="143"/>
        <v>239.17201527139497</v>
      </c>
      <c r="AP80" s="93">
        <f t="shared" si="144"/>
        <v>239.08883816875661</v>
      </c>
      <c r="AQ80" s="93">
        <f t="shared" si="145"/>
        <v>238.98136520638673</v>
      </c>
      <c r="AR80" s="93">
        <f t="shared" si="146"/>
        <v>238.85314483150461</v>
      </c>
      <c r="AS80" s="84"/>
      <c r="AT80" s="293" t="s">
        <v>76</v>
      </c>
      <c r="AU80" s="99" t="s">
        <v>162</v>
      </c>
      <c r="AV80" s="103">
        <v>220</v>
      </c>
      <c r="AW80" s="103">
        <v>8</v>
      </c>
      <c r="AX80" s="103">
        <v>3</v>
      </c>
      <c r="AY80" s="263">
        <f t="shared" si="149"/>
        <v>4.4378720559481249E-2</v>
      </c>
      <c r="AZ80" s="104">
        <f t="shared" si="147"/>
        <v>1</v>
      </c>
    </row>
    <row r="81" spans="1:52" ht="15.75" customHeight="1" x14ac:dyDescent="0.25">
      <c r="A81" s="293" t="s">
        <v>77</v>
      </c>
      <c r="B81" s="99" t="s">
        <v>163</v>
      </c>
      <c r="C81" s="294">
        <v>662</v>
      </c>
      <c r="D81" s="295">
        <v>618</v>
      </c>
      <c r="E81" s="177">
        <v>664</v>
      </c>
      <c r="F81" s="296">
        <v>695</v>
      </c>
      <c r="G81" s="549">
        <v>480</v>
      </c>
      <c r="H81" s="92">
        <v>386</v>
      </c>
      <c r="I81" s="93">
        <f t="shared" si="148"/>
        <v>635.9699845593168</v>
      </c>
      <c r="J81" s="93">
        <f t="shared" si="112"/>
        <v>626.23922596117188</v>
      </c>
      <c r="K81" s="93">
        <f t="shared" si="113"/>
        <v>623.20442791396954</v>
      </c>
      <c r="L81" s="93">
        <f t="shared" si="114"/>
        <v>611.89492711540129</v>
      </c>
      <c r="M81" s="93">
        <f t="shared" si="115"/>
        <v>591.99803930401356</v>
      </c>
      <c r="N81" s="93">
        <f t="shared" si="116"/>
        <v>608.43142306692926</v>
      </c>
      <c r="O81" s="93">
        <f t="shared" si="117"/>
        <v>644.23202302838126</v>
      </c>
      <c r="P81" s="93">
        <f t="shared" si="118"/>
        <v>642.83815921127439</v>
      </c>
      <c r="Q81" s="93">
        <f t="shared" si="119"/>
        <v>643.15597793785696</v>
      </c>
      <c r="R81" s="93">
        <f t="shared" si="120"/>
        <v>644.28537756227854</v>
      </c>
      <c r="S81" s="93">
        <f t="shared" si="121"/>
        <v>647.757490119973</v>
      </c>
      <c r="T81" s="93">
        <f t="shared" si="122"/>
        <v>655.40393911226909</v>
      </c>
      <c r="U81" s="93">
        <f t="shared" si="123"/>
        <v>661.68996992762072</v>
      </c>
      <c r="V81" s="93">
        <f t="shared" si="124"/>
        <v>663.08634851468571</v>
      </c>
      <c r="W81" s="93">
        <f t="shared" si="125"/>
        <v>665.10147286765948</v>
      </c>
      <c r="X81" s="93">
        <f t="shared" si="126"/>
        <v>667.53345275131971</v>
      </c>
      <c r="Y81" s="93">
        <f t="shared" si="127"/>
        <v>670.30173174257334</v>
      </c>
      <c r="Z81" s="93">
        <f t="shared" si="128"/>
        <v>673.05529533278025</v>
      </c>
      <c r="AA81" s="93">
        <f t="shared" si="129"/>
        <v>675.07799956303757</v>
      </c>
      <c r="AB81" s="93">
        <f t="shared" si="130"/>
        <v>676.47017375946848</v>
      </c>
      <c r="AC81" s="93">
        <f t="shared" si="131"/>
        <v>677.94281599088345</v>
      </c>
      <c r="AD81" s="93">
        <f t="shared" si="132"/>
        <v>679.39755850585561</v>
      </c>
      <c r="AE81" s="93">
        <f t="shared" si="133"/>
        <v>680.75452304659893</v>
      </c>
      <c r="AF81" s="93">
        <f t="shared" si="134"/>
        <v>681.93482678297187</v>
      </c>
      <c r="AG81" s="93">
        <f t="shared" si="135"/>
        <v>682.90599211281869</v>
      </c>
      <c r="AH81" s="93">
        <f t="shared" si="136"/>
        <v>681.74443692240652</v>
      </c>
      <c r="AI81" s="93">
        <f t="shared" si="137"/>
        <v>682.19574843040402</v>
      </c>
      <c r="AJ81" s="93">
        <f t="shared" si="138"/>
        <v>682.5176485604361</v>
      </c>
      <c r="AK81" s="93">
        <f t="shared" si="139"/>
        <v>682.68772960956142</v>
      </c>
      <c r="AL81" s="93">
        <f t="shared" si="140"/>
        <v>682.69355237929301</v>
      </c>
      <c r="AM81" s="93">
        <f t="shared" si="141"/>
        <v>682.53408227598209</v>
      </c>
      <c r="AN81" s="93">
        <f t="shared" si="142"/>
        <v>682.21380516122292</v>
      </c>
      <c r="AO81" s="93">
        <f t="shared" si="143"/>
        <v>682.05860603195026</v>
      </c>
      <c r="AP81" s="93">
        <f t="shared" si="144"/>
        <v>681.82477439866034</v>
      </c>
      <c r="AQ81" s="93">
        <f t="shared" si="145"/>
        <v>681.51860729134262</v>
      </c>
      <c r="AR81" s="93">
        <f t="shared" si="146"/>
        <v>681.15137800485843</v>
      </c>
      <c r="AS81" s="84"/>
      <c r="AT81" s="293" t="s">
        <v>77</v>
      </c>
      <c r="AU81" s="99" t="s">
        <v>163</v>
      </c>
      <c r="AV81" s="103">
        <v>220</v>
      </c>
      <c r="AW81" s="103">
        <v>8</v>
      </c>
      <c r="AX81" s="103">
        <v>3</v>
      </c>
      <c r="AY81" s="263">
        <f t="shared" si="149"/>
        <v>0.12642679029381057</v>
      </c>
      <c r="AZ81" s="104">
        <f t="shared" si="147"/>
        <v>1</v>
      </c>
    </row>
    <row r="82" spans="1:52" ht="15.75" customHeight="1" x14ac:dyDescent="0.25">
      <c r="A82" s="293" t="s">
        <v>78</v>
      </c>
      <c r="B82" s="99" t="s">
        <v>164</v>
      </c>
      <c r="C82" s="294">
        <v>4473</v>
      </c>
      <c r="D82" s="295">
        <v>4524</v>
      </c>
      <c r="E82" s="177">
        <v>5332</v>
      </c>
      <c r="F82" s="296">
        <v>4931</v>
      </c>
      <c r="G82" s="549">
        <v>4225</v>
      </c>
      <c r="H82" s="92">
        <v>4117</v>
      </c>
      <c r="I82" s="93">
        <f t="shared" si="148"/>
        <v>5008.2863092171929</v>
      </c>
      <c r="J82" s="93">
        <f t="shared" si="112"/>
        <v>5064.9107285023256</v>
      </c>
      <c r="K82" s="93">
        <f t="shared" si="113"/>
        <v>5125.1239313595752</v>
      </c>
      <c r="L82" s="93">
        <f t="shared" si="114"/>
        <v>5054.9523931107669</v>
      </c>
      <c r="M82" s="93">
        <f t="shared" si="115"/>
        <v>5033.2419502553448</v>
      </c>
      <c r="N82" s="93">
        <f t="shared" si="116"/>
        <v>5147.7537664546589</v>
      </c>
      <c r="O82" s="93">
        <f t="shared" si="117"/>
        <v>5302.3579794035368</v>
      </c>
      <c r="P82" s="93">
        <f t="shared" si="118"/>
        <v>5330.0997433607008</v>
      </c>
      <c r="Q82" s="93">
        <f t="shared" si="119"/>
        <v>5354.7733578082771</v>
      </c>
      <c r="R82" s="93">
        <f t="shared" si="120"/>
        <v>5375.1145178744555</v>
      </c>
      <c r="S82" s="93">
        <f t="shared" si="121"/>
        <v>5412.6503168405452</v>
      </c>
      <c r="T82" s="93">
        <f t="shared" si="122"/>
        <v>5461.741568346175</v>
      </c>
      <c r="U82" s="93">
        <f t="shared" si="123"/>
        <v>5500.9089311538173</v>
      </c>
      <c r="V82" s="93">
        <f t="shared" si="124"/>
        <v>5521.6108128863143</v>
      </c>
      <c r="W82" s="93">
        <f t="shared" si="125"/>
        <v>5542.281305040985</v>
      </c>
      <c r="X82" s="93">
        <f t="shared" si="126"/>
        <v>5563.3330215439373</v>
      </c>
      <c r="Y82" s="93">
        <f t="shared" si="127"/>
        <v>5585.4675888736983</v>
      </c>
      <c r="Z82" s="93">
        <f t="shared" si="128"/>
        <v>5605.8712086420628</v>
      </c>
      <c r="AA82" s="93">
        <f t="shared" si="129"/>
        <v>5622.2309231444087</v>
      </c>
      <c r="AB82" s="93">
        <f t="shared" si="130"/>
        <v>5635.4806875200466</v>
      </c>
      <c r="AC82" s="93">
        <f t="shared" si="131"/>
        <v>5648.1482960206167</v>
      </c>
      <c r="AD82" s="93">
        <f t="shared" si="132"/>
        <v>5660.0801798418333</v>
      </c>
      <c r="AE82" s="93">
        <f t="shared" si="133"/>
        <v>5671.03347053571</v>
      </c>
      <c r="AF82" s="93">
        <f t="shared" si="134"/>
        <v>5680.6123425643254</v>
      </c>
      <c r="AG82" s="93">
        <f t="shared" si="135"/>
        <v>5688.8320034923008</v>
      </c>
      <c r="AH82" s="93">
        <f t="shared" si="136"/>
        <v>5679.3883816745702</v>
      </c>
      <c r="AI82" s="93">
        <f t="shared" si="137"/>
        <v>5683.1430227833716</v>
      </c>
      <c r="AJ82" s="93">
        <f t="shared" si="138"/>
        <v>5685.7520513926911</v>
      </c>
      <c r="AK82" s="93">
        <f t="shared" si="139"/>
        <v>5687.1154987912232</v>
      </c>
      <c r="AL82" s="93">
        <f t="shared" si="140"/>
        <v>5687.1602519933222</v>
      </c>
      <c r="AM82" s="93">
        <f t="shared" si="141"/>
        <v>5685.8696892242615</v>
      </c>
      <c r="AN82" s="93">
        <f t="shared" si="142"/>
        <v>5683.2242540737707</v>
      </c>
      <c r="AO82" s="93">
        <f t="shared" si="143"/>
        <v>5681.9189942118301</v>
      </c>
      <c r="AP82" s="93">
        <f t="shared" si="144"/>
        <v>5679.9574690811514</v>
      </c>
      <c r="AQ82" s="93">
        <f t="shared" si="145"/>
        <v>5677.4031782869715</v>
      </c>
      <c r="AR82" s="93">
        <f t="shared" si="146"/>
        <v>5674.3484738588832</v>
      </c>
      <c r="AS82" s="84"/>
      <c r="AT82" s="293" t="s">
        <v>240</v>
      </c>
      <c r="AU82" s="99" t="s">
        <v>261</v>
      </c>
      <c r="AV82" s="103">
        <v>220</v>
      </c>
      <c r="AW82" s="103">
        <v>8</v>
      </c>
      <c r="AX82" s="103">
        <v>3</v>
      </c>
      <c r="AY82" s="263">
        <f t="shared" si="149"/>
        <v>1.0536615571105943</v>
      </c>
      <c r="AZ82" s="104">
        <f t="shared" si="147"/>
        <v>2</v>
      </c>
    </row>
    <row r="83" spans="1:52" ht="15.75" customHeight="1" x14ac:dyDescent="0.25">
      <c r="A83" s="293" t="s">
        <v>84</v>
      </c>
      <c r="B83" s="99" t="s">
        <v>165</v>
      </c>
      <c r="C83" s="294"/>
      <c r="D83" s="295"/>
      <c r="E83" s="177"/>
      <c r="F83" s="296"/>
      <c r="G83" s="549">
        <v>31</v>
      </c>
      <c r="H83" s="92">
        <v>91</v>
      </c>
      <c r="I83" s="93">
        <f t="shared" si="148"/>
        <v>66.409419215038511</v>
      </c>
      <c r="J83" s="93">
        <f t="shared" si="112"/>
        <v>67.830058538412743</v>
      </c>
      <c r="K83" s="93">
        <f t="shared" si="113"/>
        <v>68.689416451076298</v>
      </c>
      <c r="L83" s="93">
        <f t="shared" si="114"/>
        <v>69.227561016947291</v>
      </c>
      <c r="M83" s="93">
        <f t="shared" si="115"/>
        <v>69.378067495863263</v>
      </c>
      <c r="N83" s="93">
        <f t="shared" si="116"/>
        <v>75.725000727971874</v>
      </c>
      <c r="O83" s="93">
        <f t="shared" si="117"/>
        <v>72.696319990029224</v>
      </c>
      <c r="P83" s="93">
        <f t="shared" si="118"/>
        <v>73.467835620284887</v>
      </c>
      <c r="Q83" s="93">
        <f t="shared" si="119"/>
        <v>74.150448310622082</v>
      </c>
      <c r="R83" s="93">
        <f t="shared" si="120"/>
        <v>74.824792460958037</v>
      </c>
      <c r="S83" s="93">
        <f t="shared" si="121"/>
        <v>75.542996276994316</v>
      </c>
      <c r="T83" s="93">
        <f t="shared" si="122"/>
        <v>76.376936234680159</v>
      </c>
      <c r="U83" s="93">
        <f t="shared" si="123"/>
        <v>76.286648309705498</v>
      </c>
      <c r="V83" s="93">
        <f t="shared" si="124"/>
        <v>76.716198317436294</v>
      </c>
      <c r="W83" s="93">
        <f t="shared" si="125"/>
        <v>77.103195787437443</v>
      </c>
      <c r="X83" s="93">
        <f t="shared" si="126"/>
        <v>77.454414170701426</v>
      </c>
      <c r="Y83" s="93">
        <f t="shared" si="127"/>
        <v>77.764133098793053</v>
      </c>
      <c r="Z83" s="93">
        <f t="shared" si="128"/>
        <v>78.016955947020094</v>
      </c>
      <c r="AA83" s="93">
        <f t="shared" si="129"/>
        <v>78.182904517541317</v>
      </c>
      <c r="AB83" s="93">
        <f t="shared" si="130"/>
        <v>78.40240216578583</v>
      </c>
      <c r="AC83" s="93">
        <f t="shared" si="131"/>
        <v>78.595809194938312</v>
      </c>
      <c r="AD83" s="93">
        <f t="shared" si="132"/>
        <v>78.765114088173945</v>
      </c>
      <c r="AE83" s="93">
        <f t="shared" si="133"/>
        <v>78.911554373024643</v>
      </c>
      <c r="AF83" s="93">
        <f t="shared" si="134"/>
        <v>79.037589185876968</v>
      </c>
      <c r="AG83" s="93">
        <f t="shared" si="135"/>
        <v>79.148719816183643</v>
      </c>
      <c r="AH83" s="93">
        <f t="shared" si="136"/>
        <v>79.023880828287091</v>
      </c>
      <c r="AI83" s="93">
        <f t="shared" si="137"/>
        <v>79.077883845799619</v>
      </c>
      <c r="AJ83" s="93">
        <f t="shared" si="138"/>
        <v>79.113376158553734</v>
      </c>
      <c r="AK83" s="93">
        <f t="shared" si="139"/>
        <v>79.130855355797109</v>
      </c>
      <c r="AL83" s="93">
        <f t="shared" si="140"/>
        <v>79.13073344368344</v>
      </c>
      <c r="AM83" s="93">
        <f t="shared" si="141"/>
        <v>79.113116205924229</v>
      </c>
      <c r="AN83" s="93">
        <f t="shared" si="142"/>
        <v>79.077243072058778</v>
      </c>
      <c r="AO83" s="93">
        <f t="shared" si="143"/>
        <v>79.059079712091005</v>
      </c>
      <c r="AP83" s="93">
        <f t="shared" si="144"/>
        <v>79.031491556829465</v>
      </c>
      <c r="AQ83" s="93">
        <f t="shared" si="145"/>
        <v>78.99574145096237</v>
      </c>
      <c r="AR83" s="93">
        <f t="shared" si="146"/>
        <v>78.953242085434042</v>
      </c>
      <c r="AS83" s="84"/>
      <c r="AT83" s="293" t="s">
        <v>78</v>
      </c>
      <c r="AU83" s="99" t="s">
        <v>164</v>
      </c>
      <c r="AV83" s="103">
        <v>220</v>
      </c>
      <c r="AW83" s="103">
        <v>8</v>
      </c>
      <c r="AX83" s="103">
        <v>3</v>
      </c>
      <c r="AY83" s="263">
        <f t="shared" si="149"/>
        <v>1.4669396623238906E-2</v>
      </c>
      <c r="AZ83" s="104">
        <f t="shared" si="147"/>
        <v>1</v>
      </c>
    </row>
    <row r="84" spans="1:52" ht="15.75" customHeight="1" x14ac:dyDescent="0.25">
      <c r="A84" s="293" t="s">
        <v>87</v>
      </c>
      <c r="B84" s="99" t="s">
        <v>166</v>
      </c>
      <c r="C84" s="553"/>
      <c r="D84" s="554"/>
      <c r="E84" s="438">
        <v>180</v>
      </c>
      <c r="F84" s="555">
        <v>387</v>
      </c>
      <c r="G84" s="556">
        <v>461</v>
      </c>
      <c r="H84" s="92">
        <v>511</v>
      </c>
      <c r="I84" s="93">
        <f t="shared" si="148"/>
        <v>418.86924660632894</v>
      </c>
      <c r="J84" s="93">
        <f t="shared" si="112"/>
        <v>422.91638972558957</v>
      </c>
      <c r="K84" s="93">
        <f t="shared" si="113"/>
        <v>425.4737989334958</v>
      </c>
      <c r="L84" s="93">
        <f t="shared" si="114"/>
        <v>466.28031174396318</v>
      </c>
      <c r="M84" s="93">
        <f t="shared" si="115"/>
        <v>476.21982767042778</v>
      </c>
      <c r="N84" s="93">
        <f t="shared" si="116"/>
        <v>476.33081280752543</v>
      </c>
      <c r="O84" s="93">
        <f t="shared" si="117"/>
        <v>467.97945968635128</v>
      </c>
      <c r="P84" s="93">
        <f t="shared" si="118"/>
        <v>474.44449207878654</v>
      </c>
      <c r="Q84" s="93">
        <f t="shared" si="119"/>
        <v>481.46502600675069</v>
      </c>
      <c r="R84" s="93">
        <f t="shared" si="120"/>
        <v>489.37826198883914</v>
      </c>
      <c r="S84" s="93">
        <f t="shared" si="121"/>
        <v>491.75735387384736</v>
      </c>
      <c r="T84" s="93">
        <f t="shared" si="122"/>
        <v>492.97816614915587</v>
      </c>
      <c r="U84" s="93">
        <f t="shared" si="123"/>
        <v>494.51807187052259</v>
      </c>
      <c r="V84" s="93">
        <f t="shared" si="124"/>
        <v>497.85835246574032</v>
      </c>
      <c r="W84" s="93">
        <f t="shared" si="125"/>
        <v>500.76616218270254</v>
      </c>
      <c r="X84" s="93">
        <f t="shared" si="126"/>
        <v>503.06822298504045</v>
      </c>
      <c r="Y84" s="93">
        <f t="shared" si="127"/>
        <v>504.50620446563272</v>
      </c>
      <c r="Z84" s="93">
        <f t="shared" si="128"/>
        <v>505.86574198854618</v>
      </c>
      <c r="AA84" s="93">
        <f t="shared" si="129"/>
        <v>507.3220278854925</v>
      </c>
      <c r="AB84" s="93">
        <f t="shared" si="130"/>
        <v>508.8304741154858</v>
      </c>
      <c r="AC84" s="93">
        <f t="shared" si="131"/>
        <v>510.09051104375476</v>
      </c>
      <c r="AD84" s="93">
        <f t="shared" si="132"/>
        <v>511.12830523164558</v>
      </c>
      <c r="AE84" s="93">
        <f t="shared" si="133"/>
        <v>512.00377030557945</v>
      </c>
      <c r="AF84" s="93">
        <f t="shared" si="134"/>
        <v>512.83037498174417</v>
      </c>
      <c r="AG84" s="93">
        <f t="shared" si="135"/>
        <v>513.60885453176593</v>
      </c>
      <c r="AH84" s="93">
        <f t="shared" si="136"/>
        <v>512.80201208125061</v>
      </c>
      <c r="AI84" s="93">
        <f t="shared" si="137"/>
        <v>513.14220014576847</v>
      </c>
      <c r="AJ84" s="93">
        <f t="shared" si="138"/>
        <v>513.35973832702541</v>
      </c>
      <c r="AK84" s="93">
        <f t="shared" si="139"/>
        <v>513.46841978016198</v>
      </c>
      <c r="AL84" s="93">
        <f t="shared" si="140"/>
        <v>513.47457203452518</v>
      </c>
      <c r="AM84" s="93">
        <f t="shared" si="141"/>
        <v>513.36688717577329</v>
      </c>
      <c r="AN84" s="93">
        <f t="shared" si="142"/>
        <v>513.13228359729555</v>
      </c>
      <c r="AO84" s="93">
        <f t="shared" si="143"/>
        <v>513.01175714402609</v>
      </c>
      <c r="AP84" s="93">
        <f t="shared" si="144"/>
        <v>512.83133587057273</v>
      </c>
      <c r="AQ84" s="93">
        <f t="shared" si="145"/>
        <v>512.59984508947196</v>
      </c>
      <c r="AR84" s="93">
        <f t="shared" si="146"/>
        <v>512.3254288613814</v>
      </c>
      <c r="AS84" s="84"/>
      <c r="AT84" s="293" t="s">
        <v>87</v>
      </c>
      <c r="AU84" s="99" t="s">
        <v>166</v>
      </c>
      <c r="AV84" s="103">
        <v>220</v>
      </c>
      <c r="AW84" s="103">
        <v>8</v>
      </c>
      <c r="AX84" s="103">
        <v>3</v>
      </c>
      <c r="AY84" s="263">
        <f t="shared" si="149"/>
        <v>9.5278072535045541E-2</v>
      </c>
      <c r="AZ84" s="104">
        <f t="shared" si="147"/>
        <v>1</v>
      </c>
    </row>
    <row r="85" spans="1:52" ht="15.75" customHeight="1" thickBot="1" x14ac:dyDescent="0.3">
      <c r="A85" s="942" t="s">
        <v>167</v>
      </c>
      <c r="B85" s="945"/>
      <c r="C85" s="557">
        <f t="shared" ref="C85:D85" si="150">SUM(C75:C83)</f>
        <v>7621</v>
      </c>
      <c r="D85" s="557">
        <f t="shared" si="150"/>
        <v>8532</v>
      </c>
      <c r="E85" s="557">
        <f>SUM(E75:E84)</f>
        <v>10158</v>
      </c>
      <c r="F85" s="557">
        <f t="shared" ref="F85" si="151">SUM(F75:F84)</f>
        <v>10255</v>
      </c>
      <c r="G85" s="557">
        <f t="shared" ref="G85" si="152">SUM(G75:G84)</f>
        <v>8294</v>
      </c>
      <c r="H85" s="552">
        <f t="shared" ref="H85" si="153">SUM(H75:H84)</f>
        <v>8224</v>
      </c>
      <c r="I85" s="552">
        <f t="shared" ref="I85" si="154">SUM(I75:I84)</f>
        <v>9815.8020655342789</v>
      </c>
      <c r="J85" s="552">
        <f t="shared" ref="J85" si="155">SUM(J75:J84)</f>
        <v>10054.976802328083</v>
      </c>
      <c r="K85" s="552">
        <f t="shared" ref="K85" si="156">SUM(K75:K84)</f>
        <v>10174.028212984002</v>
      </c>
      <c r="L85" s="552">
        <f t="shared" ref="L85" si="157">SUM(L75:L84)</f>
        <v>10099.278856965542</v>
      </c>
      <c r="M85" s="552">
        <f t="shared" ref="M85" si="158">SUM(M75:M84)</f>
        <v>9973.466045205445</v>
      </c>
      <c r="N85" s="552">
        <f t="shared" ref="N85" si="159">SUM(N75:N84)</f>
        <v>10214.014915225882</v>
      </c>
      <c r="O85" s="552">
        <f t="shared" ref="O85" si="160">SUM(O75:O84)</f>
        <v>10511.163068299389</v>
      </c>
      <c r="P85" s="552">
        <f t="shared" ref="P85" si="161">SUM(P75:P84)</f>
        <v>10585.654962607432</v>
      </c>
      <c r="Q85" s="552">
        <f t="shared" ref="Q85" si="162">SUM(Q75:Q84)</f>
        <v>10635.349746155811</v>
      </c>
      <c r="R85" s="552">
        <f t="shared" ref="R85" si="163">SUM(R75:R84)</f>
        <v>10676.646220528095</v>
      </c>
      <c r="S85" s="552">
        <f t="shared" ref="S85" si="164">SUM(S75:S84)</f>
        <v>10741.153017127546</v>
      </c>
      <c r="T85" s="552">
        <f t="shared" ref="T85" si="165">SUM(T75:T84)</f>
        <v>10841.099137542236</v>
      </c>
      <c r="U85" s="244">
        <f t="shared" ref="U85" si="166">SUM(U75:U84)</f>
        <v>10919.499142546189</v>
      </c>
      <c r="V85" s="297">
        <f t="shared" ref="V85:AR85" si="167">SUM(V76:V84)</f>
        <v>10963.011362938363</v>
      </c>
      <c r="W85" s="298">
        <f t="shared" si="167"/>
        <v>11003.562218373732</v>
      </c>
      <c r="X85" s="299">
        <f t="shared" si="167"/>
        <v>11044.669141089666</v>
      </c>
      <c r="Y85" s="301">
        <f t="shared" si="167"/>
        <v>11087.657509506855</v>
      </c>
      <c r="Z85" s="300">
        <f t="shared" si="167"/>
        <v>11128.742933822308</v>
      </c>
      <c r="AA85" s="297">
        <f t="shared" si="167"/>
        <v>11161.476366537148</v>
      </c>
      <c r="AB85" s="298">
        <f t="shared" si="167"/>
        <v>11187.969740264914</v>
      </c>
      <c r="AC85" s="299">
        <f t="shared" si="167"/>
        <v>11212.932497169084</v>
      </c>
      <c r="AD85" s="300">
        <f t="shared" si="167"/>
        <v>11236.485440023898</v>
      </c>
      <c r="AE85" s="297">
        <f t="shared" si="167"/>
        <v>11258.188470992825</v>
      </c>
      <c r="AF85" s="298">
        <f t="shared" si="167"/>
        <v>11277.316121435288</v>
      </c>
      <c r="AG85" s="299">
        <f t="shared" si="167"/>
        <v>11293.666724023702</v>
      </c>
      <c r="AH85" s="301">
        <f t="shared" si="167"/>
        <v>11274.91416897379</v>
      </c>
      <c r="AI85" s="300">
        <f t="shared" si="167"/>
        <v>11282.330830374367</v>
      </c>
      <c r="AJ85" s="297">
        <f t="shared" si="167"/>
        <v>11287.49796749887</v>
      </c>
      <c r="AK85" s="298">
        <f t="shared" si="167"/>
        <v>11290.212739280214</v>
      </c>
      <c r="AL85" s="299">
        <f t="shared" si="167"/>
        <v>11290.317892960305</v>
      </c>
      <c r="AM85" s="300">
        <f t="shared" si="167"/>
        <v>11287.756274661948</v>
      </c>
      <c r="AN85" s="297">
        <f t="shared" si="167"/>
        <v>11282.499550779097</v>
      </c>
      <c r="AO85" s="298">
        <f t="shared" si="167"/>
        <v>11279.9033642084</v>
      </c>
      <c r="AP85" s="299">
        <f t="shared" si="167"/>
        <v>11276.009707891058</v>
      </c>
      <c r="AQ85" s="301">
        <f t="shared" si="167"/>
        <v>11270.941406724616</v>
      </c>
      <c r="AR85" s="300">
        <f t="shared" si="167"/>
        <v>11264.878758842249</v>
      </c>
      <c r="AS85" s="84"/>
      <c r="AT85" s="942" t="s">
        <v>167</v>
      </c>
      <c r="AU85" s="945"/>
      <c r="AV85" s="108"/>
      <c r="AW85" s="108"/>
      <c r="AX85" s="108"/>
      <c r="AY85" s="302">
        <f>SUM(AY76:AY84)</f>
        <v>2.0917933979336492</v>
      </c>
      <c r="AZ85" s="303">
        <f>SUM(AZ76:AZ84)</f>
        <v>10</v>
      </c>
    </row>
    <row r="86" spans="1:52" ht="15.75" customHeight="1" thickBot="1" x14ac:dyDescent="0.3">
      <c r="A86" s="304"/>
      <c r="B86" s="112"/>
      <c r="C86" s="113">
        <f t="shared" ref="C86:AR86" si="168">SUM(C76:C84)</f>
        <v>7621</v>
      </c>
      <c r="D86" s="113">
        <f t="shared" si="168"/>
        <v>8532</v>
      </c>
      <c r="E86" s="113">
        <f t="shared" si="168"/>
        <v>10158</v>
      </c>
      <c r="F86" s="113">
        <f t="shared" si="168"/>
        <v>10255</v>
      </c>
      <c r="G86" s="113">
        <f t="shared" si="168"/>
        <v>8294</v>
      </c>
      <c r="H86" s="300">
        <f t="shared" si="168"/>
        <v>8224</v>
      </c>
      <c r="I86" s="297">
        <f t="shared" si="168"/>
        <v>9815.8020655342789</v>
      </c>
      <c r="J86" s="298">
        <f t="shared" si="168"/>
        <v>10054.976802328083</v>
      </c>
      <c r="K86" s="299">
        <f t="shared" si="168"/>
        <v>10174.028212984002</v>
      </c>
      <c r="L86" s="300">
        <f t="shared" si="168"/>
        <v>10099.278856965542</v>
      </c>
      <c r="M86" s="297">
        <f t="shared" si="168"/>
        <v>9973.466045205445</v>
      </c>
      <c r="N86" s="298">
        <f t="shared" si="168"/>
        <v>10214.014915225882</v>
      </c>
      <c r="O86" s="299">
        <f t="shared" si="168"/>
        <v>10511.163068299389</v>
      </c>
      <c r="P86" s="301">
        <f t="shared" si="168"/>
        <v>10585.654962607432</v>
      </c>
      <c r="Q86" s="300">
        <f t="shared" si="168"/>
        <v>10635.349746155811</v>
      </c>
      <c r="R86" s="297">
        <f t="shared" si="168"/>
        <v>10676.646220528095</v>
      </c>
      <c r="S86" s="298">
        <f t="shared" si="168"/>
        <v>10741.153017127546</v>
      </c>
      <c r="T86" s="299">
        <f t="shared" si="168"/>
        <v>10841.099137542236</v>
      </c>
      <c r="U86" s="300">
        <f t="shared" si="168"/>
        <v>10919.499142546189</v>
      </c>
      <c r="V86" s="297">
        <f t="shared" si="168"/>
        <v>10963.011362938363</v>
      </c>
      <c r="W86" s="298">
        <f t="shared" si="168"/>
        <v>11003.562218373732</v>
      </c>
      <c r="X86" s="299">
        <f t="shared" si="168"/>
        <v>11044.669141089666</v>
      </c>
      <c r="Y86" s="301">
        <f t="shared" si="168"/>
        <v>11087.657509506855</v>
      </c>
      <c r="Z86" s="300">
        <f t="shared" si="168"/>
        <v>11128.742933822308</v>
      </c>
      <c r="AA86" s="297">
        <f t="shared" si="168"/>
        <v>11161.476366537148</v>
      </c>
      <c r="AB86" s="298">
        <f t="shared" si="168"/>
        <v>11187.969740264914</v>
      </c>
      <c r="AC86" s="299">
        <f t="shared" si="168"/>
        <v>11212.932497169084</v>
      </c>
      <c r="AD86" s="300">
        <f t="shared" si="168"/>
        <v>11236.485440023898</v>
      </c>
      <c r="AE86" s="297">
        <f t="shared" si="168"/>
        <v>11258.188470992825</v>
      </c>
      <c r="AF86" s="298">
        <f t="shared" si="168"/>
        <v>11277.316121435288</v>
      </c>
      <c r="AG86" s="299">
        <f t="shared" si="168"/>
        <v>11293.666724023702</v>
      </c>
      <c r="AH86" s="301">
        <f t="shared" si="168"/>
        <v>11274.91416897379</v>
      </c>
      <c r="AI86" s="300">
        <f t="shared" si="168"/>
        <v>11282.330830374367</v>
      </c>
      <c r="AJ86" s="297">
        <f t="shared" si="168"/>
        <v>11287.49796749887</v>
      </c>
      <c r="AK86" s="298">
        <f t="shared" si="168"/>
        <v>11290.212739280214</v>
      </c>
      <c r="AL86" s="299">
        <f t="shared" si="168"/>
        <v>11290.317892960305</v>
      </c>
      <c r="AM86" s="300">
        <f t="shared" si="168"/>
        <v>11287.756274661948</v>
      </c>
      <c r="AN86" s="297">
        <f t="shared" si="168"/>
        <v>11282.499550779097</v>
      </c>
      <c r="AO86" s="298">
        <f t="shared" si="168"/>
        <v>11279.9033642084</v>
      </c>
      <c r="AP86" s="299">
        <f t="shared" si="168"/>
        <v>11276.009707891058</v>
      </c>
      <c r="AQ86" s="301">
        <f t="shared" si="168"/>
        <v>11270.941406724616</v>
      </c>
      <c r="AR86" s="300">
        <f t="shared" si="168"/>
        <v>11264.878758842249</v>
      </c>
      <c r="AS86" s="84"/>
      <c r="AT86" s="84"/>
      <c r="AU86" s="84"/>
      <c r="AV86" s="305"/>
      <c r="AW86" s="306"/>
      <c r="AX86" s="306"/>
      <c r="AY86" s="307">
        <f>SUM(AY76:AY84)</f>
        <v>2.0917933979336492</v>
      </c>
      <c r="AZ86" s="308">
        <f>SUM(AZ76:AZ84)</f>
        <v>10</v>
      </c>
    </row>
    <row r="87" spans="1:52" ht="15.75" customHeight="1" x14ac:dyDescent="0.25">
      <c r="A87" s="304"/>
      <c r="B87" s="112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</row>
    <row r="88" spans="1:52" ht="15.75" customHeight="1" x14ac:dyDescent="0.25">
      <c r="A88" s="304"/>
      <c r="B88" s="112"/>
      <c r="C88" s="84"/>
      <c r="D88" s="939" t="s">
        <v>168</v>
      </c>
      <c r="E88" s="940"/>
      <c r="F88" s="940"/>
      <c r="G88" s="940"/>
      <c r="H88" s="941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</row>
    <row r="89" spans="1:52" ht="15.75" customHeight="1" x14ac:dyDescent="0.25">
      <c r="A89" s="304"/>
      <c r="B89" s="112"/>
      <c r="C89" s="84"/>
      <c r="D89" s="114">
        <v>2017</v>
      </c>
      <c r="E89" s="115">
        <v>2018</v>
      </c>
      <c r="F89" s="115">
        <v>2019</v>
      </c>
      <c r="G89" s="115">
        <v>2020</v>
      </c>
      <c r="H89" s="116">
        <v>2021</v>
      </c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</row>
    <row r="90" spans="1:52" ht="15.75" customHeight="1" x14ac:dyDescent="0.25">
      <c r="A90" s="304"/>
      <c r="B90" s="112"/>
      <c r="C90" s="84"/>
      <c r="D90" s="117">
        <f t="shared" ref="D90:H90" si="169">(D86-C86)/C86</f>
        <v>0.11953811835717097</v>
      </c>
      <c r="E90" s="118">
        <f t="shared" si="169"/>
        <v>0.19057665260196907</v>
      </c>
      <c r="F90" s="118">
        <f t="shared" si="169"/>
        <v>9.5491238432762349E-3</v>
      </c>
      <c r="G90" s="118">
        <f t="shared" si="169"/>
        <v>-0.19122379327157485</v>
      </c>
      <c r="H90" s="119">
        <f t="shared" si="169"/>
        <v>-8.4398360260429222E-3</v>
      </c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</row>
    <row r="91" spans="1:52" ht="15.75" customHeight="1" x14ac:dyDescent="0.25">
      <c r="A91" s="304"/>
      <c r="B91" s="112"/>
      <c r="C91" s="84"/>
      <c r="D91" s="120"/>
      <c r="E91" s="121">
        <f>AVERAGE(D90:F90)</f>
        <v>0.10655463160080542</v>
      </c>
      <c r="F91" s="933" t="s">
        <v>100</v>
      </c>
      <c r="G91" s="934"/>
      <c r="H91" s="935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</row>
    <row r="92" spans="1:52" ht="15.75" customHeight="1" x14ac:dyDescent="0.25">
      <c r="A92" s="304"/>
      <c r="B92" s="112"/>
      <c r="C92" s="84"/>
      <c r="D92" s="247">
        <f t="shared" ref="D92:H92" si="170">(D86-C86)/C86</f>
        <v>0.11953811835717097</v>
      </c>
      <c r="E92" s="247">
        <f t="shared" si="170"/>
        <v>0.19057665260196907</v>
      </c>
      <c r="F92" s="247">
        <f t="shared" si="170"/>
        <v>9.5491238432762349E-3</v>
      </c>
      <c r="G92" s="247">
        <f t="shared" si="170"/>
        <v>-0.19122379327157485</v>
      </c>
      <c r="H92" s="247">
        <f t="shared" si="170"/>
        <v>-8.4398360260429222E-3</v>
      </c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</row>
    <row r="93" spans="1:52" ht="15.75" customHeight="1" x14ac:dyDescent="0.25">
      <c r="A93" s="304"/>
      <c r="B93" s="112"/>
      <c r="C93" s="84"/>
      <c r="D93" s="247"/>
      <c r="E93" s="247">
        <f>AVERAGE(D92:F92)</f>
        <v>0.10655463160080542</v>
      </c>
      <c r="F93" s="247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</row>
    <row r="94" spans="1:52" ht="15.75" customHeight="1" x14ac:dyDescent="0.25">
      <c r="A94" s="304"/>
      <c r="B94" s="112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</row>
    <row r="95" spans="1:52" ht="15.75" customHeight="1" x14ac:dyDescent="0.25">
      <c r="A95" s="304"/>
      <c r="B95" s="112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</row>
    <row r="96" spans="1:52" ht="15.75" customHeight="1" x14ac:dyDescent="0.25">
      <c r="A96" s="304"/>
      <c r="B96" s="112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</row>
    <row r="97" spans="1:52" ht="15.75" customHeight="1" x14ac:dyDescent="0.25">
      <c r="A97" s="304"/>
      <c r="B97" s="112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</row>
    <row r="98" spans="1:52" ht="15.75" customHeight="1" x14ac:dyDescent="0.25">
      <c r="A98" s="304"/>
      <c r="B98" s="112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</row>
    <row r="99" spans="1:52" ht="15.75" customHeight="1" x14ac:dyDescent="0.25">
      <c r="A99" s="304"/>
      <c r="B99" s="112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</row>
    <row r="100" spans="1:52" ht="15.75" customHeight="1" x14ac:dyDescent="0.25">
      <c r="A100" s="304"/>
      <c r="B100" s="112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</row>
    <row r="101" spans="1:52" ht="15.75" customHeight="1" x14ac:dyDescent="0.25">
      <c r="A101" s="304"/>
      <c r="B101" s="112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</row>
    <row r="102" spans="1:52" ht="15.75" customHeight="1" x14ac:dyDescent="0.25">
      <c r="A102" s="304"/>
      <c r="B102" s="112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</row>
    <row r="103" spans="1:52" ht="15.75" customHeight="1" x14ac:dyDescent="0.25">
      <c r="A103" s="304"/>
      <c r="B103" s="112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</row>
    <row r="104" spans="1:52" ht="15.75" customHeight="1" x14ac:dyDescent="0.25">
      <c r="A104" s="304"/>
      <c r="B104" s="112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</row>
    <row r="105" spans="1:52" ht="15.75" customHeight="1" x14ac:dyDescent="0.25">
      <c r="A105" s="304"/>
      <c r="B105" s="112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</row>
    <row r="106" spans="1:52" ht="15.75" customHeight="1" x14ac:dyDescent="0.25">
      <c r="A106" s="304"/>
      <c r="B106" s="112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</row>
    <row r="107" spans="1:52" ht="15.75" customHeight="1" x14ac:dyDescent="0.25">
      <c r="A107" s="304"/>
      <c r="B107" s="112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</row>
    <row r="108" spans="1:52" ht="15.75" customHeight="1" x14ac:dyDescent="0.25">
      <c r="A108" s="304"/>
      <c r="B108" s="112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</row>
    <row r="109" spans="1:52" ht="15.75" customHeight="1" x14ac:dyDescent="0.25">
      <c r="A109" s="304"/>
      <c r="B109" s="112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</row>
    <row r="110" spans="1:52" ht="15.75" customHeight="1" x14ac:dyDescent="0.25">
      <c r="A110" s="304"/>
      <c r="B110" s="112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</row>
    <row r="111" spans="1:52" ht="15.75" customHeight="1" x14ac:dyDescent="0.25">
      <c r="A111" s="304"/>
      <c r="B111" s="112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</row>
    <row r="112" spans="1:52" ht="15.75" customHeight="1" x14ac:dyDescent="0.25">
      <c r="A112" s="304"/>
      <c r="B112" s="112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</row>
    <row r="113" spans="1:52" ht="15.75" customHeight="1" x14ac:dyDescent="0.25">
      <c r="A113" s="304"/>
      <c r="B113" s="112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</row>
    <row r="114" spans="1:52" ht="15.75" customHeight="1" x14ac:dyDescent="0.25">
      <c r="A114" s="304"/>
      <c r="B114" s="112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</row>
    <row r="115" spans="1:52" ht="15.75" customHeight="1" x14ac:dyDescent="0.25">
      <c r="A115" s="304"/>
      <c r="B115" s="112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</row>
    <row r="116" spans="1:52" ht="15.75" customHeight="1" x14ac:dyDescent="0.25">
      <c r="A116" s="304"/>
      <c r="B116" s="112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</row>
    <row r="117" spans="1:52" ht="15.75" customHeight="1" x14ac:dyDescent="0.25">
      <c r="A117" s="304"/>
      <c r="B117" s="112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</row>
    <row r="118" spans="1:52" ht="15.75" customHeight="1" x14ac:dyDescent="0.25">
      <c r="A118" s="304"/>
      <c r="B118" s="112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</row>
    <row r="119" spans="1:52" ht="15.75" customHeight="1" x14ac:dyDescent="0.25">
      <c r="A119" s="304"/>
      <c r="B119" s="112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</row>
    <row r="120" spans="1:52" ht="15.75" customHeight="1" x14ac:dyDescent="0.25">
      <c r="A120" s="304"/>
      <c r="B120" s="112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</row>
    <row r="121" spans="1:52" ht="15.75" customHeight="1" x14ac:dyDescent="0.25">
      <c r="A121" s="304"/>
      <c r="B121" s="112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</row>
    <row r="122" spans="1:52" ht="15.75" customHeight="1" x14ac:dyDescent="0.25">
      <c r="A122" s="304"/>
      <c r="B122" s="112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</row>
    <row r="123" spans="1:52" ht="15.75" customHeight="1" x14ac:dyDescent="0.25">
      <c r="A123" s="304"/>
      <c r="B123" s="112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</row>
    <row r="124" spans="1:52" ht="15.75" customHeight="1" x14ac:dyDescent="0.25">
      <c r="A124" s="304"/>
      <c r="B124" s="112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</row>
    <row r="125" spans="1:52" ht="15.75" customHeight="1" x14ac:dyDescent="0.25">
      <c r="A125" s="304"/>
      <c r="B125" s="112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</row>
    <row r="126" spans="1:52" ht="15.75" customHeight="1" x14ac:dyDescent="0.25">
      <c r="A126" s="304"/>
      <c r="B126" s="112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</row>
    <row r="127" spans="1:52" ht="15.75" customHeight="1" x14ac:dyDescent="0.25">
      <c r="A127" s="304"/>
      <c r="B127" s="112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</row>
    <row r="128" spans="1:52" ht="15.75" customHeight="1" x14ac:dyDescent="0.25">
      <c r="A128" s="304"/>
      <c r="B128" s="112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</row>
    <row r="129" spans="1:52" ht="15.75" customHeight="1" x14ac:dyDescent="0.25">
      <c r="A129" s="304"/>
      <c r="B129" s="112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</row>
    <row r="130" spans="1:52" ht="15.75" customHeight="1" x14ac:dyDescent="0.25">
      <c r="A130" s="304"/>
      <c r="B130" s="112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</row>
    <row r="131" spans="1:52" ht="15.75" customHeight="1" x14ac:dyDescent="0.25">
      <c r="A131" s="304"/>
      <c r="B131" s="112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</row>
    <row r="132" spans="1:52" ht="15.75" customHeight="1" x14ac:dyDescent="0.25">
      <c r="A132" s="304"/>
      <c r="B132" s="112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</row>
    <row r="133" spans="1:52" ht="15.75" customHeight="1" x14ac:dyDescent="0.25">
      <c r="A133" s="304"/>
      <c r="B133" s="112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</row>
    <row r="134" spans="1:52" ht="15.75" customHeight="1" x14ac:dyDescent="0.25">
      <c r="A134" s="304"/>
      <c r="B134" s="112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</row>
    <row r="135" spans="1:52" ht="15.75" customHeight="1" x14ac:dyDescent="0.25">
      <c r="A135" s="304"/>
      <c r="B135" s="112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</row>
    <row r="136" spans="1:52" ht="15.75" customHeight="1" x14ac:dyDescent="0.25">
      <c r="A136" s="304"/>
      <c r="B136" s="112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</row>
    <row r="137" spans="1:52" ht="15.75" customHeight="1" x14ac:dyDescent="0.25">
      <c r="A137" s="304"/>
      <c r="B137" s="112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</row>
    <row r="138" spans="1:52" ht="15.75" customHeight="1" x14ac:dyDescent="0.25">
      <c r="A138" s="304"/>
      <c r="B138" s="112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</row>
    <row r="139" spans="1:52" ht="15.75" customHeight="1" x14ac:dyDescent="0.25">
      <c r="A139" s="304"/>
      <c r="B139" s="112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</row>
    <row r="140" spans="1:52" ht="15.75" customHeight="1" x14ac:dyDescent="0.25">
      <c r="A140" s="304"/>
      <c r="B140" s="112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</row>
    <row r="141" spans="1:52" ht="15.75" customHeight="1" x14ac:dyDescent="0.25">
      <c r="A141" s="304"/>
      <c r="B141" s="112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</row>
    <row r="142" spans="1:52" ht="15.75" customHeight="1" x14ac:dyDescent="0.25">
      <c r="A142" s="304"/>
      <c r="B142" s="112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</row>
    <row r="143" spans="1:52" ht="15.75" customHeight="1" x14ac:dyDescent="0.25">
      <c r="A143" s="304"/>
      <c r="B143" s="112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</row>
    <row r="144" spans="1:52" ht="15.75" customHeight="1" x14ac:dyDescent="0.25">
      <c r="A144" s="304"/>
      <c r="B144" s="112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</row>
    <row r="145" spans="1:52" ht="15.75" customHeight="1" x14ac:dyDescent="0.25">
      <c r="A145" s="304"/>
      <c r="B145" s="112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</row>
    <row r="146" spans="1:52" ht="15.75" customHeight="1" x14ac:dyDescent="0.25">
      <c r="A146" s="304"/>
      <c r="B146" s="112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</row>
    <row r="147" spans="1:52" ht="15.75" customHeight="1" x14ac:dyDescent="0.25">
      <c r="A147" s="304"/>
      <c r="B147" s="112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</row>
    <row r="148" spans="1:52" ht="15.75" customHeight="1" x14ac:dyDescent="0.25">
      <c r="A148" s="304"/>
      <c r="B148" s="112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</row>
    <row r="149" spans="1:52" ht="15.75" customHeight="1" x14ac:dyDescent="0.25">
      <c r="A149" s="304"/>
      <c r="B149" s="112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</row>
    <row r="150" spans="1:52" ht="15.75" customHeight="1" x14ac:dyDescent="0.25">
      <c r="A150" s="304"/>
      <c r="B150" s="112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</row>
    <row r="151" spans="1:52" ht="15.75" customHeight="1" x14ac:dyDescent="0.25">
      <c r="A151" s="304"/>
      <c r="B151" s="112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</row>
    <row r="152" spans="1:52" ht="15.75" customHeight="1" x14ac:dyDescent="0.25">
      <c r="A152" s="304"/>
      <c r="B152" s="112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</row>
    <row r="153" spans="1:52" ht="15.75" customHeight="1" x14ac:dyDescent="0.25">
      <c r="A153" s="304"/>
      <c r="B153" s="112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</row>
    <row r="154" spans="1:52" ht="15.75" customHeight="1" x14ac:dyDescent="0.25">
      <c r="A154" s="304"/>
      <c r="B154" s="112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</row>
    <row r="155" spans="1:52" ht="15.75" customHeight="1" x14ac:dyDescent="0.25">
      <c r="A155" s="304"/>
      <c r="B155" s="112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</row>
    <row r="156" spans="1:52" ht="15.75" customHeight="1" x14ac:dyDescent="0.25">
      <c r="A156" s="304"/>
      <c r="B156" s="112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</row>
    <row r="157" spans="1:52" ht="15.75" customHeight="1" x14ac:dyDescent="0.25">
      <c r="A157" s="304"/>
      <c r="B157" s="112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</row>
    <row r="158" spans="1:52" ht="15.75" customHeight="1" x14ac:dyDescent="0.25">
      <c r="A158" s="304"/>
      <c r="B158" s="112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</row>
    <row r="159" spans="1:52" ht="15.75" customHeight="1" x14ac:dyDescent="0.25">
      <c r="A159" s="304"/>
      <c r="B159" s="112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</row>
    <row r="160" spans="1:52" ht="15.75" customHeight="1" x14ac:dyDescent="0.25">
      <c r="A160" s="304"/>
      <c r="B160" s="112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</row>
    <row r="161" spans="1:52" ht="15.75" customHeight="1" x14ac:dyDescent="0.25">
      <c r="A161" s="304"/>
      <c r="B161" s="112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</row>
    <row r="162" spans="1:52" ht="15.75" customHeight="1" x14ac:dyDescent="0.25">
      <c r="A162" s="304"/>
      <c r="B162" s="112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</row>
    <row r="163" spans="1:52" ht="15.75" customHeight="1" x14ac:dyDescent="0.25">
      <c r="A163" s="304"/>
      <c r="B163" s="112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</row>
    <row r="164" spans="1:52" ht="15.75" customHeight="1" x14ac:dyDescent="0.25">
      <c r="A164" s="304"/>
      <c r="B164" s="112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</row>
    <row r="165" spans="1:52" ht="15.75" customHeight="1" x14ac:dyDescent="0.25">
      <c r="A165" s="304"/>
      <c r="B165" s="112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</row>
    <row r="166" spans="1:52" ht="15.75" customHeight="1" x14ac:dyDescent="0.25">
      <c r="A166" s="304"/>
      <c r="B166" s="112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</row>
    <row r="167" spans="1:52" ht="15.75" customHeight="1" x14ac:dyDescent="0.25">
      <c r="A167" s="304"/>
      <c r="B167" s="112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</row>
    <row r="168" spans="1:52" ht="15.75" customHeight="1" x14ac:dyDescent="0.25">
      <c r="A168" s="304"/>
      <c r="B168" s="112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</row>
    <row r="169" spans="1:52" ht="15.75" customHeight="1" x14ac:dyDescent="0.25">
      <c r="A169" s="304"/>
      <c r="B169" s="112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</row>
    <row r="170" spans="1:52" ht="15.75" customHeight="1" x14ac:dyDescent="0.25">
      <c r="A170" s="304"/>
      <c r="B170" s="112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</row>
    <row r="171" spans="1:52" ht="15.75" customHeight="1" x14ac:dyDescent="0.25">
      <c r="A171" s="304"/>
      <c r="B171" s="112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</row>
    <row r="172" spans="1:52" ht="15.75" customHeight="1" x14ac:dyDescent="0.25">
      <c r="A172" s="304"/>
      <c r="B172" s="112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</row>
    <row r="173" spans="1:52" ht="15.75" customHeight="1" x14ac:dyDescent="0.25">
      <c r="A173" s="304"/>
      <c r="B173" s="112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</row>
    <row r="174" spans="1:52" ht="15.75" customHeight="1" x14ac:dyDescent="0.25">
      <c r="A174" s="304"/>
      <c r="B174" s="112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</row>
    <row r="175" spans="1:52" ht="15.75" customHeight="1" x14ac:dyDescent="0.25">
      <c r="A175" s="304"/>
      <c r="B175" s="112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</row>
    <row r="176" spans="1:52" ht="15.75" customHeight="1" x14ac:dyDescent="0.25">
      <c r="A176" s="304"/>
      <c r="B176" s="112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</row>
    <row r="177" spans="1:52" ht="15.75" customHeight="1" x14ac:dyDescent="0.25">
      <c r="A177" s="304"/>
      <c r="B177" s="112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</row>
    <row r="178" spans="1:52" ht="15.75" customHeight="1" x14ac:dyDescent="0.25">
      <c r="A178" s="304"/>
      <c r="B178" s="112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</row>
    <row r="179" spans="1:52" ht="15.75" customHeight="1" x14ac:dyDescent="0.25">
      <c r="A179" s="304"/>
      <c r="B179" s="112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</row>
    <row r="180" spans="1:52" ht="15.75" customHeight="1" x14ac:dyDescent="0.25">
      <c r="A180" s="304"/>
      <c r="B180" s="112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</row>
    <row r="181" spans="1:52" ht="15.75" customHeight="1" x14ac:dyDescent="0.25">
      <c r="A181" s="304"/>
      <c r="B181" s="112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</row>
    <row r="182" spans="1:52" ht="15.75" customHeight="1" x14ac:dyDescent="0.25">
      <c r="A182" s="304"/>
      <c r="B182" s="112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</row>
    <row r="183" spans="1:52" ht="15.75" customHeight="1" x14ac:dyDescent="0.25">
      <c r="A183" s="304"/>
      <c r="B183" s="112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</row>
    <row r="184" spans="1:52" ht="15.75" customHeight="1" x14ac:dyDescent="0.25">
      <c r="A184" s="304"/>
      <c r="B184" s="112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</row>
    <row r="185" spans="1:52" ht="15.75" customHeight="1" x14ac:dyDescent="0.25">
      <c r="A185" s="304"/>
      <c r="B185" s="112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</row>
    <row r="186" spans="1:52" ht="15.75" customHeight="1" x14ac:dyDescent="0.25">
      <c r="A186" s="304"/>
      <c r="B186" s="112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</row>
    <row r="187" spans="1:52" ht="15.75" customHeight="1" x14ac:dyDescent="0.25">
      <c r="A187" s="304"/>
      <c r="B187" s="112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</row>
    <row r="188" spans="1:52" ht="15.75" customHeight="1" x14ac:dyDescent="0.25">
      <c r="A188" s="304"/>
      <c r="B188" s="112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</row>
    <row r="189" spans="1:52" ht="15.75" customHeight="1" x14ac:dyDescent="0.25">
      <c r="A189" s="304"/>
      <c r="B189" s="112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</row>
    <row r="190" spans="1:52" ht="15.75" customHeight="1" x14ac:dyDescent="0.25">
      <c r="A190" s="304"/>
      <c r="B190" s="112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</row>
    <row r="191" spans="1:52" ht="15.75" customHeight="1" x14ac:dyDescent="0.25">
      <c r="A191" s="304"/>
      <c r="B191" s="112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</row>
    <row r="192" spans="1:52" ht="15.75" customHeight="1" x14ac:dyDescent="0.25">
      <c r="A192" s="304"/>
      <c r="B192" s="112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</row>
    <row r="193" spans="1:52" ht="15.75" customHeight="1" x14ac:dyDescent="0.25">
      <c r="A193" s="304"/>
      <c r="B193" s="112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</row>
    <row r="194" spans="1:52" ht="15.75" customHeight="1" x14ac:dyDescent="0.25">
      <c r="A194" s="304"/>
      <c r="B194" s="112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</row>
    <row r="195" spans="1:52" ht="15.75" customHeight="1" x14ac:dyDescent="0.25">
      <c r="A195" s="304"/>
      <c r="B195" s="112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</row>
    <row r="196" spans="1:52" ht="15.75" customHeight="1" x14ac:dyDescent="0.25">
      <c r="A196" s="304"/>
      <c r="B196" s="112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</row>
    <row r="197" spans="1:52" ht="15.75" customHeight="1" x14ac:dyDescent="0.25">
      <c r="A197" s="304"/>
      <c r="B197" s="112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</row>
    <row r="198" spans="1:52" ht="15.75" customHeight="1" x14ac:dyDescent="0.25">
      <c r="A198" s="304"/>
      <c r="B198" s="112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</row>
    <row r="199" spans="1:52" ht="15.75" customHeight="1" x14ac:dyDescent="0.25">
      <c r="A199" s="304"/>
      <c r="B199" s="112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</row>
    <row r="200" spans="1:52" ht="15.75" customHeight="1" x14ac:dyDescent="0.25">
      <c r="A200" s="304"/>
      <c r="B200" s="112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</row>
    <row r="201" spans="1:52" ht="15.75" customHeight="1" x14ac:dyDescent="0.25">
      <c r="A201" s="304"/>
      <c r="B201" s="112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</row>
    <row r="202" spans="1:52" ht="15.75" customHeight="1" x14ac:dyDescent="0.25">
      <c r="A202" s="304"/>
      <c r="B202" s="112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</row>
    <row r="203" spans="1:52" ht="15.75" customHeight="1" x14ac:dyDescent="0.25">
      <c r="A203" s="304"/>
      <c r="B203" s="112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</row>
    <row r="204" spans="1:52" ht="15.75" customHeight="1" x14ac:dyDescent="0.25">
      <c r="A204" s="304"/>
      <c r="B204" s="112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</row>
    <row r="205" spans="1:52" ht="15.75" customHeight="1" x14ac:dyDescent="0.25">
      <c r="A205" s="304"/>
      <c r="B205" s="112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</row>
    <row r="206" spans="1:52" ht="15.75" customHeight="1" x14ac:dyDescent="0.25">
      <c r="A206" s="304"/>
      <c r="B206" s="112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</row>
    <row r="207" spans="1:52" ht="15.75" customHeight="1" x14ac:dyDescent="0.25">
      <c r="A207" s="304"/>
      <c r="B207" s="112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</row>
    <row r="208" spans="1:52" ht="15.75" customHeight="1" x14ac:dyDescent="0.25">
      <c r="A208" s="304"/>
      <c r="B208" s="112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</row>
    <row r="209" spans="1:52" ht="15.75" customHeight="1" x14ac:dyDescent="0.25">
      <c r="A209" s="304"/>
      <c r="B209" s="112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</row>
    <row r="210" spans="1:52" ht="15.75" customHeight="1" x14ac:dyDescent="0.25">
      <c r="A210" s="304"/>
      <c r="B210" s="112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</row>
    <row r="211" spans="1:52" ht="15.75" customHeight="1" x14ac:dyDescent="0.25">
      <c r="A211" s="304"/>
      <c r="B211" s="112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</row>
    <row r="212" spans="1:52" ht="15.75" customHeight="1" x14ac:dyDescent="0.25">
      <c r="A212" s="304"/>
      <c r="B212" s="112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</row>
    <row r="213" spans="1:52" ht="15.75" customHeight="1" x14ac:dyDescent="0.25">
      <c r="A213" s="304"/>
      <c r="B213" s="112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</row>
    <row r="214" spans="1:52" ht="15.75" customHeight="1" x14ac:dyDescent="0.25">
      <c r="A214" s="304"/>
      <c r="B214" s="112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</row>
    <row r="215" spans="1:52" ht="15.75" customHeight="1" x14ac:dyDescent="0.25">
      <c r="A215" s="304"/>
      <c r="B215" s="112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</row>
    <row r="216" spans="1:52" ht="15.75" customHeight="1" x14ac:dyDescent="0.25">
      <c r="A216" s="304"/>
      <c r="B216" s="112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</row>
    <row r="217" spans="1:52" ht="15.75" customHeight="1" x14ac:dyDescent="0.25">
      <c r="A217" s="304"/>
      <c r="B217" s="112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</row>
    <row r="218" spans="1:52" ht="15.75" customHeight="1" x14ac:dyDescent="0.25">
      <c r="A218" s="304"/>
      <c r="B218" s="112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</row>
    <row r="219" spans="1:52" ht="15.75" customHeight="1" x14ac:dyDescent="0.25">
      <c r="A219" s="304"/>
      <c r="B219" s="112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</row>
    <row r="220" spans="1:52" ht="15.75" customHeight="1" x14ac:dyDescent="0.25">
      <c r="A220" s="304"/>
      <c r="B220" s="112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</row>
    <row r="221" spans="1:52" ht="15.75" customHeight="1" x14ac:dyDescent="0.25">
      <c r="A221" s="304"/>
      <c r="B221" s="112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</row>
    <row r="222" spans="1:52" ht="15.75" customHeight="1" x14ac:dyDescent="0.25">
      <c r="A222" s="304"/>
      <c r="B222" s="112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</row>
    <row r="223" spans="1:52" ht="15.75" customHeight="1" x14ac:dyDescent="0.25">
      <c r="A223" s="304"/>
      <c r="B223" s="112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</row>
    <row r="224" spans="1:52" ht="15.75" customHeight="1" x14ac:dyDescent="0.25">
      <c r="A224" s="304"/>
      <c r="B224" s="112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</row>
    <row r="225" spans="1:52" ht="15.75" customHeight="1" x14ac:dyDescent="0.25">
      <c r="A225" s="304"/>
      <c r="B225" s="112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</row>
    <row r="226" spans="1:52" ht="15.75" customHeight="1" x14ac:dyDescent="0.25">
      <c r="A226" s="304"/>
      <c r="B226" s="112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</row>
    <row r="227" spans="1:52" ht="15.75" customHeight="1" x14ac:dyDescent="0.25">
      <c r="A227" s="304"/>
      <c r="B227" s="112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8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</row>
    <row r="228" spans="1:52" ht="15.75" customHeight="1" x14ac:dyDescent="0.25">
      <c r="A228" s="304"/>
      <c r="B228" s="112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</row>
    <row r="229" spans="1:52" ht="15.75" customHeight="1" x14ac:dyDescent="0.25">
      <c r="A229" s="304"/>
      <c r="B229" s="112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</row>
    <row r="230" spans="1:52" ht="15.75" customHeight="1" x14ac:dyDescent="0.25">
      <c r="A230" s="304"/>
      <c r="B230" s="112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</row>
    <row r="231" spans="1:52" ht="15.75" customHeight="1" x14ac:dyDescent="0.25">
      <c r="A231" s="304"/>
      <c r="B231" s="112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</row>
    <row r="232" spans="1:52" ht="15.75" customHeight="1" x14ac:dyDescent="0.25">
      <c r="A232" s="304"/>
      <c r="B232" s="112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</row>
    <row r="233" spans="1:52" ht="15.75" customHeight="1" x14ac:dyDescent="0.25">
      <c r="A233" s="304"/>
      <c r="B233" s="112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</row>
    <row r="234" spans="1:52" ht="15.75" customHeight="1" x14ac:dyDescent="0.25">
      <c r="A234" s="304"/>
      <c r="B234" s="112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</row>
    <row r="235" spans="1:52" ht="15.75" customHeight="1" x14ac:dyDescent="0.25">
      <c r="A235" s="304"/>
      <c r="B235" s="112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</row>
    <row r="236" spans="1:52" ht="15.75" customHeight="1" x14ac:dyDescent="0.25">
      <c r="A236" s="304"/>
      <c r="B236" s="112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</row>
    <row r="237" spans="1:52" ht="15.75" customHeight="1" x14ac:dyDescent="0.25">
      <c r="A237" s="304"/>
      <c r="B237" s="112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</row>
    <row r="238" spans="1:52" ht="15.75" customHeight="1" x14ac:dyDescent="0.25">
      <c r="A238" s="304"/>
      <c r="B238" s="112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</row>
    <row r="239" spans="1:52" ht="15.75" customHeight="1" x14ac:dyDescent="0.25">
      <c r="A239" s="304"/>
      <c r="B239" s="112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</row>
    <row r="240" spans="1:52" ht="15.75" customHeight="1" x14ac:dyDescent="0.25">
      <c r="A240" s="304"/>
      <c r="B240" s="112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</row>
    <row r="241" spans="1:52" ht="15.75" customHeight="1" x14ac:dyDescent="0.25">
      <c r="A241" s="304"/>
      <c r="B241" s="112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</row>
    <row r="242" spans="1:52" ht="15.75" customHeight="1" x14ac:dyDescent="0.25">
      <c r="A242" s="304"/>
      <c r="B242" s="112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</row>
    <row r="243" spans="1:52" ht="15.75" customHeight="1" x14ac:dyDescent="0.25">
      <c r="A243" s="304"/>
      <c r="B243" s="112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</row>
    <row r="244" spans="1:52" ht="15.75" customHeight="1" x14ac:dyDescent="0.25">
      <c r="A244" s="304"/>
      <c r="B244" s="112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</row>
    <row r="245" spans="1:52" ht="15.75" customHeight="1" x14ac:dyDescent="0.25">
      <c r="A245" s="304"/>
      <c r="B245" s="112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</row>
    <row r="246" spans="1:52" ht="15.75" customHeight="1" x14ac:dyDescent="0.25">
      <c r="A246" s="304"/>
      <c r="B246" s="112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</row>
    <row r="247" spans="1:52" ht="15.75" customHeight="1" x14ac:dyDescent="0.25">
      <c r="A247" s="304"/>
      <c r="B247" s="112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</row>
    <row r="248" spans="1:52" ht="15.75" customHeight="1" x14ac:dyDescent="0.25">
      <c r="A248" s="304"/>
      <c r="B248" s="112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</row>
    <row r="249" spans="1:52" ht="15.75" customHeight="1" x14ac:dyDescent="0.25">
      <c r="A249" s="304"/>
      <c r="B249" s="112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</row>
    <row r="250" spans="1:52" ht="15.75" customHeight="1" x14ac:dyDescent="0.25">
      <c r="A250" s="304"/>
      <c r="B250" s="112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</row>
    <row r="251" spans="1:52" ht="15.75" customHeight="1" x14ac:dyDescent="0.25">
      <c r="A251" s="304"/>
      <c r="B251" s="112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</row>
    <row r="252" spans="1:52" ht="15.75" customHeight="1" x14ac:dyDescent="0.25">
      <c r="A252" s="304"/>
      <c r="B252" s="112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</row>
    <row r="253" spans="1:52" ht="15.75" customHeight="1" x14ac:dyDescent="0.25">
      <c r="A253" s="304"/>
      <c r="B253" s="112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</row>
    <row r="254" spans="1:52" ht="15.75" customHeight="1" x14ac:dyDescent="0.25">
      <c r="A254" s="304"/>
      <c r="B254" s="112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</row>
    <row r="255" spans="1:52" ht="15.75" customHeight="1" x14ac:dyDescent="0.25">
      <c r="A255" s="304"/>
      <c r="B255" s="112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</row>
    <row r="256" spans="1:52" ht="15.75" customHeight="1" x14ac:dyDescent="0.25">
      <c r="A256" s="304"/>
      <c r="B256" s="112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</row>
    <row r="257" spans="1:52" ht="15.75" customHeight="1" x14ac:dyDescent="0.25">
      <c r="A257" s="304"/>
      <c r="B257" s="112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</row>
    <row r="258" spans="1:52" ht="15.75" customHeight="1" x14ac:dyDescent="0.25">
      <c r="A258" s="304"/>
      <c r="B258" s="112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</row>
    <row r="259" spans="1:52" ht="15.75" customHeight="1" x14ac:dyDescent="0.25">
      <c r="A259" s="304"/>
      <c r="B259" s="112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</row>
    <row r="260" spans="1:52" ht="15.75" customHeight="1" x14ac:dyDescent="0.25">
      <c r="A260" s="304"/>
      <c r="B260" s="112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</row>
    <row r="261" spans="1:52" ht="15.75" customHeight="1" x14ac:dyDescent="0.25">
      <c r="A261" s="304"/>
      <c r="B261" s="112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</row>
    <row r="262" spans="1:52" ht="15.75" customHeight="1" x14ac:dyDescent="0.25">
      <c r="A262" s="304"/>
      <c r="B262" s="112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8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</row>
    <row r="263" spans="1:52" ht="15.75" customHeight="1" x14ac:dyDescent="0.25">
      <c r="A263" s="304"/>
      <c r="B263" s="112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</row>
    <row r="264" spans="1:52" ht="15.75" customHeight="1" x14ac:dyDescent="0.25">
      <c r="A264" s="304"/>
      <c r="B264" s="112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</row>
    <row r="265" spans="1:52" ht="15.75" customHeight="1" x14ac:dyDescent="0.25">
      <c r="A265" s="304"/>
      <c r="B265" s="112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</row>
    <row r="266" spans="1:52" ht="15.75" customHeight="1" x14ac:dyDescent="0.25">
      <c r="A266" s="304"/>
      <c r="B266" s="112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</row>
    <row r="267" spans="1:52" ht="15.75" customHeight="1" x14ac:dyDescent="0.25">
      <c r="A267" s="304"/>
      <c r="B267" s="112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</row>
    <row r="268" spans="1:52" ht="15.75" customHeight="1" x14ac:dyDescent="0.25">
      <c r="A268" s="304"/>
      <c r="B268" s="112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</row>
    <row r="269" spans="1:52" ht="15.75" customHeight="1" x14ac:dyDescent="0.25">
      <c r="A269" s="304"/>
      <c r="B269" s="112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</row>
    <row r="270" spans="1:52" ht="15.75" customHeight="1" x14ac:dyDescent="0.25">
      <c r="A270" s="304"/>
      <c r="B270" s="112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</row>
    <row r="271" spans="1:52" ht="15.75" customHeight="1" x14ac:dyDescent="0.25">
      <c r="A271" s="304"/>
      <c r="B271" s="112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</row>
    <row r="272" spans="1:52" ht="15.75" customHeight="1" x14ac:dyDescent="0.25">
      <c r="A272" s="304"/>
      <c r="B272" s="112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</row>
    <row r="273" spans="1:52" ht="15.75" customHeight="1" x14ac:dyDescent="0.25">
      <c r="A273" s="304"/>
      <c r="B273" s="112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</row>
    <row r="274" spans="1:52" ht="15.75" customHeight="1" x14ac:dyDescent="0.25">
      <c r="A274" s="304"/>
      <c r="B274" s="112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</row>
    <row r="275" spans="1:52" ht="15.75" customHeight="1" x14ac:dyDescent="0.25">
      <c r="A275" s="304"/>
      <c r="B275" s="112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</row>
    <row r="276" spans="1:52" ht="15.75" customHeight="1" x14ac:dyDescent="0.25">
      <c r="A276" s="304"/>
      <c r="B276" s="112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</row>
    <row r="277" spans="1:52" ht="15.75" customHeight="1" x14ac:dyDescent="0.25">
      <c r="A277" s="304"/>
      <c r="B277" s="112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</row>
    <row r="278" spans="1:52" ht="15.75" customHeight="1" x14ac:dyDescent="0.25">
      <c r="A278" s="304"/>
      <c r="B278" s="112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</row>
    <row r="279" spans="1:52" ht="15.75" customHeight="1" x14ac:dyDescent="0.25">
      <c r="A279" s="304"/>
      <c r="B279" s="112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</row>
    <row r="280" spans="1:52" ht="15.75" customHeight="1" x14ac:dyDescent="0.25">
      <c r="A280" s="304"/>
      <c r="B280" s="112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</row>
    <row r="281" spans="1:52" ht="15.75" customHeight="1" x14ac:dyDescent="0.25">
      <c r="A281" s="304"/>
      <c r="B281" s="112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</row>
    <row r="282" spans="1:52" ht="15.75" customHeight="1" x14ac:dyDescent="0.25">
      <c r="A282" s="304"/>
      <c r="B282" s="112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</row>
    <row r="283" spans="1:52" ht="15.75" customHeight="1" x14ac:dyDescent="0.25">
      <c r="A283" s="304"/>
      <c r="B283" s="112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</row>
    <row r="284" spans="1:52" ht="15.75" customHeight="1" x14ac:dyDescent="0.25">
      <c r="A284" s="304"/>
      <c r="B284" s="112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</row>
    <row r="285" spans="1:52" ht="15.75" customHeight="1" x14ac:dyDescent="0.25">
      <c r="A285" s="304"/>
      <c r="B285" s="112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</row>
    <row r="286" spans="1:52" ht="15.75" customHeight="1" x14ac:dyDescent="0.25">
      <c r="A286" s="304"/>
      <c r="B286" s="112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</row>
    <row r="287" spans="1:52" ht="15.75" customHeight="1" x14ac:dyDescent="0.25">
      <c r="A287" s="304"/>
      <c r="B287" s="112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</row>
    <row r="288" spans="1:52" ht="15.75" customHeight="1" x14ac:dyDescent="0.25">
      <c r="A288" s="304"/>
      <c r="B288" s="112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</row>
    <row r="289" spans="1:52" ht="15.75" customHeight="1" x14ac:dyDescent="0.25">
      <c r="A289" s="304"/>
      <c r="B289" s="112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</row>
    <row r="290" spans="1:52" ht="15.75" customHeight="1" x14ac:dyDescent="0.25">
      <c r="A290" s="304"/>
      <c r="B290" s="112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</row>
    <row r="291" spans="1:52" ht="15.75" customHeight="1" x14ac:dyDescent="0.25">
      <c r="A291" s="304"/>
      <c r="B291" s="112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</row>
    <row r="292" spans="1:52" ht="15.75" customHeight="1" x14ac:dyDescent="0.25">
      <c r="A292" s="304"/>
      <c r="B292" s="112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</row>
    <row r="293" spans="1:52" ht="15.75" customHeight="1" x14ac:dyDescent="0.25">
      <c r="A293" s="304"/>
      <c r="B293" s="112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</row>
    <row r="294" spans="1:52" ht="15.75" customHeight="1" x14ac:dyDescent="0.25">
      <c r="A294" s="304"/>
      <c r="B294" s="112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8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</row>
    <row r="295" spans="1:52" ht="15.75" customHeight="1" x14ac:dyDescent="0.25">
      <c r="A295" s="304"/>
      <c r="B295" s="112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</row>
    <row r="296" spans="1:52" ht="15.75" customHeight="1" x14ac:dyDescent="0.25">
      <c r="A296" s="304"/>
      <c r="B296" s="112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8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</row>
    <row r="297" spans="1:52" ht="15.75" customHeight="1" x14ac:dyDescent="0.25">
      <c r="A297" s="304"/>
      <c r="B297" s="112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</row>
    <row r="298" spans="1:52" ht="15.75" customHeight="1" x14ac:dyDescent="0.25">
      <c r="A298" s="304"/>
      <c r="B298" s="112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</row>
    <row r="299" spans="1:52" ht="15.75" customHeight="1" x14ac:dyDescent="0.25">
      <c r="A299" s="304"/>
      <c r="B299" s="112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</row>
    <row r="300" spans="1:52" ht="15.75" customHeight="1" x14ac:dyDescent="0.25">
      <c r="A300" s="304"/>
      <c r="B300" s="112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</row>
    <row r="301" spans="1:52" ht="15.75" customHeight="1" x14ac:dyDescent="0.25">
      <c r="A301" s="304"/>
      <c r="B301" s="112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</row>
    <row r="302" spans="1:52" ht="15.75" customHeight="1" x14ac:dyDescent="0.25">
      <c r="A302" s="304"/>
      <c r="B302" s="112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</row>
    <row r="303" spans="1:52" ht="15.75" customHeight="1" x14ac:dyDescent="0.25">
      <c r="A303" s="304"/>
      <c r="B303" s="112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</row>
    <row r="304" spans="1:52" ht="15.75" customHeight="1" x14ac:dyDescent="0.25">
      <c r="A304" s="304"/>
      <c r="B304" s="112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</row>
    <row r="305" spans="1:52" ht="15.75" customHeight="1" x14ac:dyDescent="0.25">
      <c r="A305" s="304"/>
      <c r="B305" s="112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</row>
    <row r="306" spans="1:52" ht="15.75" customHeight="1" x14ac:dyDescent="0.25">
      <c r="A306" s="304"/>
      <c r="B306" s="112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</row>
    <row r="307" spans="1:52" ht="15.75" customHeight="1" x14ac:dyDescent="0.25">
      <c r="A307" s="304"/>
      <c r="B307" s="112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</row>
    <row r="308" spans="1:52" ht="15.75" customHeight="1" x14ac:dyDescent="0.25">
      <c r="A308" s="304"/>
      <c r="B308" s="112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</row>
    <row r="309" spans="1:52" ht="15.75" customHeight="1" x14ac:dyDescent="0.25">
      <c r="A309" s="304"/>
      <c r="B309" s="112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</row>
    <row r="310" spans="1:52" ht="15.75" customHeight="1" x14ac:dyDescent="0.25">
      <c r="A310" s="304"/>
      <c r="B310" s="112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</row>
    <row r="311" spans="1:52" ht="15.75" customHeight="1" x14ac:dyDescent="0.25">
      <c r="A311" s="304"/>
      <c r="B311" s="112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</row>
    <row r="312" spans="1:52" ht="15.75" customHeight="1" x14ac:dyDescent="0.25">
      <c r="A312" s="304"/>
      <c r="B312" s="112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</row>
    <row r="313" spans="1:52" ht="15.75" customHeight="1" x14ac:dyDescent="0.25">
      <c r="A313" s="304"/>
      <c r="B313" s="112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</row>
    <row r="314" spans="1:52" ht="15.75" customHeight="1" x14ac:dyDescent="0.25">
      <c r="A314" s="304"/>
      <c r="B314" s="112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</row>
    <row r="315" spans="1:52" ht="15.75" customHeight="1" x14ac:dyDescent="0.25">
      <c r="A315" s="304"/>
      <c r="B315" s="112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</row>
    <row r="316" spans="1:52" ht="15.75" customHeight="1" x14ac:dyDescent="0.25">
      <c r="A316" s="304"/>
      <c r="B316" s="112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8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</row>
    <row r="317" spans="1:52" ht="15.75" customHeight="1" x14ac:dyDescent="0.25">
      <c r="A317" s="304"/>
      <c r="B317" s="112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</row>
    <row r="318" spans="1:52" ht="15.75" customHeight="1" x14ac:dyDescent="0.25">
      <c r="A318" s="304"/>
      <c r="B318" s="112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</row>
    <row r="319" spans="1:52" ht="15.75" customHeight="1" x14ac:dyDescent="0.25">
      <c r="A319" s="304"/>
      <c r="B319" s="112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</row>
    <row r="320" spans="1:52" ht="15.75" customHeight="1" x14ac:dyDescent="0.25">
      <c r="A320" s="304"/>
      <c r="B320" s="112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8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</row>
    <row r="321" spans="1:52" ht="15.75" customHeight="1" x14ac:dyDescent="0.25">
      <c r="A321" s="304"/>
      <c r="B321" s="112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</row>
    <row r="322" spans="1:52" ht="15.75" customHeight="1" x14ac:dyDescent="0.25">
      <c r="A322" s="304"/>
      <c r="B322" s="112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8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</row>
    <row r="323" spans="1:52" ht="15.75" customHeight="1" x14ac:dyDescent="0.25">
      <c r="A323" s="304"/>
      <c r="B323" s="112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</row>
    <row r="324" spans="1:52" ht="15.75" customHeight="1" x14ac:dyDescent="0.25">
      <c r="A324" s="304"/>
      <c r="B324" s="112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</row>
    <row r="325" spans="1:52" ht="15.75" customHeight="1" x14ac:dyDescent="0.25">
      <c r="A325" s="304"/>
      <c r="B325" s="112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</row>
    <row r="326" spans="1:52" ht="15.75" customHeight="1" x14ac:dyDescent="0.25">
      <c r="A326" s="304"/>
      <c r="B326" s="112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8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</row>
    <row r="327" spans="1:52" ht="15.75" customHeight="1" x14ac:dyDescent="0.25">
      <c r="A327" s="304"/>
      <c r="B327" s="112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8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</row>
    <row r="328" spans="1:52" ht="15.75" customHeight="1" x14ac:dyDescent="0.25">
      <c r="A328" s="304"/>
      <c r="B328" s="112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</row>
    <row r="329" spans="1:52" ht="15.75" customHeight="1" x14ac:dyDescent="0.25">
      <c r="A329" s="304"/>
      <c r="B329" s="112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8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</row>
    <row r="330" spans="1:52" ht="15.75" customHeight="1" x14ac:dyDescent="0.25">
      <c r="A330" s="304"/>
      <c r="B330" s="112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8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</row>
    <row r="331" spans="1:52" ht="15.75" customHeight="1" x14ac:dyDescent="0.25">
      <c r="A331" s="304"/>
      <c r="B331" s="112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8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</row>
    <row r="332" spans="1:52" ht="15.75" customHeight="1" x14ac:dyDescent="0.25">
      <c r="A332" s="304"/>
      <c r="B332" s="112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</row>
    <row r="333" spans="1:52" ht="15.75" customHeight="1" x14ac:dyDescent="0.25">
      <c r="A333" s="304"/>
      <c r="B333" s="112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8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</row>
    <row r="334" spans="1:52" ht="15.75" customHeight="1" x14ac:dyDescent="0.25">
      <c r="A334" s="304"/>
      <c r="B334" s="112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</row>
    <row r="335" spans="1:52" ht="15.75" customHeight="1" x14ac:dyDescent="0.25">
      <c r="A335" s="304"/>
      <c r="B335" s="112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8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</row>
    <row r="336" spans="1:52" ht="15.75" customHeight="1" x14ac:dyDescent="0.25">
      <c r="A336" s="304"/>
      <c r="B336" s="112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</row>
    <row r="337" spans="1:52" ht="15.75" customHeight="1" x14ac:dyDescent="0.25">
      <c r="A337" s="304"/>
      <c r="B337" s="112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</row>
    <row r="338" spans="1:52" ht="15.75" customHeight="1" x14ac:dyDescent="0.25">
      <c r="A338" s="304"/>
      <c r="B338" s="112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</row>
    <row r="339" spans="1:52" ht="15.75" customHeight="1" x14ac:dyDescent="0.25">
      <c r="A339" s="304"/>
      <c r="B339" s="112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</row>
    <row r="340" spans="1:52" ht="15.75" customHeight="1" x14ac:dyDescent="0.25">
      <c r="A340" s="304"/>
      <c r="B340" s="112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</row>
    <row r="341" spans="1:52" ht="15.75" customHeight="1" x14ac:dyDescent="0.25">
      <c r="A341" s="304"/>
      <c r="B341" s="112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8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</row>
    <row r="342" spans="1:52" ht="15.75" customHeight="1" x14ac:dyDescent="0.25">
      <c r="A342" s="304"/>
      <c r="B342" s="112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8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</row>
    <row r="343" spans="1:52" ht="15.75" customHeight="1" x14ac:dyDescent="0.25">
      <c r="A343" s="304"/>
      <c r="B343" s="112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8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</row>
    <row r="344" spans="1:52" ht="15.75" customHeight="1" x14ac:dyDescent="0.25">
      <c r="A344" s="304"/>
      <c r="B344" s="112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</row>
    <row r="345" spans="1:52" ht="15.75" customHeight="1" x14ac:dyDescent="0.25">
      <c r="A345" s="304"/>
      <c r="B345" s="112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8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</row>
    <row r="346" spans="1:52" ht="15.75" customHeight="1" x14ac:dyDescent="0.25">
      <c r="A346" s="304"/>
      <c r="B346" s="112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</row>
    <row r="347" spans="1:52" ht="15.75" customHeight="1" x14ac:dyDescent="0.25">
      <c r="A347" s="304"/>
      <c r="B347" s="112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</row>
    <row r="348" spans="1:52" ht="15.75" customHeight="1" x14ac:dyDescent="0.25">
      <c r="A348" s="304"/>
      <c r="B348" s="112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</row>
    <row r="349" spans="1:52" ht="15.75" customHeight="1" x14ac:dyDescent="0.25">
      <c r="A349" s="304"/>
      <c r="B349" s="112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</row>
    <row r="350" spans="1:52" ht="15.75" customHeight="1" x14ac:dyDescent="0.25">
      <c r="A350" s="304"/>
      <c r="B350" s="112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</row>
    <row r="351" spans="1:52" ht="15.75" customHeight="1" x14ac:dyDescent="0.25">
      <c r="A351" s="304"/>
      <c r="B351" s="112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8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</row>
    <row r="352" spans="1:52" ht="15.75" customHeight="1" x14ac:dyDescent="0.25">
      <c r="A352" s="304"/>
      <c r="B352" s="112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</row>
    <row r="353" spans="1:52" ht="15.75" customHeight="1" x14ac:dyDescent="0.25">
      <c r="A353" s="304"/>
      <c r="B353" s="112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8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</row>
    <row r="354" spans="1:52" ht="15.75" customHeight="1" x14ac:dyDescent="0.25">
      <c r="A354" s="304"/>
      <c r="B354" s="112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8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</row>
    <row r="355" spans="1:52" ht="15.75" customHeight="1" x14ac:dyDescent="0.25">
      <c r="A355" s="304"/>
      <c r="B355" s="112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</row>
    <row r="356" spans="1:52" ht="15.75" customHeight="1" x14ac:dyDescent="0.25">
      <c r="A356" s="304"/>
      <c r="B356" s="112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8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</row>
    <row r="357" spans="1:52" ht="15.75" customHeight="1" x14ac:dyDescent="0.25">
      <c r="A357" s="304"/>
      <c r="B357" s="112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</row>
    <row r="358" spans="1:52" ht="15.75" customHeight="1" x14ac:dyDescent="0.25">
      <c r="A358" s="304"/>
      <c r="B358" s="112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</row>
    <row r="359" spans="1:52" ht="15.75" customHeight="1" x14ac:dyDescent="0.25">
      <c r="A359" s="304"/>
      <c r="B359" s="112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</row>
    <row r="360" spans="1:52" ht="15.75" customHeight="1" x14ac:dyDescent="0.25">
      <c r="A360" s="304"/>
      <c r="B360" s="112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</row>
    <row r="361" spans="1:52" ht="15.75" customHeight="1" x14ac:dyDescent="0.25">
      <c r="A361" s="304"/>
      <c r="B361" s="112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</row>
    <row r="362" spans="1:52" ht="15.75" customHeight="1" x14ac:dyDescent="0.25">
      <c r="A362" s="304"/>
      <c r="B362" s="112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8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</row>
    <row r="363" spans="1:52" ht="15.75" customHeight="1" x14ac:dyDescent="0.25">
      <c r="A363" s="304"/>
      <c r="B363" s="112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</row>
    <row r="364" spans="1:52" ht="15.75" customHeight="1" x14ac:dyDescent="0.25">
      <c r="A364" s="304"/>
      <c r="B364" s="112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8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</row>
    <row r="365" spans="1:52" ht="15.75" customHeight="1" x14ac:dyDescent="0.25">
      <c r="A365" s="304"/>
      <c r="B365" s="112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8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</row>
    <row r="366" spans="1:52" ht="15.75" customHeight="1" x14ac:dyDescent="0.25">
      <c r="A366" s="304"/>
      <c r="B366" s="112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8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</row>
    <row r="367" spans="1:52" ht="15.75" customHeight="1" x14ac:dyDescent="0.25">
      <c r="A367" s="304"/>
      <c r="B367" s="112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</row>
    <row r="368" spans="1:52" ht="15.75" customHeight="1" x14ac:dyDescent="0.25">
      <c r="A368" s="304"/>
      <c r="B368" s="112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</row>
    <row r="369" spans="1:52" ht="15.75" customHeight="1" x14ac:dyDescent="0.25">
      <c r="A369" s="304"/>
      <c r="B369" s="112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</row>
    <row r="370" spans="1:52" ht="15.75" customHeight="1" x14ac:dyDescent="0.25">
      <c r="A370" s="304"/>
      <c r="B370" s="112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8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</row>
    <row r="371" spans="1:52" ht="15.75" customHeight="1" x14ac:dyDescent="0.25">
      <c r="A371" s="304"/>
      <c r="B371" s="112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8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</row>
    <row r="372" spans="1:52" ht="15.75" customHeight="1" x14ac:dyDescent="0.25">
      <c r="A372" s="304"/>
      <c r="B372" s="112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8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</row>
    <row r="373" spans="1:52" ht="15.75" customHeight="1" x14ac:dyDescent="0.25">
      <c r="A373" s="304"/>
      <c r="B373" s="112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8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</row>
    <row r="374" spans="1:52" ht="15.75" customHeight="1" x14ac:dyDescent="0.25">
      <c r="A374" s="304"/>
      <c r="B374" s="112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8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</row>
    <row r="375" spans="1:52" ht="15.75" customHeight="1" x14ac:dyDescent="0.25">
      <c r="A375" s="304"/>
      <c r="B375" s="112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8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</row>
    <row r="376" spans="1:52" ht="15.75" customHeight="1" x14ac:dyDescent="0.25">
      <c r="A376" s="304"/>
      <c r="B376" s="112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8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</row>
    <row r="377" spans="1:52" ht="15.75" customHeight="1" x14ac:dyDescent="0.25">
      <c r="A377" s="304"/>
      <c r="B377" s="112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</row>
    <row r="378" spans="1:52" ht="15.75" customHeight="1" x14ac:dyDescent="0.25">
      <c r="A378" s="304"/>
      <c r="B378" s="112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8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</row>
    <row r="379" spans="1:52" ht="15.75" customHeight="1" x14ac:dyDescent="0.25">
      <c r="A379" s="304"/>
      <c r="B379" s="112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8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</row>
    <row r="380" spans="1:52" ht="15.75" customHeight="1" x14ac:dyDescent="0.25">
      <c r="A380" s="304"/>
      <c r="B380" s="112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8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</row>
    <row r="381" spans="1:52" ht="15.75" customHeight="1" x14ac:dyDescent="0.25">
      <c r="A381" s="304"/>
      <c r="B381" s="112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8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</row>
    <row r="382" spans="1:52" ht="15.75" customHeight="1" x14ac:dyDescent="0.25">
      <c r="A382" s="304"/>
      <c r="B382" s="112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8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</row>
    <row r="383" spans="1:52" ht="15.75" customHeight="1" x14ac:dyDescent="0.25">
      <c r="A383" s="304"/>
      <c r="B383" s="112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8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</row>
    <row r="384" spans="1:52" ht="15.75" customHeight="1" x14ac:dyDescent="0.25">
      <c r="A384" s="304"/>
      <c r="B384" s="112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</row>
    <row r="385" spans="1:52" ht="15.75" customHeight="1" x14ac:dyDescent="0.25">
      <c r="A385" s="304"/>
      <c r="B385" s="112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8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</row>
    <row r="386" spans="1:52" ht="15.75" customHeight="1" x14ac:dyDescent="0.25">
      <c r="A386" s="304"/>
      <c r="B386" s="112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8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</row>
    <row r="387" spans="1:52" ht="15.75" customHeight="1" x14ac:dyDescent="0.25">
      <c r="A387" s="304"/>
      <c r="B387" s="112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</row>
    <row r="388" spans="1:52" ht="15.75" customHeight="1" x14ac:dyDescent="0.25">
      <c r="A388" s="304"/>
      <c r="B388" s="112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8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</row>
    <row r="389" spans="1:52" ht="15.75" customHeight="1" x14ac:dyDescent="0.25">
      <c r="A389" s="304"/>
      <c r="B389" s="112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8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</row>
    <row r="390" spans="1:52" ht="15.75" customHeight="1" x14ac:dyDescent="0.25">
      <c r="A390" s="304"/>
      <c r="B390" s="112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</row>
    <row r="391" spans="1:52" ht="15.75" customHeight="1" x14ac:dyDescent="0.25">
      <c r="A391" s="304"/>
      <c r="B391" s="112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8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</row>
    <row r="392" spans="1:52" ht="15.75" customHeight="1" x14ac:dyDescent="0.25">
      <c r="A392" s="304"/>
      <c r="B392" s="112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8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</row>
    <row r="393" spans="1:52" ht="15.75" customHeight="1" x14ac:dyDescent="0.25">
      <c r="A393" s="304"/>
      <c r="B393" s="112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</row>
    <row r="394" spans="1:52" ht="15.75" customHeight="1" x14ac:dyDescent="0.25">
      <c r="A394" s="304"/>
      <c r="B394" s="112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8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</row>
    <row r="395" spans="1:52" ht="15.75" customHeight="1" x14ac:dyDescent="0.25">
      <c r="A395" s="304"/>
      <c r="B395" s="112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8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</row>
    <row r="396" spans="1:52" ht="15.75" customHeight="1" x14ac:dyDescent="0.25">
      <c r="A396" s="304"/>
      <c r="B396" s="112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8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</row>
    <row r="397" spans="1:52" ht="15.75" customHeight="1" x14ac:dyDescent="0.25">
      <c r="A397" s="304"/>
      <c r="B397" s="112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8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</row>
    <row r="398" spans="1:52" ht="15.75" customHeight="1" x14ac:dyDescent="0.25">
      <c r="A398" s="304"/>
      <c r="B398" s="112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8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</row>
    <row r="399" spans="1:52" ht="15.75" customHeight="1" x14ac:dyDescent="0.25">
      <c r="A399" s="304"/>
      <c r="B399" s="112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8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</row>
    <row r="400" spans="1:52" ht="15.75" customHeight="1" x14ac:dyDescent="0.25">
      <c r="A400" s="304"/>
      <c r="B400" s="112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8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</row>
    <row r="401" spans="1:52" ht="15.75" customHeight="1" x14ac:dyDescent="0.25">
      <c r="A401" s="304"/>
      <c r="B401" s="112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8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</row>
    <row r="402" spans="1:52" ht="15.75" customHeight="1" x14ac:dyDescent="0.25">
      <c r="A402" s="304"/>
      <c r="B402" s="112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8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</row>
    <row r="403" spans="1:52" ht="15.75" customHeight="1" x14ac:dyDescent="0.25">
      <c r="A403" s="304"/>
      <c r="B403" s="112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8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</row>
    <row r="404" spans="1:52" ht="15.75" customHeight="1" x14ac:dyDescent="0.25">
      <c r="A404" s="304"/>
      <c r="B404" s="112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8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</row>
    <row r="405" spans="1:52" ht="15.75" customHeight="1" x14ac:dyDescent="0.25">
      <c r="A405" s="304"/>
      <c r="B405" s="112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8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</row>
    <row r="406" spans="1:52" ht="15.75" customHeight="1" x14ac:dyDescent="0.25">
      <c r="A406" s="304"/>
      <c r="B406" s="112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8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</row>
    <row r="407" spans="1:52" ht="15.75" customHeight="1" x14ac:dyDescent="0.25">
      <c r="A407" s="304"/>
      <c r="B407" s="112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8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</row>
    <row r="408" spans="1:52" ht="15.75" customHeight="1" x14ac:dyDescent="0.25">
      <c r="A408" s="304"/>
      <c r="B408" s="112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8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</row>
    <row r="409" spans="1:52" ht="15.75" customHeight="1" x14ac:dyDescent="0.25">
      <c r="A409" s="304"/>
      <c r="B409" s="112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8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</row>
    <row r="410" spans="1:52" ht="15.75" customHeight="1" x14ac:dyDescent="0.25">
      <c r="A410" s="304"/>
      <c r="B410" s="112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8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</row>
    <row r="411" spans="1:52" ht="15.75" customHeight="1" x14ac:dyDescent="0.25">
      <c r="A411" s="304"/>
      <c r="B411" s="112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8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</row>
    <row r="412" spans="1:52" ht="15.75" customHeight="1" x14ac:dyDescent="0.25">
      <c r="A412" s="304"/>
      <c r="B412" s="112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8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</row>
    <row r="413" spans="1:52" ht="15.75" customHeight="1" x14ac:dyDescent="0.25">
      <c r="A413" s="304"/>
      <c r="B413" s="112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8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</row>
    <row r="414" spans="1:52" ht="15.75" customHeight="1" x14ac:dyDescent="0.25">
      <c r="A414" s="304"/>
      <c r="B414" s="112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8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</row>
    <row r="415" spans="1:52" ht="15.75" customHeight="1" x14ac:dyDescent="0.25">
      <c r="A415" s="304"/>
      <c r="B415" s="112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8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</row>
    <row r="416" spans="1:52" ht="15.75" customHeight="1" x14ac:dyDescent="0.25">
      <c r="A416" s="304"/>
      <c r="B416" s="112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8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</row>
    <row r="417" spans="1:52" ht="15.75" customHeight="1" x14ac:dyDescent="0.25">
      <c r="A417" s="304"/>
      <c r="B417" s="112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8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</row>
    <row r="418" spans="1:52" ht="15.75" customHeight="1" x14ac:dyDescent="0.25">
      <c r="A418" s="304"/>
      <c r="B418" s="112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8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</row>
    <row r="419" spans="1:52" ht="15.75" customHeight="1" x14ac:dyDescent="0.25">
      <c r="A419" s="304"/>
      <c r="B419" s="112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8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</row>
    <row r="420" spans="1:52" ht="15.75" customHeight="1" x14ac:dyDescent="0.25">
      <c r="A420" s="304"/>
      <c r="B420" s="112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8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</row>
    <row r="421" spans="1:52" ht="15.75" customHeight="1" x14ac:dyDescent="0.25">
      <c r="A421" s="304"/>
      <c r="B421" s="112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8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</row>
    <row r="422" spans="1:52" ht="15.75" customHeight="1" x14ac:dyDescent="0.25">
      <c r="A422" s="304"/>
      <c r="B422" s="112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8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</row>
    <row r="423" spans="1:52" ht="15.75" customHeight="1" x14ac:dyDescent="0.25">
      <c r="A423" s="304"/>
      <c r="B423" s="112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8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</row>
    <row r="424" spans="1:52" ht="15.75" customHeight="1" x14ac:dyDescent="0.25">
      <c r="A424" s="304"/>
      <c r="B424" s="112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8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</row>
    <row r="425" spans="1:52" ht="15.75" customHeight="1" x14ac:dyDescent="0.25">
      <c r="A425" s="304"/>
      <c r="B425" s="112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8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</row>
    <row r="426" spans="1:52" ht="15.75" customHeight="1" x14ac:dyDescent="0.25">
      <c r="A426" s="304"/>
      <c r="B426" s="112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8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</row>
    <row r="427" spans="1:52" ht="15.75" customHeight="1" x14ac:dyDescent="0.25">
      <c r="A427" s="304"/>
      <c r="B427" s="112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8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</row>
    <row r="428" spans="1:52" ht="15.75" customHeight="1" x14ac:dyDescent="0.25">
      <c r="A428" s="304"/>
      <c r="B428" s="112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8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</row>
    <row r="429" spans="1:52" ht="15.75" customHeight="1" x14ac:dyDescent="0.25">
      <c r="A429" s="304"/>
      <c r="B429" s="112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8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</row>
    <row r="430" spans="1:52" ht="15.75" customHeight="1" x14ac:dyDescent="0.25">
      <c r="A430" s="304"/>
      <c r="B430" s="112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8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</row>
    <row r="431" spans="1:52" ht="15.75" customHeight="1" x14ac:dyDescent="0.25">
      <c r="A431" s="304"/>
      <c r="B431" s="112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8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</row>
    <row r="432" spans="1:52" ht="15.75" customHeight="1" x14ac:dyDescent="0.25">
      <c r="A432" s="304"/>
      <c r="B432" s="112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8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</row>
    <row r="433" spans="1:52" ht="15.75" customHeight="1" x14ac:dyDescent="0.25">
      <c r="A433" s="304"/>
      <c r="B433" s="112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8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</row>
    <row r="434" spans="1:52" ht="15.75" customHeight="1" x14ac:dyDescent="0.25">
      <c r="A434" s="304"/>
      <c r="B434" s="112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8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</row>
    <row r="435" spans="1:52" ht="15.75" customHeight="1" x14ac:dyDescent="0.25">
      <c r="A435" s="304"/>
      <c r="B435" s="112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8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</row>
    <row r="436" spans="1:52" ht="15.75" customHeight="1" x14ac:dyDescent="0.25">
      <c r="A436" s="304"/>
      <c r="B436" s="112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8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</row>
    <row r="437" spans="1:52" ht="15.75" customHeight="1" x14ac:dyDescent="0.25">
      <c r="A437" s="304"/>
      <c r="B437" s="112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8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</row>
    <row r="438" spans="1:52" ht="15.75" customHeight="1" x14ac:dyDescent="0.25">
      <c r="A438" s="304"/>
      <c r="B438" s="112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8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</row>
    <row r="439" spans="1:52" ht="15.75" customHeight="1" x14ac:dyDescent="0.25">
      <c r="A439" s="304"/>
      <c r="B439" s="112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8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</row>
    <row r="440" spans="1:52" ht="15.75" customHeight="1" x14ac:dyDescent="0.25">
      <c r="A440" s="304"/>
      <c r="B440" s="112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8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</row>
    <row r="441" spans="1:52" ht="15.75" customHeight="1" x14ac:dyDescent="0.25">
      <c r="A441" s="304"/>
      <c r="B441" s="112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8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</row>
    <row r="442" spans="1:52" ht="15.75" customHeight="1" x14ac:dyDescent="0.25">
      <c r="A442" s="304"/>
      <c r="B442" s="112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8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</row>
    <row r="443" spans="1:52" ht="15.75" customHeight="1" x14ac:dyDescent="0.25">
      <c r="A443" s="304"/>
      <c r="B443" s="112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8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</row>
    <row r="444" spans="1:52" ht="15.75" customHeight="1" x14ac:dyDescent="0.25">
      <c r="A444" s="304"/>
      <c r="B444" s="112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8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</row>
    <row r="445" spans="1:52" ht="15.75" customHeight="1" x14ac:dyDescent="0.25">
      <c r="A445" s="304"/>
      <c r="B445" s="112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8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</row>
    <row r="446" spans="1:52" ht="15.75" customHeight="1" x14ac:dyDescent="0.25">
      <c r="A446" s="304"/>
      <c r="B446" s="112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8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</row>
    <row r="447" spans="1:52" ht="15.75" customHeight="1" x14ac:dyDescent="0.25">
      <c r="A447" s="304"/>
      <c r="B447" s="112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8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</row>
    <row r="448" spans="1:52" ht="15.75" customHeight="1" x14ac:dyDescent="0.25">
      <c r="A448" s="304"/>
      <c r="B448" s="112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8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</row>
    <row r="449" spans="1:52" ht="15.75" customHeight="1" x14ac:dyDescent="0.25">
      <c r="A449" s="304"/>
      <c r="B449" s="112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8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</row>
    <row r="450" spans="1:52" ht="15.75" customHeight="1" x14ac:dyDescent="0.25">
      <c r="A450" s="304"/>
      <c r="B450" s="112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8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</row>
    <row r="451" spans="1:52" ht="15.75" customHeight="1" x14ac:dyDescent="0.25">
      <c r="A451" s="304"/>
      <c r="B451" s="112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8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</row>
    <row r="452" spans="1:52" ht="15.75" customHeight="1" x14ac:dyDescent="0.25">
      <c r="A452" s="304"/>
      <c r="B452" s="112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8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</row>
    <row r="453" spans="1:52" ht="15.75" customHeight="1" x14ac:dyDescent="0.25">
      <c r="A453" s="304"/>
      <c r="B453" s="112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8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</row>
    <row r="454" spans="1:52" ht="15.75" customHeight="1" x14ac:dyDescent="0.25">
      <c r="A454" s="304"/>
      <c r="B454" s="112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8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</row>
    <row r="455" spans="1:52" ht="15.75" customHeight="1" x14ac:dyDescent="0.25">
      <c r="A455" s="304"/>
      <c r="B455" s="112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8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</row>
    <row r="456" spans="1:52" ht="15.75" customHeight="1" x14ac:dyDescent="0.25">
      <c r="A456" s="304"/>
      <c r="B456" s="112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8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</row>
    <row r="457" spans="1:52" ht="15.75" customHeight="1" x14ac:dyDescent="0.25">
      <c r="A457" s="304"/>
      <c r="B457" s="112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8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</row>
    <row r="458" spans="1:52" ht="15.75" customHeight="1" x14ac:dyDescent="0.25">
      <c r="A458" s="304"/>
      <c r="B458" s="112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8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</row>
    <row r="459" spans="1:52" ht="15.75" customHeight="1" x14ac:dyDescent="0.25">
      <c r="A459" s="304"/>
      <c r="B459" s="112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8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</row>
    <row r="460" spans="1:52" ht="15.75" customHeight="1" x14ac:dyDescent="0.25">
      <c r="A460" s="304"/>
      <c r="B460" s="112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8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</row>
    <row r="461" spans="1:52" ht="15.75" customHeight="1" x14ac:dyDescent="0.25">
      <c r="A461" s="304"/>
      <c r="B461" s="112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8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</row>
    <row r="462" spans="1:52" ht="15.75" customHeight="1" x14ac:dyDescent="0.25">
      <c r="A462" s="304"/>
      <c r="B462" s="112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8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</row>
    <row r="463" spans="1:52" ht="15.75" customHeight="1" x14ac:dyDescent="0.25">
      <c r="A463" s="304"/>
      <c r="B463" s="112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8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</row>
    <row r="464" spans="1:52" ht="15.75" customHeight="1" x14ac:dyDescent="0.25">
      <c r="A464" s="304"/>
      <c r="B464" s="112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8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</row>
    <row r="465" spans="1:52" ht="15.75" customHeight="1" x14ac:dyDescent="0.25">
      <c r="A465" s="304"/>
      <c r="B465" s="112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8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</row>
    <row r="466" spans="1:52" ht="15.75" customHeight="1" x14ac:dyDescent="0.25">
      <c r="A466" s="304"/>
      <c r="B466" s="112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8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</row>
    <row r="467" spans="1:52" ht="15.75" customHeight="1" x14ac:dyDescent="0.25">
      <c r="A467" s="304"/>
      <c r="B467" s="112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8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</row>
    <row r="468" spans="1:52" ht="15.75" customHeight="1" x14ac:dyDescent="0.25">
      <c r="A468" s="304"/>
      <c r="B468" s="112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8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</row>
    <row r="469" spans="1:52" ht="15.75" customHeight="1" x14ac:dyDescent="0.25">
      <c r="A469" s="304"/>
      <c r="B469" s="112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8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</row>
    <row r="470" spans="1:52" ht="15.75" customHeight="1" x14ac:dyDescent="0.25">
      <c r="A470" s="304"/>
      <c r="B470" s="112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8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</row>
    <row r="471" spans="1:52" ht="15.75" customHeight="1" x14ac:dyDescent="0.25">
      <c r="A471" s="304"/>
      <c r="B471" s="112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8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</row>
    <row r="472" spans="1:52" ht="15.75" customHeight="1" x14ac:dyDescent="0.25">
      <c r="A472" s="304"/>
      <c r="B472" s="112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8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</row>
    <row r="473" spans="1:52" ht="15.75" customHeight="1" x14ac:dyDescent="0.25">
      <c r="A473" s="304"/>
      <c r="B473" s="112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8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</row>
    <row r="474" spans="1:52" ht="15.75" customHeight="1" x14ac:dyDescent="0.25">
      <c r="A474" s="304"/>
      <c r="B474" s="112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8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</row>
    <row r="475" spans="1:52" ht="15.75" customHeight="1" x14ac:dyDescent="0.25">
      <c r="A475" s="304"/>
      <c r="B475" s="112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8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</row>
    <row r="476" spans="1:52" ht="15.75" customHeight="1" x14ac:dyDescent="0.25">
      <c r="A476" s="304"/>
      <c r="B476" s="112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8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</row>
    <row r="477" spans="1:52" ht="15.75" customHeight="1" x14ac:dyDescent="0.25">
      <c r="A477" s="304"/>
      <c r="B477" s="112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8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</row>
    <row r="478" spans="1:52" ht="15.75" customHeight="1" x14ac:dyDescent="0.25">
      <c r="A478" s="304"/>
      <c r="B478" s="112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8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</row>
    <row r="479" spans="1:52" ht="15.75" customHeight="1" x14ac:dyDescent="0.25">
      <c r="A479" s="304"/>
      <c r="B479" s="112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8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</row>
    <row r="480" spans="1:52" ht="15.75" customHeight="1" x14ac:dyDescent="0.25">
      <c r="A480" s="304"/>
      <c r="B480" s="112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8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</row>
    <row r="481" spans="1:52" ht="15.75" customHeight="1" x14ac:dyDescent="0.25">
      <c r="A481" s="304"/>
      <c r="B481" s="112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8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</row>
    <row r="482" spans="1:52" ht="15.75" customHeight="1" x14ac:dyDescent="0.25">
      <c r="A482" s="304"/>
      <c r="B482" s="112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8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</row>
    <row r="483" spans="1:52" ht="15.75" customHeight="1" x14ac:dyDescent="0.25">
      <c r="A483" s="304"/>
      <c r="B483" s="112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8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</row>
    <row r="484" spans="1:52" ht="15.75" customHeight="1" x14ac:dyDescent="0.25">
      <c r="A484" s="304"/>
      <c r="B484" s="112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8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</row>
    <row r="485" spans="1:52" ht="15.75" customHeight="1" x14ac:dyDescent="0.25">
      <c r="A485" s="304"/>
      <c r="B485" s="112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8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</row>
    <row r="486" spans="1:52" ht="15.75" customHeight="1" x14ac:dyDescent="0.25">
      <c r="A486" s="304"/>
      <c r="B486" s="112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8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</row>
    <row r="487" spans="1:52" ht="15.75" customHeight="1" x14ac:dyDescent="0.25">
      <c r="A487" s="304"/>
      <c r="B487" s="112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8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</row>
    <row r="488" spans="1:52" ht="15.75" customHeight="1" x14ac:dyDescent="0.25">
      <c r="A488" s="304"/>
      <c r="B488" s="112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8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</row>
    <row r="489" spans="1:52" ht="15.75" customHeight="1" x14ac:dyDescent="0.25">
      <c r="A489" s="304"/>
      <c r="B489" s="112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8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</row>
    <row r="490" spans="1:52" ht="15.75" customHeight="1" x14ac:dyDescent="0.25">
      <c r="A490" s="304"/>
      <c r="B490" s="112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8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</row>
    <row r="491" spans="1:52" ht="15.75" customHeight="1" x14ac:dyDescent="0.25">
      <c r="A491" s="304"/>
      <c r="B491" s="112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8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</row>
    <row r="492" spans="1:52" ht="15.75" customHeight="1" x14ac:dyDescent="0.25">
      <c r="A492" s="304"/>
      <c r="B492" s="112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8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</row>
    <row r="493" spans="1:52" ht="15.75" customHeight="1" x14ac:dyDescent="0.25">
      <c r="A493" s="304"/>
      <c r="B493" s="112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8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</row>
    <row r="494" spans="1:52" ht="15.75" customHeight="1" x14ac:dyDescent="0.25">
      <c r="A494" s="304"/>
      <c r="B494" s="112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8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</row>
    <row r="495" spans="1:52" ht="15.75" customHeight="1" x14ac:dyDescent="0.25">
      <c r="A495" s="304"/>
      <c r="B495" s="112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8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</row>
    <row r="496" spans="1:52" ht="15.75" customHeight="1" x14ac:dyDescent="0.25">
      <c r="A496" s="304"/>
      <c r="B496" s="112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8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</row>
    <row r="497" spans="1:52" ht="15.75" customHeight="1" x14ac:dyDescent="0.25">
      <c r="A497" s="304"/>
      <c r="B497" s="112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8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</row>
    <row r="498" spans="1:52" ht="15.75" customHeight="1" x14ac:dyDescent="0.25">
      <c r="A498" s="304"/>
      <c r="B498" s="112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8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</row>
    <row r="499" spans="1:52" ht="15.75" customHeight="1" x14ac:dyDescent="0.25">
      <c r="A499" s="304"/>
      <c r="B499" s="112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8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</row>
    <row r="500" spans="1:52" ht="15.75" customHeight="1" x14ac:dyDescent="0.25">
      <c r="A500" s="304"/>
      <c r="B500" s="112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8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</row>
    <row r="501" spans="1:52" ht="15.75" customHeight="1" x14ac:dyDescent="0.25">
      <c r="A501" s="304"/>
      <c r="B501" s="112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8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</row>
    <row r="502" spans="1:52" ht="15.75" customHeight="1" x14ac:dyDescent="0.25">
      <c r="A502" s="304"/>
      <c r="B502" s="112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8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</row>
    <row r="503" spans="1:52" ht="15.75" customHeight="1" x14ac:dyDescent="0.25">
      <c r="A503" s="304"/>
      <c r="B503" s="112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8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</row>
    <row r="504" spans="1:52" ht="15.75" customHeight="1" x14ac:dyDescent="0.25">
      <c r="A504" s="304"/>
      <c r="B504" s="112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8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</row>
    <row r="505" spans="1:52" ht="15.75" customHeight="1" x14ac:dyDescent="0.25">
      <c r="A505" s="304"/>
      <c r="B505" s="112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8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</row>
    <row r="506" spans="1:52" ht="15.75" customHeight="1" x14ac:dyDescent="0.25">
      <c r="A506" s="304"/>
      <c r="B506" s="112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8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</row>
    <row r="507" spans="1:52" ht="15.75" customHeight="1" x14ac:dyDescent="0.25">
      <c r="A507" s="304"/>
      <c r="B507" s="112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8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</row>
    <row r="508" spans="1:52" ht="15.75" customHeight="1" x14ac:dyDescent="0.25">
      <c r="A508" s="304"/>
      <c r="B508" s="112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8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</row>
    <row r="509" spans="1:52" ht="15.75" customHeight="1" x14ac:dyDescent="0.25">
      <c r="A509" s="304"/>
      <c r="B509" s="112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8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</row>
    <row r="510" spans="1:52" ht="15.75" customHeight="1" x14ac:dyDescent="0.25">
      <c r="A510" s="304"/>
      <c r="B510" s="112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8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</row>
    <row r="511" spans="1:52" ht="15.75" customHeight="1" x14ac:dyDescent="0.25">
      <c r="A511" s="304"/>
      <c r="B511" s="112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8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</row>
    <row r="512" spans="1:52" ht="15.75" customHeight="1" x14ac:dyDescent="0.25">
      <c r="A512" s="304"/>
      <c r="B512" s="112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8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</row>
    <row r="513" spans="1:52" ht="15.75" customHeight="1" x14ac:dyDescent="0.25">
      <c r="A513" s="304"/>
      <c r="B513" s="112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8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</row>
    <row r="514" spans="1:52" ht="15.75" customHeight="1" x14ac:dyDescent="0.25">
      <c r="A514" s="304"/>
      <c r="B514" s="112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8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</row>
    <row r="515" spans="1:52" ht="15.75" customHeight="1" x14ac:dyDescent="0.25">
      <c r="A515" s="304"/>
      <c r="B515" s="112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8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</row>
    <row r="516" spans="1:52" ht="15.75" customHeight="1" x14ac:dyDescent="0.25">
      <c r="A516" s="304"/>
      <c r="B516" s="112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8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</row>
    <row r="517" spans="1:52" ht="15.75" customHeight="1" x14ac:dyDescent="0.25">
      <c r="A517" s="304"/>
      <c r="B517" s="112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8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</row>
    <row r="518" spans="1:52" ht="15.75" customHeight="1" x14ac:dyDescent="0.25">
      <c r="A518" s="304"/>
      <c r="B518" s="112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8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</row>
    <row r="519" spans="1:52" ht="15.75" customHeight="1" x14ac:dyDescent="0.25">
      <c r="A519" s="304"/>
      <c r="B519" s="112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8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</row>
    <row r="520" spans="1:52" ht="15.75" customHeight="1" x14ac:dyDescent="0.25">
      <c r="A520" s="304"/>
      <c r="B520" s="112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8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</row>
    <row r="521" spans="1:52" ht="15.75" customHeight="1" x14ac:dyDescent="0.25">
      <c r="A521" s="304"/>
      <c r="B521" s="112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8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</row>
    <row r="522" spans="1:52" ht="15.75" customHeight="1" x14ac:dyDescent="0.25">
      <c r="A522" s="304"/>
      <c r="B522" s="112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8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</row>
    <row r="523" spans="1:52" ht="15.75" customHeight="1" x14ac:dyDescent="0.25">
      <c r="A523" s="304"/>
      <c r="B523" s="112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8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</row>
    <row r="524" spans="1:52" ht="15.75" customHeight="1" x14ac:dyDescent="0.25">
      <c r="A524" s="304"/>
      <c r="B524" s="112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8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</row>
    <row r="525" spans="1:52" ht="15.75" customHeight="1" x14ac:dyDescent="0.25">
      <c r="A525" s="304"/>
      <c r="B525" s="112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8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</row>
    <row r="526" spans="1:52" ht="15.75" customHeight="1" x14ac:dyDescent="0.25">
      <c r="A526" s="304"/>
      <c r="B526" s="112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8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</row>
    <row r="527" spans="1:52" ht="15.75" customHeight="1" x14ac:dyDescent="0.25">
      <c r="A527" s="304"/>
      <c r="B527" s="112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8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</row>
    <row r="528" spans="1:52" ht="15.75" customHeight="1" x14ac:dyDescent="0.25">
      <c r="A528" s="304"/>
      <c r="B528" s="112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8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</row>
    <row r="529" spans="1:52" ht="15.75" customHeight="1" x14ac:dyDescent="0.25">
      <c r="A529" s="304"/>
      <c r="B529" s="112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8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</row>
    <row r="530" spans="1:52" ht="15.75" customHeight="1" x14ac:dyDescent="0.25">
      <c r="A530" s="304"/>
      <c r="B530" s="112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8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</row>
    <row r="531" spans="1:52" ht="15.75" customHeight="1" x14ac:dyDescent="0.25">
      <c r="A531" s="304"/>
      <c r="B531" s="112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8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</row>
    <row r="532" spans="1:52" ht="15.75" customHeight="1" x14ac:dyDescent="0.25">
      <c r="A532" s="304"/>
      <c r="B532" s="112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8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</row>
    <row r="533" spans="1:52" ht="15.75" customHeight="1" x14ac:dyDescent="0.25">
      <c r="A533" s="304"/>
      <c r="B533" s="112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8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</row>
    <row r="534" spans="1:52" ht="15.75" customHeight="1" x14ac:dyDescent="0.25">
      <c r="A534" s="304"/>
      <c r="B534" s="112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8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</row>
    <row r="535" spans="1:52" ht="15.75" customHeight="1" x14ac:dyDescent="0.25">
      <c r="A535" s="304"/>
      <c r="B535" s="112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8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</row>
    <row r="536" spans="1:52" ht="15.75" customHeight="1" x14ac:dyDescent="0.25">
      <c r="A536" s="304"/>
      <c r="B536" s="112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8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</row>
    <row r="537" spans="1:52" ht="15.75" customHeight="1" x14ac:dyDescent="0.25">
      <c r="A537" s="304"/>
      <c r="B537" s="112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8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</row>
    <row r="538" spans="1:52" ht="15.75" customHeight="1" x14ac:dyDescent="0.25">
      <c r="A538" s="304"/>
      <c r="B538" s="112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8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</row>
    <row r="539" spans="1:52" ht="15.75" customHeight="1" x14ac:dyDescent="0.25">
      <c r="A539" s="304"/>
      <c r="B539" s="112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8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</row>
    <row r="540" spans="1:52" ht="15.75" customHeight="1" x14ac:dyDescent="0.25">
      <c r="A540" s="304"/>
      <c r="B540" s="112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8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</row>
    <row r="541" spans="1:52" ht="15.75" customHeight="1" x14ac:dyDescent="0.25">
      <c r="A541" s="304"/>
      <c r="B541" s="112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8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</row>
    <row r="542" spans="1:52" ht="15.75" customHeight="1" x14ac:dyDescent="0.25">
      <c r="A542" s="304"/>
      <c r="B542" s="112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8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</row>
    <row r="543" spans="1:52" ht="15.75" customHeight="1" x14ac:dyDescent="0.25">
      <c r="A543" s="304"/>
      <c r="B543" s="112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8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</row>
    <row r="544" spans="1:52" ht="15.75" customHeight="1" x14ac:dyDescent="0.25">
      <c r="A544" s="304"/>
      <c r="B544" s="112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8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</row>
    <row r="545" spans="1:52" ht="15.75" customHeight="1" x14ac:dyDescent="0.25">
      <c r="A545" s="304"/>
      <c r="B545" s="112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8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</row>
    <row r="546" spans="1:52" ht="15.75" customHeight="1" x14ac:dyDescent="0.25">
      <c r="A546" s="304"/>
      <c r="B546" s="112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8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</row>
    <row r="547" spans="1:52" ht="15.75" customHeight="1" x14ac:dyDescent="0.25">
      <c r="A547" s="304"/>
      <c r="B547" s="112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8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</row>
    <row r="548" spans="1:52" ht="15.75" customHeight="1" x14ac:dyDescent="0.25">
      <c r="A548" s="304"/>
      <c r="B548" s="112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8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</row>
    <row r="549" spans="1:52" ht="15.75" customHeight="1" x14ac:dyDescent="0.25">
      <c r="A549" s="304"/>
      <c r="B549" s="112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8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</row>
    <row r="550" spans="1:52" ht="15.75" customHeight="1" x14ac:dyDescent="0.25">
      <c r="A550" s="304"/>
      <c r="B550" s="112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8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</row>
    <row r="551" spans="1:52" ht="15.75" customHeight="1" x14ac:dyDescent="0.25">
      <c r="A551" s="304"/>
      <c r="B551" s="112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8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</row>
    <row r="552" spans="1:52" ht="15.75" customHeight="1" x14ac:dyDescent="0.25">
      <c r="A552" s="304"/>
      <c r="B552" s="112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8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</row>
    <row r="553" spans="1:52" ht="15.75" customHeight="1" x14ac:dyDescent="0.25">
      <c r="A553" s="304"/>
      <c r="B553" s="112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8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</row>
    <row r="554" spans="1:52" ht="15.75" customHeight="1" x14ac:dyDescent="0.25">
      <c r="A554" s="304"/>
      <c r="B554" s="112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8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</row>
    <row r="555" spans="1:52" ht="15.75" customHeight="1" x14ac:dyDescent="0.25">
      <c r="A555" s="304"/>
      <c r="B555" s="112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8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</row>
    <row r="556" spans="1:52" ht="15.75" customHeight="1" x14ac:dyDescent="0.25">
      <c r="A556" s="304"/>
      <c r="B556" s="112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8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</row>
    <row r="557" spans="1:52" ht="15.75" customHeight="1" x14ac:dyDescent="0.25">
      <c r="A557" s="304"/>
      <c r="B557" s="112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8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</row>
    <row r="558" spans="1:52" ht="15.75" customHeight="1" x14ac:dyDescent="0.25">
      <c r="A558" s="304"/>
      <c r="B558" s="112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8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</row>
    <row r="559" spans="1:52" ht="15.75" customHeight="1" x14ac:dyDescent="0.25">
      <c r="A559" s="304"/>
      <c r="B559" s="112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8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</row>
    <row r="560" spans="1:52" ht="15.75" customHeight="1" x14ac:dyDescent="0.25">
      <c r="A560" s="304"/>
      <c r="B560" s="112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8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</row>
    <row r="561" spans="1:52" ht="15.75" customHeight="1" x14ac:dyDescent="0.25">
      <c r="A561" s="304"/>
      <c r="B561" s="112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8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</row>
    <row r="562" spans="1:52" ht="15.75" customHeight="1" x14ac:dyDescent="0.25">
      <c r="A562" s="304"/>
      <c r="B562" s="112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8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</row>
    <row r="563" spans="1:52" ht="15.75" customHeight="1" x14ac:dyDescent="0.25">
      <c r="A563" s="304"/>
      <c r="B563" s="112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8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</row>
    <row r="564" spans="1:52" ht="15.75" customHeight="1" x14ac:dyDescent="0.25">
      <c r="A564" s="304"/>
      <c r="B564" s="112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8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</row>
    <row r="565" spans="1:52" ht="15.75" customHeight="1" x14ac:dyDescent="0.25">
      <c r="A565" s="304"/>
      <c r="B565" s="112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8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</row>
    <row r="566" spans="1:52" ht="15.75" customHeight="1" x14ac:dyDescent="0.25">
      <c r="A566" s="304"/>
      <c r="B566" s="112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8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</row>
    <row r="567" spans="1:52" ht="15.75" customHeight="1" x14ac:dyDescent="0.25">
      <c r="A567" s="304"/>
      <c r="B567" s="112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8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</row>
    <row r="568" spans="1:52" ht="15.75" customHeight="1" x14ac:dyDescent="0.25">
      <c r="A568" s="304"/>
      <c r="B568" s="112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8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</row>
    <row r="569" spans="1:52" ht="15.75" customHeight="1" x14ac:dyDescent="0.25">
      <c r="A569" s="304"/>
      <c r="B569" s="112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8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</row>
    <row r="570" spans="1:52" ht="15.75" customHeight="1" x14ac:dyDescent="0.25">
      <c r="A570" s="304"/>
      <c r="B570" s="112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8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</row>
    <row r="571" spans="1:52" ht="15.75" customHeight="1" x14ac:dyDescent="0.25">
      <c r="A571" s="304"/>
      <c r="B571" s="112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8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</row>
    <row r="572" spans="1:52" ht="15.75" customHeight="1" x14ac:dyDescent="0.25">
      <c r="A572" s="304"/>
      <c r="B572" s="112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8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</row>
    <row r="573" spans="1:52" ht="15.75" customHeight="1" x14ac:dyDescent="0.25">
      <c r="A573" s="304"/>
      <c r="B573" s="112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8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</row>
    <row r="574" spans="1:52" ht="15.75" customHeight="1" x14ac:dyDescent="0.25">
      <c r="A574" s="304"/>
      <c r="B574" s="112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8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</row>
    <row r="575" spans="1:52" ht="15.75" customHeight="1" x14ac:dyDescent="0.25">
      <c r="A575" s="304"/>
      <c r="B575" s="112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8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</row>
    <row r="576" spans="1:52" ht="15.75" customHeight="1" x14ac:dyDescent="0.25">
      <c r="A576" s="304"/>
      <c r="B576" s="112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8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</row>
    <row r="577" spans="1:52" ht="15.75" customHeight="1" x14ac:dyDescent="0.25">
      <c r="A577" s="304"/>
      <c r="B577" s="112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8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</row>
    <row r="578" spans="1:52" ht="15.75" customHeight="1" x14ac:dyDescent="0.25">
      <c r="A578" s="304"/>
      <c r="B578" s="112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8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</row>
    <row r="579" spans="1:52" ht="15.75" customHeight="1" x14ac:dyDescent="0.25">
      <c r="A579" s="304"/>
      <c r="B579" s="112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8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</row>
    <row r="580" spans="1:52" ht="15.75" customHeight="1" x14ac:dyDescent="0.25">
      <c r="A580" s="304"/>
      <c r="B580" s="112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8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</row>
    <row r="581" spans="1:52" ht="15.75" customHeight="1" x14ac:dyDescent="0.25">
      <c r="A581" s="304"/>
      <c r="B581" s="112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8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</row>
    <row r="582" spans="1:52" ht="15.75" customHeight="1" x14ac:dyDescent="0.25">
      <c r="A582" s="304"/>
      <c r="B582" s="112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8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</row>
    <row r="583" spans="1:52" ht="15.75" customHeight="1" x14ac:dyDescent="0.25">
      <c r="A583" s="304"/>
      <c r="B583" s="112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8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</row>
    <row r="584" spans="1:52" ht="15.75" customHeight="1" x14ac:dyDescent="0.25">
      <c r="A584" s="304"/>
      <c r="B584" s="112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8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</row>
    <row r="585" spans="1:52" ht="15.75" customHeight="1" x14ac:dyDescent="0.25">
      <c r="A585" s="304"/>
      <c r="B585" s="112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8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</row>
    <row r="586" spans="1:52" ht="15.75" customHeight="1" x14ac:dyDescent="0.25">
      <c r="A586" s="304"/>
      <c r="B586" s="112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8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</row>
    <row r="587" spans="1:52" ht="15.75" customHeight="1" x14ac:dyDescent="0.25">
      <c r="A587" s="304"/>
      <c r="B587" s="112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8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</row>
    <row r="588" spans="1:52" ht="15.75" customHeight="1" x14ac:dyDescent="0.25">
      <c r="A588" s="304"/>
      <c r="B588" s="112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8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</row>
    <row r="589" spans="1:52" ht="15.75" customHeight="1" x14ac:dyDescent="0.25">
      <c r="A589" s="304"/>
      <c r="B589" s="112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8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</row>
    <row r="590" spans="1:52" ht="15.75" customHeight="1" x14ac:dyDescent="0.25">
      <c r="A590" s="304"/>
      <c r="B590" s="112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8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</row>
    <row r="591" spans="1:52" ht="15.75" customHeight="1" x14ac:dyDescent="0.25">
      <c r="A591" s="304"/>
      <c r="B591" s="112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8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</row>
    <row r="592" spans="1:52" ht="15.75" customHeight="1" x14ac:dyDescent="0.25">
      <c r="A592" s="304"/>
      <c r="B592" s="112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8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</row>
    <row r="593" spans="1:52" ht="15.75" customHeight="1" x14ac:dyDescent="0.25">
      <c r="A593" s="304"/>
      <c r="B593" s="112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8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</row>
    <row r="594" spans="1:52" ht="15.75" customHeight="1" x14ac:dyDescent="0.25">
      <c r="A594" s="304"/>
      <c r="B594" s="112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8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</row>
    <row r="595" spans="1:52" ht="15.75" customHeight="1" x14ac:dyDescent="0.25">
      <c r="A595" s="304"/>
      <c r="B595" s="112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8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</row>
    <row r="596" spans="1:52" ht="15.75" customHeight="1" x14ac:dyDescent="0.25">
      <c r="A596" s="304"/>
      <c r="B596" s="112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8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</row>
    <row r="597" spans="1:52" ht="15.75" customHeight="1" x14ac:dyDescent="0.25">
      <c r="A597" s="304"/>
      <c r="B597" s="112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8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</row>
    <row r="598" spans="1:52" ht="15.75" customHeight="1" x14ac:dyDescent="0.25">
      <c r="A598" s="304"/>
      <c r="B598" s="112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8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</row>
    <row r="599" spans="1:52" ht="15.75" customHeight="1" x14ac:dyDescent="0.25">
      <c r="A599" s="304"/>
      <c r="B599" s="112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8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</row>
    <row r="600" spans="1:52" ht="15.75" customHeight="1" x14ac:dyDescent="0.25">
      <c r="A600" s="304"/>
      <c r="B600" s="112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8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</row>
    <row r="601" spans="1:52" ht="15.75" customHeight="1" x14ac:dyDescent="0.25">
      <c r="A601" s="304"/>
      <c r="B601" s="112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8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</row>
    <row r="602" spans="1:52" ht="15.75" customHeight="1" x14ac:dyDescent="0.25">
      <c r="A602" s="304"/>
      <c r="B602" s="112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8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</row>
    <row r="603" spans="1:52" ht="15.75" customHeight="1" x14ac:dyDescent="0.25">
      <c r="A603" s="304"/>
      <c r="B603" s="112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8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</row>
    <row r="604" spans="1:52" ht="15.75" customHeight="1" x14ac:dyDescent="0.25">
      <c r="A604" s="304"/>
      <c r="B604" s="112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8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</row>
    <row r="605" spans="1:52" ht="15.75" customHeight="1" x14ac:dyDescent="0.25">
      <c r="A605" s="304"/>
      <c r="B605" s="112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8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</row>
    <row r="606" spans="1:52" ht="15.75" customHeight="1" x14ac:dyDescent="0.25">
      <c r="A606" s="304"/>
      <c r="B606" s="112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8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</row>
    <row r="607" spans="1:52" ht="15.75" customHeight="1" x14ac:dyDescent="0.25">
      <c r="A607" s="304"/>
      <c r="B607" s="112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8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</row>
    <row r="608" spans="1:52" ht="15.75" customHeight="1" x14ac:dyDescent="0.25">
      <c r="A608" s="304"/>
      <c r="B608" s="112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8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</row>
    <row r="609" spans="1:52" ht="15.75" customHeight="1" x14ac:dyDescent="0.25">
      <c r="A609" s="304"/>
      <c r="B609" s="112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8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</row>
    <row r="610" spans="1:52" ht="15.75" customHeight="1" x14ac:dyDescent="0.25">
      <c r="A610" s="304"/>
      <c r="B610" s="112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8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</row>
    <row r="611" spans="1:52" ht="15.75" customHeight="1" x14ac:dyDescent="0.25">
      <c r="A611" s="304"/>
      <c r="B611" s="112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8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</row>
    <row r="612" spans="1:52" ht="15.75" customHeight="1" x14ac:dyDescent="0.25">
      <c r="A612" s="304"/>
      <c r="B612" s="112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8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</row>
    <row r="613" spans="1:52" ht="15.75" customHeight="1" x14ac:dyDescent="0.25">
      <c r="A613" s="304"/>
      <c r="B613" s="112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8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</row>
    <row r="614" spans="1:52" ht="15.75" customHeight="1" x14ac:dyDescent="0.25">
      <c r="A614" s="304"/>
      <c r="B614" s="112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8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</row>
    <row r="615" spans="1:52" ht="15.75" customHeight="1" x14ac:dyDescent="0.25">
      <c r="A615" s="304"/>
      <c r="B615" s="112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8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</row>
    <row r="616" spans="1:52" ht="15.75" customHeight="1" x14ac:dyDescent="0.25">
      <c r="A616" s="304"/>
      <c r="B616" s="112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8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</row>
    <row r="617" spans="1:52" ht="15.75" customHeight="1" x14ac:dyDescent="0.25">
      <c r="A617" s="304"/>
      <c r="B617" s="112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8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</row>
    <row r="618" spans="1:52" ht="15.75" customHeight="1" x14ac:dyDescent="0.25">
      <c r="A618" s="304"/>
      <c r="B618" s="112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8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</row>
    <row r="619" spans="1:52" ht="15.75" customHeight="1" x14ac:dyDescent="0.25">
      <c r="A619" s="304"/>
      <c r="B619" s="112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8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</row>
    <row r="620" spans="1:52" ht="15.75" customHeight="1" x14ac:dyDescent="0.25">
      <c r="A620" s="304"/>
      <c r="B620" s="112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8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</row>
    <row r="621" spans="1:52" ht="15.75" customHeight="1" x14ac:dyDescent="0.25">
      <c r="A621" s="304"/>
      <c r="B621" s="112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8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</row>
    <row r="622" spans="1:52" ht="15.75" customHeight="1" x14ac:dyDescent="0.25">
      <c r="A622" s="304"/>
      <c r="B622" s="112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8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</row>
    <row r="623" spans="1:52" ht="15.75" customHeight="1" x14ac:dyDescent="0.25">
      <c r="A623" s="304"/>
      <c r="B623" s="112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8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</row>
    <row r="624" spans="1:52" ht="15.75" customHeight="1" x14ac:dyDescent="0.25">
      <c r="A624" s="304"/>
      <c r="B624" s="112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8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</row>
    <row r="625" spans="1:52" ht="15.75" customHeight="1" x14ac:dyDescent="0.25">
      <c r="A625" s="304"/>
      <c r="B625" s="112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8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</row>
    <row r="626" spans="1:52" ht="15.75" customHeight="1" x14ac:dyDescent="0.25">
      <c r="A626" s="304"/>
      <c r="B626" s="112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8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</row>
    <row r="627" spans="1:52" ht="15.75" customHeight="1" x14ac:dyDescent="0.25">
      <c r="A627" s="304"/>
      <c r="B627" s="112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8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</row>
    <row r="628" spans="1:52" ht="15.75" customHeight="1" x14ac:dyDescent="0.25">
      <c r="A628" s="304"/>
      <c r="B628" s="112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8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</row>
    <row r="629" spans="1:52" ht="15.75" customHeight="1" x14ac:dyDescent="0.25">
      <c r="A629" s="304"/>
      <c r="B629" s="112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8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</row>
    <row r="630" spans="1:52" ht="15.75" customHeight="1" x14ac:dyDescent="0.25">
      <c r="A630" s="304"/>
      <c r="B630" s="112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8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</row>
    <row r="631" spans="1:52" ht="15.75" customHeight="1" x14ac:dyDescent="0.25">
      <c r="A631" s="304"/>
      <c r="B631" s="112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8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</row>
    <row r="632" spans="1:52" ht="15.75" customHeight="1" x14ac:dyDescent="0.25">
      <c r="A632" s="304"/>
      <c r="B632" s="112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8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</row>
    <row r="633" spans="1:52" ht="15.75" customHeight="1" x14ac:dyDescent="0.25">
      <c r="A633" s="304"/>
      <c r="B633" s="112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8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</row>
    <row r="634" spans="1:52" ht="15.75" customHeight="1" x14ac:dyDescent="0.25">
      <c r="A634" s="304"/>
      <c r="B634" s="112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8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</row>
    <row r="635" spans="1:52" ht="15.75" customHeight="1" x14ac:dyDescent="0.25">
      <c r="A635" s="304"/>
      <c r="B635" s="112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8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</row>
    <row r="636" spans="1:52" ht="15.75" customHeight="1" x14ac:dyDescent="0.25">
      <c r="A636" s="304"/>
      <c r="B636" s="112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8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</row>
    <row r="637" spans="1:52" ht="15.75" customHeight="1" x14ac:dyDescent="0.25">
      <c r="A637" s="304"/>
      <c r="B637" s="112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8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</row>
    <row r="638" spans="1:52" ht="15.75" customHeight="1" x14ac:dyDescent="0.25">
      <c r="A638" s="304"/>
      <c r="B638" s="112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8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</row>
    <row r="639" spans="1:52" ht="15.75" customHeight="1" x14ac:dyDescent="0.25">
      <c r="A639" s="304"/>
      <c r="B639" s="112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8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</row>
    <row r="640" spans="1:52" ht="15.75" customHeight="1" x14ac:dyDescent="0.25">
      <c r="A640" s="304"/>
      <c r="B640" s="112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8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</row>
    <row r="641" spans="1:52" ht="15.75" customHeight="1" x14ac:dyDescent="0.25">
      <c r="A641" s="304"/>
      <c r="B641" s="112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8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</row>
    <row r="642" spans="1:52" ht="15.75" customHeight="1" x14ac:dyDescent="0.25">
      <c r="A642" s="304"/>
      <c r="B642" s="112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8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</row>
    <row r="643" spans="1:52" ht="15.75" customHeight="1" x14ac:dyDescent="0.25">
      <c r="A643" s="304"/>
      <c r="B643" s="112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8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</row>
    <row r="644" spans="1:52" ht="15.75" customHeight="1" x14ac:dyDescent="0.25">
      <c r="A644" s="304"/>
      <c r="B644" s="112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8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</row>
    <row r="645" spans="1:52" ht="15.75" customHeight="1" x14ac:dyDescent="0.25">
      <c r="A645" s="304"/>
      <c r="B645" s="112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8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</row>
    <row r="646" spans="1:52" ht="15.75" customHeight="1" x14ac:dyDescent="0.25">
      <c r="A646" s="304"/>
      <c r="B646" s="112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8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</row>
    <row r="647" spans="1:52" ht="15.75" customHeight="1" x14ac:dyDescent="0.25">
      <c r="A647" s="304"/>
      <c r="B647" s="112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8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</row>
    <row r="648" spans="1:52" ht="15.75" customHeight="1" x14ac:dyDescent="0.25">
      <c r="A648" s="304"/>
      <c r="B648" s="112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8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</row>
    <row r="649" spans="1:52" ht="15.75" customHeight="1" x14ac:dyDescent="0.25">
      <c r="A649" s="304"/>
      <c r="B649" s="112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8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</row>
    <row r="650" spans="1:52" ht="15.75" customHeight="1" x14ac:dyDescent="0.25">
      <c r="A650" s="304"/>
      <c r="B650" s="112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8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</row>
    <row r="651" spans="1:52" ht="15.75" customHeight="1" x14ac:dyDescent="0.25">
      <c r="A651" s="304"/>
      <c r="B651" s="112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8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</row>
    <row r="652" spans="1:52" ht="15.75" customHeight="1" x14ac:dyDescent="0.25">
      <c r="A652" s="304"/>
      <c r="B652" s="112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8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</row>
    <row r="653" spans="1:52" ht="15.75" customHeight="1" x14ac:dyDescent="0.25">
      <c r="A653" s="304"/>
      <c r="B653" s="112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8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</row>
    <row r="654" spans="1:52" ht="15.75" customHeight="1" x14ac:dyDescent="0.25">
      <c r="A654" s="304"/>
      <c r="B654" s="112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8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</row>
    <row r="655" spans="1:52" ht="15.75" customHeight="1" x14ac:dyDescent="0.25">
      <c r="A655" s="304"/>
      <c r="B655" s="112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8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</row>
    <row r="656" spans="1:52" ht="15.75" customHeight="1" x14ac:dyDescent="0.25">
      <c r="A656" s="304"/>
      <c r="B656" s="112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8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</row>
    <row r="657" spans="1:52" ht="15.75" customHeight="1" x14ac:dyDescent="0.25">
      <c r="A657" s="304"/>
      <c r="B657" s="112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8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</row>
    <row r="658" spans="1:52" ht="15.75" customHeight="1" x14ac:dyDescent="0.25">
      <c r="A658" s="304"/>
      <c r="B658" s="112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8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</row>
    <row r="659" spans="1:52" ht="15.75" customHeight="1" x14ac:dyDescent="0.25">
      <c r="A659" s="304"/>
      <c r="B659" s="112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8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</row>
    <row r="660" spans="1:52" ht="15.75" customHeight="1" x14ac:dyDescent="0.25">
      <c r="A660" s="304"/>
      <c r="B660" s="112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8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</row>
    <row r="661" spans="1:52" ht="15.75" customHeight="1" x14ac:dyDescent="0.25">
      <c r="A661" s="304"/>
      <c r="B661" s="112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8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</row>
    <row r="662" spans="1:52" ht="15.75" customHeight="1" x14ac:dyDescent="0.25">
      <c r="A662" s="304"/>
      <c r="B662" s="112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8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</row>
    <row r="663" spans="1:52" ht="15.75" customHeight="1" x14ac:dyDescent="0.25">
      <c r="A663" s="304"/>
      <c r="B663" s="112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8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</row>
    <row r="664" spans="1:52" ht="15.75" customHeight="1" x14ac:dyDescent="0.25">
      <c r="A664" s="304"/>
      <c r="B664" s="112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8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</row>
    <row r="665" spans="1:52" ht="15.75" customHeight="1" x14ac:dyDescent="0.25">
      <c r="A665" s="304"/>
      <c r="B665" s="112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8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</row>
    <row r="666" spans="1:52" ht="15.75" customHeight="1" x14ac:dyDescent="0.25">
      <c r="A666" s="304"/>
      <c r="B666" s="112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8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</row>
    <row r="667" spans="1:52" ht="15.75" customHeight="1" x14ac:dyDescent="0.25">
      <c r="A667" s="304"/>
      <c r="B667" s="112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8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</row>
    <row r="668" spans="1:52" ht="15.75" customHeight="1" x14ac:dyDescent="0.25">
      <c r="A668" s="304"/>
      <c r="B668" s="112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8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</row>
    <row r="669" spans="1:52" ht="15.75" customHeight="1" x14ac:dyDescent="0.25">
      <c r="A669" s="304"/>
      <c r="B669" s="112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8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</row>
    <row r="670" spans="1:52" ht="15.75" customHeight="1" x14ac:dyDescent="0.25">
      <c r="A670" s="304"/>
      <c r="B670" s="112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8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</row>
    <row r="671" spans="1:52" ht="15.75" customHeight="1" x14ac:dyDescent="0.25">
      <c r="A671" s="304"/>
      <c r="B671" s="112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8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</row>
    <row r="672" spans="1:52" ht="15.75" customHeight="1" x14ac:dyDescent="0.25">
      <c r="A672" s="304"/>
      <c r="B672" s="112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8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</row>
    <row r="673" spans="1:52" ht="15.75" customHeight="1" x14ac:dyDescent="0.25">
      <c r="A673" s="304"/>
      <c r="B673" s="112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8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</row>
    <row r="674" spans="1:52" ht="15.75" customHeight="1" x14ac:dyDescent="0.25">
      <c r="A674" s="304"/>
      <c r="B674" s="112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8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</row>
    <row r="675" spans="1:52" ht="15.75" customHeight="1" x14ac:dyDescent="0.25">
      <c r="A675" s="304"/>
      <c r="B675" s="112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8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</row>
    <row r="676" spans="1:52" ht="15.75" customHeight="1" x14ac:dyDescent="0.25">
      <c r="A676" s="304"/>
      <c r="B676" s="112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8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</row>
    <row r="677" spans="1:52" ht="15.75" customHeight="1" x14ac:dyDescent="0.25">
      <c r="A677" s="304"/>
      <c r="B677" s="112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8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</row>
    <row r="678" spans="1:52" ht="15.75" customHeight="1" x14ac:dyDescent="0.25">
      <c r="A678" s="304"/>
      <c r="B678" s="112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8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</row>
    <row r="679" spans="1:52" ht="15.75" customHeight="1" x14ac:dyDescent="0.25">
      <c r="A679" s="304"/>
      <c r="B679" s="112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8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</row>
    <row r="680" spans="1:52" ht="15.75" customHeight="1" x14ac:dyDescent="0.25">
      <c r="A680" s="304"/>
      <c r="B680" s="112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8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</row>
    <row r="681" spans="1:52" ht="15.75" customHeight="1" x14ac:dyDescent="0.25">
      <c r="A681" s="304"/>
      <c r="B681" s="112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8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</row>
    <row r="682" spans="1:52" ht="15.75" customHeight="1" x14ac:dyDescent="0.25">
      <c r="A682" s="304"/>
      <c r="B682" s="112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8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</row>
    <row r="683" spans="1:52" ht="15.75" customHeight="1" x14ac:dyDescent="0.25">
      <c r="A683" s="304"/>
      <c r="B683" s="112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8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</row>
    <row r="684" spans="1:52" ht="15.75" customHeight="1" x14ac:dyDescent="0.25">
      <c r="A684" s="304"/>
      <c r="B684" s="112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8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</row>
    <row r="685" spans="1:52" ht="15.75" customHeight="1" x14ac:dyDescent="0.25">
      <c r="A685" s="304"/>
      <c r="B685" s="112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8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</row>
    <row r="686" spans="1:52" ht="15.75" customHeight="1" x14ac:dyDescent="0.25">
      <c r="A686" s="304"/>
      <c r="B686" s="112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8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</row>
    <row r="687" spans="1:52" ht="15.75" customHeight="1" x14ac:dyDescent="0.25">
      <c r="A687" s="304"/>
      <c r="B687" s="112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8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</row>
    <row r="688" spans="1:52" ht="15.75" customHeight="1" x14ac:dyDescent="0.25">
      <c r="A688" s="304"/>
      <c r="B688" s="112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8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</row>
    <row r="689" spans="1:52" ht="15.75" customHeight="1" x14ac:dyDescent="0.25">
      <c r="A689" s="304"/>
      <c r="B689" s="112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8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</row>
    <row r="690" spans="1:52" ht="15.75" customHeight="1" x14ac:dyDescent="0.25">
      <c r="A690" s="304"/>
      <c r="B690" s="112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8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</row>
    <row r="691" spans="1:52" ht="15.75" customHeight="1" x14ac:dyDescent="0.25">
      <c r="A691" s="304"/>
      <c r="B691" s="112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8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</row>
    <row r="692" spans="1:52" ht="15.75" customHeight="1" x14ac:dyDescent="0.25">
      <c r="A692" s="304"/>
      <c r="B692" s="112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8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</row>
    <row r="693" spans="1:52" ht="15.75" customHeight="1" x14ac:dyDescent="0.25">
      <c r="A693" s="304"/>
      <c r="B693" s="112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8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</row>
    <row r="694" spans="1:52" ht="15.75" customHeight="1" x14ac:dyDescent="0.25">
      <c r="A694" s="304"/>
      <c r="B694" s="112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8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</row>
    <row r="695" spans="1:52" ht="15.75" customHeight="1" x14ac:dyDescent="0.25">
      <c r="A695" s="304"/>
      <c r="B695" s="112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8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</row>
    <row r="696" spans="1:52" ht="15.75" customHeight="1" x14ac:dyDescent="0.25">
      <c r="A696" s="304"/>
      <c r="B696" s="112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8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</row>
    <row r="697" spans="1:52" ht="15.75" customHeight="1" x14ac:dyDescent="0.25">
      <c r="A697" s="304"/>
      <c r="B697" s="112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8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</row>
    <row r="698" spans="1:52" ht="15.75" customHeight="1" x14ac:dyDescent="0.25">
      <c r="A698" s="304"/>
      <c r="B698" s="112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8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</row>
    <row r="699" spans="1:52" ht="15.75" customHeight="1" x14ac:dyDescent="0.25">
      <c r="A699" s="304"/>
      <c r="B699" s="112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8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</row>
    <row r="700" spans="1:52" ht="15.75" customHeight="1" x14ac:dyDescent="0.25">
      <c r="A700" s="304"/>
      <c r="B700" s="112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8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</row>
    <row r="701" spans="1:52" ht="15.75" customHeight="1" x14ac:dyDescent="0.25">
      <c r="A701" s="304"/>
      <c r="B701" s="112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8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</row>
    <row r="702" spans="1:52" ht="15.75" customHeight="1" x14ac:dyDescent="0.25">
      <c r="A702" s="304"/>
      <c r="B702" s="112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8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</row>
    <row r="703" spans="1:52" ht="15.75" customHeight="1" x14ac:dyDescent="0.25">
      <c r="A703" s="304"/>
      <c r="B703" s="112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8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</row>
    <row r="704" spans="1:52" ht="15.75" customHeight="1" x14ac:dyDescent="0.25">
      <c r="A704" s="304"/>
      <c r="B704" s="112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8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</row>
    <row r="705" spans="1:52" ht="15.75" customHeight="1" x14ac:dyDescent="0.25">
      <c r="A705" s="304"/>
      <c r="B705" s="112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8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</row>
    <row r="706" spans="1:52" ht="15.75" customHeight="1" x14ac:dyDescent="0.25">
      <c r="A706" s="304"/>
      <c r="B706" s="112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8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</row>
    <row r="707" spans="1:52" ht="15.75" customHeight="1" x14ac:dyDescent="0.25">
      <c r="A707" s="304"/>
      <c r="B707" s="112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8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</row>
    <row r="708" spans="1:52" ht="15.75" customHeight="1" x14ac:dyDescent="0.25">
      <c r="A708" s="304"/>
      <c r="B708" s="112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8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</row>
    <row r="709" spans="1:52" ht="15.75" customHeight="1" x14ac:dyDescent="0.25">
      <c r="A709" s="304"/>
      <c r="B709" s="112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8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</row>
    <row r="710" spans="1:52" ht="15.75" customHeight="1" x14ac:dyDescent="0.25">
      <c r="A710" s="304"/>
      <c r="B710" s="112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8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</row>
    <row r="711" spans="1:52" ht="15.75" customHeight="1" x14ac:dyDescent="0.25">
      <c r="A711" s="304"/>
      <c r="B711" s="112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8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</row>
    <row r="712" spans="1:52" ht="15.75" customHeight="1" x14ac:dyDescent="0.25">
      <c r="A712" s="304"/>
      <c r="B712" s="112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8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</row>
    <row r="713" spans="1:52" ht="15.75" customHeight="1" x14ac:dyDescent="0.25">
      <c r="A713" s="304"/>
      <c r="B713" s="112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8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</row>
    <row r="714" spans="1:52" ht="15.75" customHeight="1" x14ac:dyDescent="0.25">
      <c r="A714" s="304"/>
      <c r="B714" s="112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8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</row>
    <row r="715" spans="1:52" ht="15.75" customHeight="1" x14ac:dyDescent="0.25">
      <c r="A715" s="304"/>
      <c r="B715" s="112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8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</row>
    <row r="716" spans="1:52" ht="15.75" customHeight="1" x14ac:dyDescent="0.25">
      <c r="A716" s="304"/>
      <c r="B716" s="112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8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</row>
    <row r="717" spans="1:52" ht="15.75" customHeight="1" x14ac:dyDescent="0.25">
      <c r="A717" s="304"/>
      <c r="B717" s="112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8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</row>
    <row r="718" spans="1:52" ht="15.75" customHeight="1" x14ac:dyDescent="0.25">
      <c r="A718" s="304"/>
      <c r="B718" s="112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8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</row>
    <row r="719" spans="1:52" ht="15.75" customHeight="1" x14ac:dyDescent="0.25">
      <c r="A719" s="304"/>
      <c r="B719" s="112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8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</row>
    <row r="720" spans="1:52" ht="15.75" customHeight="1" x14ac:dyDescent="0.25">
      <c r="A720" s="304"/>
      <c r="B720" s="112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8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</row>
    <row r="721" spans="1:52" ht="15.75" customHeight="1" x14ac:dyDescent="0.25">
      <c r="A721" s="304"/>
      <c r="B721" s="112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8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</row>
    <row r="722" spans="1:52" ht="15.75" customHeight="1" x14ac:dyDescent="0.25">
      <c r="A722" s="304"/>
      <c r="B722" s="112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8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</row>
    <row r="723" spans="1:52" ht="15.75" customHeight="1" x14ac:dyDescent="0.25">
      <c r="A723" s="304"/>
      <c r="B723" s="112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8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</row>
    <row r="724" spans="1:52" ht="15.75" customHeight="1" x14ac:dyDescent="0.25">
      <c r="A724" s="304"/>
      <c r="B724" s="112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8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</row>
    <row r="725" spans="1:52" ht="15.75" customHeight="1" x14ac:dyDescent="0.25">
      <c r="A725" s="304"/>
      <c r="B725" s="112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8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</row>
    <row r="726" spans="1:52" ht="15.75" customHeight="1" x14ac:dyDescent="0.25">
      <c r="A726" s="304"/>
      <c r="B726" s="112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8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</row>
    <row r="727" spans="1:52" ht="15.75" customHeight="1" x14ac:dyDescent="0.25">
      <c r="A727" s="304"/>
      <c r="B727" s="112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8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</row>
    <row r="728" spans="1:52" ht="15.75" customHeight="1" x14ac:dyDescent="0.25">
      <c r="A728" s="304"/>
      <c r="B728" s="112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8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</row>
    <row r="729" spans="1:52" ht="15.75" customHeight="1" x14ac:dyDescent="0.25">
      <c r="A729" s="304"/>
      <c r="B729" s="112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8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</row>
    <row r="730" spans="1:52" ht="15.75" customHeight="1" x14ac:dyDescent="0.25">
      <c r="A730" s="304"/>
      <c r="B730" s="112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8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</row>
    <row r="731" spans="1:52" ht="15.75" customHeight="1" x14ac:dyDescent="0.25">
      <c r="A731" s="304"/>
      <c r="B731" s="112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8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</row>
    <row r="732" spans="1:52" ht="15.75" customHeight="1" x14ac:dyDescent="0.25">
      <c r="A732" s="304"/>
      <c r="B732" s="112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8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</row>
    <row r="733" spans="1:52" ht="15.75" customHeight="1" x14ac:dyDescent="0.25">
      <c r="A733" s="304"/>
      <c r="B733" s="112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8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</row>
    <row r="734" spans="1:52" ht="15.75" customHeight="1" x14ac:dyDescent="0.25">
      <c r="A734" s="304"/>
      <c r="B734" s="112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8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</row>
    <row r="735" spans="1:52" ht="15.75" customHeight="1" x14ac:dyDescent="0.25">
      <c r="A735" s="304"/>
      <c r="B735" s="112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8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</row>
    <row r="736" spans="1:52" ht="15.75" customHeight="1" x14ac:dyDescent="0.25">
      <c r="A736" s="304"/>
      <c r="B736" s="112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8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</row>
    <row r="737" spans="1:52" ht="15.75" customHeight="1" x14ac:dyDescent="0.25">
      <c r="A737" s="304"/>
      <c r="B737" s="112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8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</row>
    <row r="738" spans="1:52" ht="15.75" customHeight="1" x14ac:dyDescent="0.25">
      <c r="A738" s="304"/>
      <c r="B738" s="112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8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</row>
    <row r="739" spans="1:52" ht="15.75" customHeight="1" x14ac:dyDescent="0.25">
      <c r="A739" s="304"/>
      <c r="B739" s="112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8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</row>
    <row r="740" spans="1:52" ht="15.75" customHeight="1" x14ac:dyDescent="0.25">
      <c r="A740" s="304"/>
      <c r="B740" s="112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8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</row>
    <row r="741" spans="1:52" ht="15.75" customHeight="1" x14ac:dyDescent="0.25">
      <c r="A741" s="304"/>
      <c r="B741" s="112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8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</row>
    <row r="742" spans="1:52" ht="15.75" customHeight="1" x14ac:dyDescent="0.25">
      <c r="A742" s="304"/>
      <c r="B742" s="112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8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</row>
    <row r="743" spans="1:52" ht="15.75" customHeight="1" x14ac:dyDescent="0.25">
      <c r="A743" s="304"/>
      <c r="B743" s="112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8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</row>
    <row r="744" spans="1:52" ht="15.75" customHeight="1" x14ac:dyDescent="0.25">
      <c r="A744" s="304"/>
      <c r="B744" s="112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8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</row>
    <row r="745" spans="1:52" ht="15.75" customHeight="1" x14ac:dyDescent="0.25">
      <c r="A745" s="304"/>
      <c r="B745" s="112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8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</row>
    <row r="746" spans="1:52" ht="15.75" customHeight="1" x14ac:dyDescent="0.25">
      <c r="A746" s="304"/>
      <c r="B746" s="112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8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</row>
    <row r="747" spans="1:52" ht="15.75" customHeight="1" x14ac:dyDescent="0.25">
      <c r="A747" s="304"/>
      <c r="B747" s="112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8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</row>
    <row r="748" spans="1:52" ht="15.75" customHeight="1" x14ac:dyDescent="0.25">
      <c r="A748" s="304"/>
      <c r="B748" s="112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8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</row>
    <row r="749" spans="1:52" ht="15.75" customHeight="1" x14ac:dyDescent="0.25">
      <c r="A749" s="304"/>
      <c r="B749" s="112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8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</row>
    <row r="750" spans="1:52" ht="15.75" customHeight="1" x14ac:dyDescent="0.25">
      <c r="A750" s="304"/>
      <c r="B750" s="112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8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</row>
    <row r="751" spans="1:52" ht="15.75" customHeight="1" x14ac:dyDescent="0.25">
      <c r="A751" s="304"/>
      <c r="B751" s="112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8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</row>
    <row r="752" spans="1:52" ht="15.75" customHeight="1" x14ac:dyDescent="0.25">
      <c r="A752" s="304"/>
      <c r="B752" s="112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8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</row>
    <row r="753" spans="1:52" ht="15.75" customHeight="1" x14ac:dyDescent="0.25">
      <c r="A753" s="304"/>
      <c r="B753" s="112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8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</row>
    <row r="754" spans="1:52" ht="15.75" customHeight="1" x14ac:dyDescent="0.25">
      <c r="A754" s="304"/>
      <c r="B754" s="112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8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</row>
    <row r="755" spans="1:52" ht="15.75" customHeight="1" x14ac:dyDescent="0.25">
      <c r="A755" s="304"/>
      <c r="B755" s="112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8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</row>
    <row r="756" spans="1:52" ht="15.75" customHeight="1" x14ac:dyDescent="0.25">
      <c r="A756" s="304"/>
      <c r="B756" s="112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8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</row>
    <row r="757" spans="1:52" ht="15.75" customHeight="1" x14ac:dyDescent="0.25">
      <c r="A757" s="304"/>
      <c r="B757" s="112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8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</row>
    <row r="758" spans="1:52" ht="15.75" customHeight="1" x14ac:dyDescent="0.25">
      <c r="A758" s="304"/>
      <c r="B758" s="112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8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</row>
    <row r="759" spans="1:52" ht="15.75" customHeight="1" x14ac:dyDescent="0.25">
      <c r="A759" s="304"/>
      <c r="B759" s="112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8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</row>
    <row r="760" spans="1:52" ht="15.75" customHeight="1" x14ac:dyDescent="0.25">
      <c r="A760" s="304"/>
      <c r="B760" s="112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8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</row>
    <row r="761" spans="1:52" ht="15.75" customHeight="1" x14ac:dyDescent="0.25">
      <c r="A761" s="304"/>
      <c r="B761" s="112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8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</row>
    <row r="762" spans="1:52" ht="15.75" customHeight="1" x14ac:dyDescent="0.25">
      <c r="A762" s="304"/>
      <c r="B762" s="112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8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</row>
    <row r="763" spans="1:52" ht="15.75" customHeight="1" x14ac:dyDescent="0.25">
      <c r="A763" s="304"/>
      <c r="B763" s="112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8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</row>
    <row r="764" spans="1:52" ht="15.75" customHeight="1" x14ac:dyDescent="0.25">
      <c r="A764" s="304"/>
      <c r="B764" s="112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8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</row>
    <row r="765" spans="1:52" ht="15.75" customHeight="1" x14ac:dyDescent="0.25">
      <c r="A765" s="304"/>
      <c r="B765" s="112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8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</row>
    <row r="766" spans="1:52" ht="15.75" customHeight="1" x14ac:dyDescent="0.25">
      <c r="A766" s="304"/>
      <c r="B766" s="112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8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</row>
    <row r="767" spans="1:52" ht="15.75" customHeight="1" x14ac:dyDescent="0.25">
      <c r="A767" s="304"/>
      <c r="B767" s="112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8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</row>
    <row r="768" spans="1:52" ht="15.75" customHeight="1" x14ac:dyDescent="0.25">
      <c r="A768" s="304"/>
      <c r="B768" s="112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8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</row>
    <row r="769" spans="1:52" ht="15.75" customHeight="1" x14ac:dyDescent="0.25">
      <c r="A769" s="304"/>
      <c r="B769" s="112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8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</row>
    <row r="770" spans="1:52" ht="15.75" customHeight="1" x14ac:dyDescent="0.25">
      <c r="A770" s="304"/>
      <c r="B770" s="112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8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</row>
    <row r="771" spans="1:52" ht="15.75" customHeight="1" x14ac:dyDescent="0.25">
      <c r="A771" s="304"/>
      <c r="B771" s="112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8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</row>
    <row r="772" spans="1:52" ht="15.75" customHeight="1" x14ac:dyDescent="0.25">
      <c r="A772" s="304"/>
      <c r="B772" s="112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8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</row>
    <row r="773" spans="1:52" ht="15.75" customHeight="1" x14ac:dyDescent="0.25">
      <c r="A773" s="304"/>
      <c r="B773" s="112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8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</row>
    <row r="774" spans="1:52" ht="15.75" customHeight="1" x14ac:dyDescent="0.25">
      <c r="A774" s="304"/>
      <c r="B774" s="112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8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</row>
    <row r="775" spans="1:52" ht="15.75" customHeight="1" x14ac:dyDescent="0.25">
      <c r="A775" s="304"/>
      <c r="B775" s="112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8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</row>
    <row r="776" spans="1:52" ht="15.75" customHeight="1" x14ac:dyDescent="0.25">
      <c r="A776" s="304"/>
      <c r="B776" s="112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8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</row>
    <row r="777" spans="1:52" ht="15.75" customHeight="1" x14ac:dyDescent="0.25">
      <c r="A777" s="304"/>
      <c r="B777" s="112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8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</row>
    <row r="778" spans="1:52" ht="15.75" customHeight="1" x14ac:dyDescent="0.25">
      <c r="A778" s="304"/>
      <c r="B778" s="112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8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</row>
    <row r="779" spans="1:52" ht="15.75" customHeight="1" x14ac:dyDescent="0.25">
      <c r="A779" s="304"/>
      <c r="B779" s="112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8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</row>
    <row r="780" spans="1:52" ht="15.75" customHeight="1" x14ac:dyDescent="0.25">
      <c r="A780" s="304"/>
      <c r="B780" s="112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8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</row>
    <row r="781" spans="1:52" ht="15.75" customHeight="1" x14ac:dyDescent="0.25">
      <c r="A781" s="304"/>
      <c r="B781" s="112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8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</row>
    <row r="782" spans="1:52" ht="15.75" customHeight="1" x14ac:dyDescent="0.25">
      <c r="A782" s="304"/>
      <c r="B782" s="112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8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</row>
    <row r="783" spans="1:52" ht="15.75" customHeight="1" x14ac:dyDescent="0.25">
      <c r="A783" s="304"/>
      <c r="B783" s="112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8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</row>
    <row r="784" spans="1:52" ht="15.75" customHeight="1" x14ac:dyDescent="0.25">
      <c r="A784" s="304"/>
      <c r="B784" s="112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8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</row>
    <row r="785" spans="1:52" ht="15.75" customHeight="1" x14ac:dyDescent="0.25">
      <c r="A785" s="304"/>
      <c r="B785" s="112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8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</row>
    <row r="786" spans="1:52" ht="15.75" customHeight="1" x14ac:dyDescent="0.25">
      <c r="A786" s="304"/>
      <c r="B786" s="112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8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</row>
    <row r="787" spans="1:52" ht="15.75" customHeight="1" x14ac:dyDescent="0.25">
      <c r="A787" s="304"/>
      <c r="B787" s="112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8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</row>
    <row r="788" spans="1:52" ht="15.75" customHeight="1" x14ac:dyDescent="0.25">
      <c r="A788" s="304"/>
      <c r="B788" s="112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8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</row>
    <row r="789" spans="1:52" ht="15.75" customHeight="1" x14ac:dyDescent="0.25">
      <c r="A789" s="304"/>
      <c r="B789" s="112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8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</row>
    <row r="790" spans="1:52" ht="15.75" customHeight="1" x14ac:dyDescent="0.25">
      <c r="A790" s="304"/>
      <c r="B790" s="112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8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</row>
    <row r="791" spans="1:52" ht="15.75" customHeight="1" x14ac:dyDescent="0.25">
      <c r="A791" s="304"/>
      <c r="B791" s="112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8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</row>
    <row r="792" spans="1:52" ht="15.75" customHeight="1" x14ac:dyDescent="0.25">
      <c r="A792" s="304"/>
      <c r="B792" s="112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8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</row>
    <row r="793" spans="1:52" ht="15.75" customHeight="1" x14ac:dyDescent="0.25">
      <c r="A793" s="304"/>
      <c r="B793" s="112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8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</row>
    <row r="794" spans="1:52" ht="15.75" customHeight="1" x14ac:dyDescent="0.25">
      <c r="A794" s="304"/>
      <c r="B794" s="112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8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</row>
    <row r="795" spans="1:52" ht="15.75" customHeight="1" x14ac:dyDescent="0.25">
      <c r="A795" s="304"/>
      <c r="B795" s="112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8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</row>
    <row r="796" spans="1:52" ht="15.75" customHeight="1" x14ac:dyDescent="0.25">
      <c r="A796" s="304"/>
      <c r="B796" s="112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8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</row>
    <row r="797" spans="1:52" ht="15.75" customHeight="1" x14ac:dyDescent="0.25">
      <c r="A797" s="304"/>
      <c r="B797" s="112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8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</row>
    <row r="798" spans="1:52" ht="15.75" customHeight="1" x14ac:dyDescent="0.25">
      <c r="A798" s="304"/>
      <c r="B798" s="112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8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</row>
    <row r="799" spans="1:52" ht="15.75" customHeight="1" x14ac:dyDescent="0.25">
      <c r="A799" s="304"/>
      <c r="B799" s="112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8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</row>
    <row r="800" spans="1:52" ht="15.75" customHeight="1" x14ac:dyDescent="0.25">
      <c r="A800" s="304"/>
      <c r="B800" s="112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8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</row>
    <row r="801" spans="1:52" ht="15.75" customHeight="1" x14ac:dyDescent="0.25">
      <c r="A801" s="304"/>
      <c r="B801" s="112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8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</row>
    <row r="802" spans="1:52" ht="15.75" customHeight="1" x14ac:dyDescent="0.25">
      <c r="A802" s="304"/>
      <c r="B802" s="112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8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</row>
    <row r="803" spans="1:52" ht="15.75" customHeight="1" x14ac:dyDescent="0.25">
      <c r="A803" s="304"/>
      <c r="B803" s="112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8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</row>
    <row r="804" spans="1:52" ht="15.75" customHeight="1" x14ac:dyDescent="0.25">
      <c r="A804" s="304"/>
      <c r="B804" s="112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8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</row>
    <row r="805" spans="1:52" ht="15.75" customHeight="1" x14ac:dyDescent="0.25">
      <c r="A805" s="304"/>
      <c r="B805" s="112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8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</row>
    <row r="806" spans="1:52" ht="15.75" customHeight="1" x14ac:dyDescent="0.25">
      <c r="A806" s="304"/>
      <c r="B806" s="112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8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</row>
    <row r="807" spans="1:52" ht="15.75" customHeight="1" x14ac:dyDescent="0.25">
      <c r="A807" s="304"/>
      <c r="B807" s="112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8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</row>
    <row r="808" spans="1:52" ht="15.75" customHeight="1" x14ac:dyDescent="0.25">
      <c r="A808" s="304"/>
      <c r="B808" s="112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8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</row>
    <row r="809" spans="1:52" ht="15.75" customHeight="1" x14ac:dyDescent="0.25">
      <c r="A809" s="304"/>
      <c r="B809" s="112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8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</row>
    <row r="810" spans="1:52" ht="15.75" customHeight="1" x14ac:dyDescent="0.25">
      <c r="A810" s="304"/>
      <c r="B810" s="112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8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</row>
    <row r="811" spans="1:52" ht="15.75" customHeight="1" x14ac:dyDescent="0.25">
      <c r="A811" s="304"/>
      <c r="B811" s="112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8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</row>
    <row r="812" spans="1:52" ht="15.75" customHeight="1" x14ac:dyDescent="0.25">
      <c r="A812" s="304"/>
      <c r="B812" s="112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8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</row>
    <row r="813" spans="1:52" ht="15.75" customHeight="1" x14ac:dyDescent="0.25">
      <c r="A813" s="304"/>
      <c r="B813" s="112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8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</row>
    <row r="814" spans="1:52" ht="15.75" customHeight="1" x14ac:dyDescent="0.25">
      <c r="A814" s="304"/>
      <c r="B814" s="112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8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</row>
    <row r="815" spans="1:52" ht="15.75" customHeight="1" x14ac:dyDescent="0.25">
      <c r="A815" s="304"/>
      <c r="B815" s="112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8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</row>
    <row r="816" spans="1:52" ht="15.75" customHeight="1" x14ac:dyDescent="0.25">
      <c r="A816" s="304"/>
      <c r="B816" s="112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8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</row>
    <row r="817" spans="1:52" ht="15.75" customHeight="1" x14ac:dyDescent="0.25">
      <c r="A817" s="304"/>
      <c r="B817" s="112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8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</row>
    <row r="818" spans="1:52" ht="15.75" customHeight="1" x14ac:dyDescent="0.25">
      <c r="A818" s="304"/>
      <c r="B818" s="112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8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</row>
    <row r="819" spans="1:52" ht="15.75" customHeight="1" x14ac:dyDescent="0.25">
      <c r="A819" s="304"/>
      <c r="B819" s="112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8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</row>
    <row r="820" spans="1:52" ht="15.75" customHeight="1" x14ac:dyDescent="0.25">
      <c r="A820" s="304"/>
      <c r="B820" s="112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8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</row>
    <row r="821" spans="1:52" ht="15.75" customHeight="1" x14ac:dyDescent="0.25">
      <c r="A821" s="304"/>
      <c r="B821" s="112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8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</row>
    <row r="822" spans="1:52" ht="15.75" customHeight="1" x14ac:dyDescent="0.25">
      <c r="A822" s="304"/>
      <c r="B822" s="112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8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</row>
    <row r="823" spans="1:52" ht="15.75" customHeight="1" x14ac:dyDescent="0.25">
      <c r="A823" s="304"/>
      <c r="B823" s="112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8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</row>
    <row r="824" spans="1:52" ht="15.75" customHeight="1" x14ac:dyDescent="0.25">
      <c r="A824" s="304"/>
      <c r="B824" s="112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8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</row>
    <row r="825" spans="1:52" ht="15.75" customHeight="1" x14ac:dyDescent="0.25">
      <c r="A825" s="304"/>
      <c r="B825" s="112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8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</row>
    <row r="826" spans="1:52" ht="15.75" customHeight="1" x14ac:dyDescent="0.25">
      <c r="A826" s="304"/>
      <c r="B826" s="112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8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</row>
    <row r="827" spans="1:52" ht="15.75" customHeight="1" x14ac:dyDescent="0.25">
      <c r="A827" s="304"/>
      <c r="B827" s="112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8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</row>
    <row r="828" spans="1:52" ht="15.75" customHeight="1" x14ac:dyDescent="0.25">
      <c r="A828" s="304"/>
      <c r="B828" s="112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8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</row>
    <row r="829" spans="1:52" ht="15.75" customHeight="1" x14ac:dyDescent="0.25">
      <c r="A829" s="304"/>
      <c r="B829" s="112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8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</row>
    <row r="830" spans="1:52" ht="15.75" customHeight="1" x14ac:dyDescent="0.25">
      <c r="A830" s="304"/>
      <c r="B830" s="112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8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</row>
    <row r="831" spans="1:52" ht="15.75" customHeight="1" x14ac:dyDescent="0.25">
      <c r="A831" s="304"/>
      <c r="B831" s="112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8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</row>
    <row r="832" spans="1:52" ht="15.75" customHeight="1" x14ac:dyDescent="0.25">
      <c r="A832" s="304"/>
      <c r="B832" s="112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8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</row>
    <row r="833" spans="1:52" ht="15.75" customHeight="1" x14ac:dyDescent="0.25">
      <c r="A833" s="304"/>
      <c r="B833" s="112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8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</row>
    <row r="834" spans="1:52" ht="15.75" customHeight="1" x14ac:dyDescent="0.25">
      <c r="A834" s="304"/>
      <c r="B834" s="112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8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</row>
    <row r="835" spans="1:52" ht="15.75" customHeight="1" x14ac:dyDescent="0.25">
      <c r="A835" s="304"/>
      <c r="B835" s="112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8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</row>
    <row r="836" spans="1:52" ht="15.75" customHeight="1" x14ac:dyDescent="0.25">
      <c r="A836" s="304"/>
      <c r="B836" s="112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8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</row>
    <row r="837" spans="1:52" ht="15.75" customHeight="1" x14ac:dyDescent="0.25">
      <c r="A837" s="304"/>
      <c r="B837" s="112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8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</row>
    <row r="838" spans="1:52" ht="15.75" customHeight="1" x14ac:dyDescent="0.25">
      <c r="A838" s="304"/>
      <c r="B838" s="112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8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</row>
    <row r="839" spans="1:52" ht="15.75" customHeight="1" x14ac:dyDescent="0.25">
      <c r="A839" s="304"/>
      <c r="B839" s="112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8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</row>
    <row r="840" spans="1:52" ht="15.75" customHeight="1" x14ac:dyDescent="0.25">
      <c r="A840" s="304"/>
      <c r="B840" s="112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8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</row>
    <row r="841" spans="1:52" ht="15.75" customHeight="1" x14ac:dyDescent="0.25">
      <c r="A841" s="304"/>
      <c r="B841" s="112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8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</row>
    <row r="842" spans="1:52" ht="15.75" customHeight="1" x14ac:dyDescent="0.25">
      <c r="A842" s="304"/>
      <c r="B842" s="112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8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</row>
    <row r="843" spans="1:52" ht="15.75" customHeight="1" x14ac:dyDescent="0.25">
      <c r="A843" s="304"/>
      <c r="B843" s="112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8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</row>
    <row r="844" spans="1:52" ht="15.75" customHeight="1" x14ac:dyDescent="0.25">
      <c r="A844" s="304"/>
      <c r="B844" s="112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8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</row>
    <row r="845" spans="1:52" ht="15.75" customHeight="1" x14ac:dyDescent="0.25">
      <c r="A845" s="304"/>
      <c r="B845" s="112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8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</row>
    <row r="846" spans="1:52" ht="15.75" customHeight="1" x14ac:dyDescent="0.25">
      <c r="A846" s="304"/>
      <c r="B846" s="112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8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</row>
    <row r="847" spans="1:52" ht="15.75" customHeight="1" x14ac:dyDescent="0.25">
      <c r="A847" s="304"/>
      <c r="B847" s="112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8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</row>
    <row r="848" spans="1:52" ht="15.75" customHeight="1" x14ac:dyDescent="0.25">
      <c r="A848" s="304"/>
      <c r="B848" s="112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8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</row>
    <row r="849" spans="1:52" ht="15.75" customHeight="1" x14ac:dyDescent="0.25">
      <c r="A849" s="304"/>
      <c r="B849" s="112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8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</row>
    <row r="850" spans="1:52" ht="15.75" customHeight="1" x14ac:dyDescent="0.25">
      <c r="A850" s="304"/>
      <c r="B850" s="112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8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</row>
    <row r="851" spans="1:52" ht="15.75" customHeight="1" x14ac:dyDescent="0.25">
      <c r="A851" s="304"/>
      <c r="B851" s="112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8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</row>
    <row r="852" spans="1:52" ht="15.75" customHeight="1" x14ac:dyDescent="0.25">
      <c r="A852" s="304"/>
      <c r="B852" s="112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8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</row>
    <row r="853" spans="1:52" ht="15.75" customHeight="1" x14ac:dyDescent="0.25">
      <c r="A853" s="304"/>
      <c r="B853" s="112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8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</row>
    <row r="854" spans="1:52" ht="15.75" customHeight="1" x14ac:dyDescent="0.25">
      <c r="A854" s="304"/>
      <c r="B854" s="112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8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</row>
    <row r="855" spans="1:52" ht="15.75" customHeight="1" x14ac:dyDescent="0.25">
      <c r="A855" s="304"/>
      <c r="B855" s="112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8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</row>
    <row r="856" spans="1:52" ht="15.75" customHeight="1" x14ac:dyDescent="0.25">
      <c r="A856" s="304"/>
      <c r="B856" s="112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8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</row>
    <row r="857" spans="1:52" ht="15.75" customHeight="1" x14ac:dyDescent="0.25">
      <c r="A857" s="304"/>
      <c r="B857" s="112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8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</row>
    <row r="858" spans="1:52" ht="15.75" customHeight="1" x14ac:dyDescent="0.25">
      <c r="A858" s="304"/>
      <c r="B858" s="112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8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</row>
    <row r="859" spans="1:52" ht="15.75" customHeight="1" x14ac:dyDescent="0.25">
      <c r="A859" s="304"/>
      <c r="B859" s="112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8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</row>
    <row r="860" spans="1:52" ht="15.75" customHeight="1" x14ac:dyDescent="0.25">
      <c r="A860" s="304"/>
      <c r="B860" s="112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8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</row>
    <row r="861" spans="1:52" ht="15.75" customHeight="1" x14ac:dyDescent="0.25">
      <c r="A861" s="304"/>
      <c r="B861" s="112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8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</row>
    <row r="862" spans="1:52" ht="15.75" customHeight="1" x14ac:dyDescent="0.25">
      <c r="A862" s="304"/>
      <c r="B862" s="112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8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</row>
    <row r="863" spans="1:52" ht="15.75" customHeight="1" x14ac:dyDescent="0.25">
      <c r="A863" s="304"/>
      <c r="B863" s="112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8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</row>
    <row r="864" spans="1:52" ht="15.75" customHeight="1" x14ac:dyDescent="0.25">
      <c r="A864" s="304"/>
      <c r="B864" s="112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8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</row>
    <row r="865" spans="1:52" ht="15.75" customHeight="1" x14ac:dyDescent="0.25">
      <c r="A865" s="304"/>
      <c r="B865" s="112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8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</row>
    <row r="866" spans="1:52" ht="15.75" customHeight="1" x14ac:dyDescent="0.25">
      <c r="A866" s="304"/>
      <c r="B866" s="112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8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</row>
    <row r="867" spans="1:52" ht="15.75" customHeight="1" x14ac:dyDescent="0.25">
      <c r="A867" s="304"/>
      <c r="B867" s="112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8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</row>
    <row r="868" spans="1:52" ht="15.75" customHeight="1" x14ac:dyDescent="0.25">
      <c r="A868" s="304"/>
      <c r="B868" s="112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8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</row>
    <row r="869" spans="1:52" ht="15.75" customHeight="1" x14ac:dyDescent="0.25">
      <c r="A869" s="304"/>
      <c r="B869" s="112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8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</row>
    <row r="870" spans="1:52" ht="15.75" customHeight="1" x14ac:dyDescent="0.25">
      <c r="A870" s="304"/>
      <c r="B870" s="112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8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</row>
    <row r="871" spans="1:52" ht="15.75" customHeight="1" x14ac:dyDescent="0.25">
      <c r="A871" s="304"/>
      <c r="B871" s="112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8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</row>
    <row r="872" spans="1:52" ht="15.75" customHeight="1" x14ac:dyDescent="0.25">
      <c r="A872" s="304"/>
      <c r="B872" s="112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8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</row>
    <row r="873" spans="1:52" ht="15.75" customHeight="1" x14ac:dyDescent="0.25">
      <c r="A873" s="304"/>
      <c r="B873" s="112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8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</row>
    <row r="874" spans="1:52" ht="15.75" customHeight="1" x14ac:dyDescent="0.25">
      <c r="A874" s="304"/>
      <c r="B874" s="112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8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</row>
    <row r="875" spans="1:52" ht="15.75" customHeight="1" x14ac:dyDescent="0.25">
      <c r="A875" s="304"/>
      <c r="B875" s="112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8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</row>
    <row r="876" spans="1:52" ht="15.75" customHeight="1" x14ac:dyDescent="0.25">
      <c r="A876" s="304"/>
      <c r="B876" s="112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8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</row>
    <row r="877" spans="1:52" ht="15.75" customHeight="1" x14ac:dyDescent="0.25">
      <c r="A877" s="304"/>
      <c r="B877" s="112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8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</row>
    <row r="878" spans="1:52" ht="15.75" customHeight="1" x14ac:dyDescent="0.25">
      <c r="A878" s="304"/>
      <c r="B878" s="112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8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</row>
    <row r="879" spans="1:52" ht="15.75" customHeight="1" x14ac:dyDescent="0.25">
      <c r="A879" s="304"/>
      <c r="B879" s="112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8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</row>
    <row r="880" spans="1:52" ht="15.75" customHeight="1" x14ac:dyDescent="0.25">
      <c r="A880" s="304"/>
      <c r="B880" s="112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8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</row>
    <row r="881" spans="1:52" ht="15.75" customHeight="1" x14ac:dyDescent="0.25">
      <c r="A881" s="304"/>
      <c r="B881" s="112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8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</row>
    <row r="882" spans="1:52" ht="15.75" customHeight="1" x14ac:dyDescent="0.25">
      <c r="A882" s="304"/>
      <c r="B882" s="112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8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</row>
    <row r="883" spans="1:52" ht="15.75" customHeight="1" x14ac:dyDescent="0.25">
      <c r="A883" s="304"/>
      <c r="B883" s="112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8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</row>
    <row r="884" spans="1:52" ht="15.75" customHeight="1" x14ac:dyDescent="0.25">
      <c r="A884" s="304"/>
      <c r="B884" s="112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8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</row>
    <row r="885" spans="1:52" ht="15.75" customHeight="1" x14ac:dyDescent="0.25">
      <c r="A885" s="304"/>
      <c r="B885" s="112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8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</row>
    <row r="886" spans="1:52" ht="15.75" customHeight="1" x14ac:dyDescent="0.25">
      <c r="A886" s="304"/>
      <c r="B886" s="112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8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</row>
    <row r="887" spans="1:52" ht="15.75" customHeight="1" x14ac:dyDescent="0.25">
      <c r="A887" s="304"/>
      <c r="B887" s="112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8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</row>
    <row r="888" spans="1:52" ht="15.75" customHeight="1" x14ac:dyDescent="0.25">
      <c r="A888" s="304"/>
      <c r="B888" s="112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8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</row>
    <row r="889" spans="1:52" ht="15.75" customHeight="1" x14ac:dyDescent="0.25">
      <c r="A889" s="304"/>
      <c r="B889" s="112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8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</row>
    <row r="890" spans="1:52" ht="15.75" customHeight="1" x14ac:dyDescent="0.25">
      <c r="A890" s="304"/>
      <c r="B890" s="112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8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</row>
    <row r="891" spans="1:52" ht="15.75" customHeight="1" x14ac:dyDescent="0.25">
      <c r="A891" s="304"/>
      <c r="B891" s="112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8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</row>
    <row r="892" spans="1:52" ht="15.75" customHeight="1" x14ac:dyDescent="0.25">
      <c r="A892" s="304"/>
      <c r="B892" s="112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8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</row>
    <row r="893" spans="1:52" ht="15.75" customHeight="1" x14ac:dyDescent="0.25">
      <c r="A893" s="304"/>
      <c r="B893" s="112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8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</row>
    <row r="894" spans="1:52" ht="15.75" customHeight="1" x14ac:dyDescent="0.25">
      <c r="A894" s="304"/>
      <c r="B894" s="112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8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</row>
    <row r="895" spans="1:52" ht="15.75" customHeight="1" x14ac:dyDescent="0.25">
      <c r="A895" s="304"/>
      <c r="B895" s="112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8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</row>
    <row r="896" spans="1:52" ht="15.75" customHeight="1" x14ac:dyDescent="0.25">
      <c r="A896" s="304"/>
      <c r="B896" s="112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8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</row>
    <row r="897" spans="1:52" ht="15.75" customHeight="1" x14ac:dyDescent="0.25">
      <c r="A897" s="304"/>
      <c r="B897" s="112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8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</row>
    <row r="898" spans="1:52" ht="15.75" customHeight="1" x14ac:dyDescent="0.25">
      <c r="A898" s="304"/>
      <c r="B898" s="112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8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</row>
    <row r="899" spans="1:52" ht="15.75" customHeight="1" x14ac:dyDescent="0.25">
      <c r="A899" s="304"/>
      <c r="B899" s="112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8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</row>
    <row r="900" spans="1:52" ht="15.75" customHeight="1" x14ac:dyDescent="0.25">
      <c r="A900" s="304"/>
      <c r="B900" s="112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8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</row>
    <row r="901" spans="1:52" ht="15.75" customHeight="1" x14ac:dyDescent="0.25">
      <c r="A901" s="304"/>
      <c r="B901" s="112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8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</row>
    <row r="902" spans="1:52" ht="15.75" customHeight="1" x14ac:dyDescent="0.25">
      <c r="A902" s="304"/>
      <c r="B902" s="112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8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</row>
    <row r="903" spans="1:52" ht="15.75" customHeight="1" x14ac:dyDescent="0.25">
      <c r="A903" s="304"/>
      <c r="B903" s="112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8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</row>
    <row r="904" spans="1:52" ht="15.75" customHeight="1" x14ac:dyDescent="0.25">
      <c r="A904" s="304"/>
      <c r="B904" s="112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8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</row>
    <row r="905" spans="1:52" ht="15.75" customHeight="1" x14ac:dyDescent="0.25">
      <c r="A905" s="304"/>
      <c r="B905" s="112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8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</row>
    <row r="906" spans="1:52" ht="15.75" customHeight="1" x14ac:dyDescent="0.25">
      <c r="A906" s="304"/>
      <c r="B906" s="112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8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</row>
    <row r="907" spans="1:52" ht="15.75" customHeight="1" x14ac:dyDescent="0.25">
      <c r="A907" s="304"/>
      <c r="B907" s="112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8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</row>
    <row r="908" spans="1:52" ht="15.75" customHeight="1" x14ac:dyDescent="0.25">
      <c r="A908" s="304"/>
      <c r="B908" s="112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8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</row>
    <row r="909" spans="1:52" ht="15.75" customHeight="1" x14ac:dyDescent="0.25">
      <c r="A909" s="304"/>
      <c r="B909" s="112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8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</row>
    <row r="910" spans="1:52" ht="15.75" customHeight="1" x14ac:dyDescent="0.25">
      <c r="A910" s="304"/>
      <c r="B910" s="112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8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</row>
    <row r="911" spans="1:52" ht="15.75" customHeight="1" x14ac:dyDescent="0.25">
      <c r="A911" s="304"/>
      <c r="B911" s="112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8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</row>
    <row r="912" spans="1:52" ht="15.75" customHeight="1" x14ac:dyDescent="0.25">
      <c r="A912" s="304"/>
      <c r="B912" s="112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8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</row>
    <row r="913" spans="1:52" ht="15.75" customHeight="1" x14ac:dyDescent="0.25">
      <c r="A913" s="304"/>
      <c r="B913" s="112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8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</row>
    <row r="914" spans="1:52" ht="15.75" customHeight="1" x14ac:dyDescent="0.25">
      <c r="A914" s="304"/>
      <c r="B914" s="112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8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</row>
    <row r="915" spans="1:52" ht="15.75" customHeight="1" x14ac:dyDescent="0.25">
      <c r="A915" s="304"/>
      <c r="B915" s="112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8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</row>
    <row r="916" spans="1:52" ht="15.75" customHeight="1" x14ac:dyDescent="0.25">
      <c r="A916" s="304"/>
      <c r="B916" s="112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8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</row>
    <row r="917" spans="1:52" ht="15.75" customHeight="1" x14ac:dyDescent="0.25">
      <c r="A917" s="304"/>
      <c r="B917" s="112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8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</row>
    <row r="918" spans="1:52" ht="15.75" customHeight="1" x14ac:dyDescent="0.25">
      <c r="A918" s="304"/>
      <c r="B918" s="112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8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</row>
    <row r="919" spans="1:52" ht="15.75" customHeight="1" x14ac:dyDescent="0.25">
      <c r="A919" s="304"/>
      <c r="B919" s="112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8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</row>
    <row r="920" spans="1:52" ht="15.75" customHeight="1" x14ac:dyDescent="0.25">
      <c r="A920" s="304"/>
      <c r="B920" s="112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8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</row>
    <row r="921" spans="1:52" ht="15.75" customHeight="1" x14ac:dyDescent="0.25">
      <c r="A921" s="304"/>
      <c r="B921" s="112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8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</row>
    <row r="922" spans="1:52" ht="15.75" customHeight="1" x14ac:dyDescent="0.25">
      <c r="A922" s="304"/>
      <c r="B922" s="112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8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</row>
    <row r="923" spans="1:52" ht="15.75" customHeight="1" x14ac:dyDescent="0.25">
      <c r="A923" s="304"/>
      <c r="B923" s="112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8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</row>
    <row r="924" spans="1:52" ht="15.75" customHeight="1" x14ac:dyDescent="0.25">
      <c r="A924" s="304"/>
      <c r="B924" s="112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8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</row>
    <row r="925" spans="1:52" ht="15.75" customHeight="1" x14ac:dyDescent="0.25">
      <c r="A925" s="304"/>
      <c r="B925" s="112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8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</row>
    <row r="926" spans="1:52" ht="15.75" customHeight="1" x14ac:dyDescent="0.25">
      <c r="A926" s="304"/>
      <c r="B926" s="112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8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</row>
    <row r="927" spans="1:52" ht="15.75" customHeight="1" x14ac:dyDescent="0.25">
      <c r="A927" s="304"/>
      <c r="B927" s="112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8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</row>
    <row r="928" spans="1:52" ht="15.75" customHeight="1" x14ac:dyDescent="0.25">
      <c r="A928" s="304"/>
      <c r="B928" s="112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8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</row>
    <row r="929" spans="1:52" ht="15.75" customHeight="1" x14ac:dyDescent="0.25">
      <c r="A929" s="304"/>
      <c r="B929" s="112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8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</row>
    <row r="930" spans="1:52" ht="15.75" customHeight="1" x14ac:dyDescent="0.25">
      <c r="A930" s="304"/>
      <c r="B930" s="112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8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</row>
    <row r="931" spans="1:52" ht="15.75" customHeight="1" x14ac:dyDescent="0.25">
      <c r="A931" s="304"/>
      <c r="B931" s="112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8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</row>
    <row r="932" spans="1:52" ht="15.75" customHeight="1" x14ac:dyDescent="0.25">
      <c r="A932" s="304"/>
      <c r="B932" s="112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8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</row>
    <row r="933" spans="1:52" ht="15.75" customHeight="1" x14ac:dyDescent="0.25">
      <c r="A933" s="304"/>
      <c r="B933" s="112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8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</row>
    <row r="934" spans="1:52" ht="15.75" customHeight="1" x14ac:dyDescent="0.25">
      <c r="A934" s="304"/>
      <c r="B934" s="112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8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</row>
    <row r="935" spans="1:52" ht="15.75" customHeight="1" x14ac:dyDescent="0.25">
      <c r="A935" s="304"/>
      <c r="B935" s="112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8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</row>
    <row r="936" spans="1:52" ht="15.75" customHeight="1" x14ac:dyDescent="0.25">
      <c r="A936" s="304"/>
      <c r="B936" s="112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8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</row>
    <row r="937" spans="1:52" ht="15.75" customHeight="1" x14ac:dyDescent="0.25">
      <c r="A937" s="304"/>
      <c r="B937" s="112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8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</row>
    <row r="938" spans="1:52" ht="15.75" customHeight="1" x14ac:dyDescent="0.25">
      <c r="A938" s="304"/>
      <c r="B938" s="112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8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</row>
    <row r="939" spans="1:52" ht="15.75" customHeight="1" x14ac:dyDescent="0.25">
      <c r="A939" s="304"/>
      <c r="B939" s="112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8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</row>
    <row r="940" spans="1:52" ht="15.75" customHeight="1" x14ac:dyDescent="0.25">
      <c r="A940" s="304"/>
      <c r="B940" s="112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8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</row>
    <row r="941" spans="1:52" ht="15.75" customHeight="1" x14ac:dyDescent="0.25">
      <c r="A941" s="304"/>
      <c r="B941" s="112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8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</row>
    <row r="942" spans="1:52" ht="15.75" customHeight="1" x14ac:dyDescent="0.25">
      <c r="A942" s="304"/>
      <c r="B942" s="112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8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</row>
    <row r="943" spans="1:52" ht="15.75" customHeight="1" x14ac:dyDescent="0.25">
      <c r="A943" s="304"/>
      <c r="B943" s="112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8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</row>
    <row r="944" spans="1:52" ht="15.75" customHeight="1" x14ac:dyDescent="0.25">
      <c r="A944" s="304"/>
      <c r="B944" s="112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8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</row>
    <row r="945" spans="1:52" ht="15.75" customHeight="1" x14ac:dyDescent="0.25">
      <c r="A945" s="304"/>
      <c r="B945" s="112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8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</row>
    <row r="946" spans="1:52" ht="15.75" customHeight="1" x14ac:dyDescent="0.25">
      <c r="A946" s="304"/>
      <c r="B946" s="112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8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</row>
    <row r="947" spans="1:52" ht="15.75" customHeight="1" x14ac:dyDescent="0.25">
      <c r="A947" s="304"/>
      <c r="B947" s="112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8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</row>
    <row r="948" spans="1:52" ht="15.75" customHeight="1" x14ac:dyDescent="0.25">
      <c r="A948" s="304"/>
      <c r="B948" s="112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8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</row>
    <row r="949" spans="1:52" ht="15.75" customHeight="1" x14ac:dyDescent="0.25">
      <c r="A949" s="304"/>
      <c r="B949" s="112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8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</row>
    <row r="950" spans="1:52" ht="15.75" customHeight="1" x14ac:dyDescent="0.25">
      <c r="A950" s="304"/>
      <c r="B950" s="112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8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</row>
    <row r="951" spans="1:52" ht="15.75" customHeight="1" x14ac:dyDescent="0.25">
      <c r="A951" s="304"/>
      <c r="B951" s="112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8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</row>
    <row r="952" spans="1:52" ht="15.75" customHeight="1" x14ac:dyDescent="0.25">
      <c r="A952" s="304"/>
      <c r="B952" s="112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8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</row>
    <row r="953" spans="1:52" ht="15.75" customHeight="1" x14ac:dyDescent="0.25">
      <c r="A953" s="304"/>
      <c r="B953" s="112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8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</row>
    <row r="954" spans="1:52" ht="15.75" customHeight="1" x14ac:dyDescent="0.25">
      <c r="A954" s="304"/>
      <c r="B954" s="112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8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</row>
    <row r="955" spans="1:52" ht="15.75" customHeight="1" x14ac:dyDescent="0.25">
      <c r="A955" s="304"/>
      <c r="B955" s="112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8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</row>
    <row r="956" spans="1:52" ht="15.75" customHeight="1" x14ac:dyDescent="0.25">
      <c r="A956" s="304"/>
      <c r="B956" s="112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8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</row>
    <row r="957" spans="1:52" ht="15.75" customHeight="1" x14ac:dyDescent="0.25">
      <c r="A957" s="304"/>
      <c r="B957" s="112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8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</row>
    <row r="958" spans="1:52" ht="15.75" customHeight="1" x14ac:dyDescent="0.25">
      <c r="A958" s="304"/>
      <c r="B958" s="112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8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</row>
    <row r="959" spans="1:52" ht="15.75" customHeight="1" x14ac:dyDescent="0.25">
      <c r="A959" s="304"/>
      <c r="B959" s="112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8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</row>
    <row r="960" spans="1:52" ht="15.75" customHeight="1" x14ac:dyDescent="0.25">
      <c r="A960" s="304"/>
      <c r="B960" s="112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8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</row>
    <row r="961" spans="1:52" ht="15.75" customHeight="1" x14ac:dyDescent="0.25">
      <c r="A961" s="304"/>
      <c r="B961" s="112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8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</row>
    <row r="962" spans="1:52" ht="15.75" customHeight="1" x14ac:dyDescent="0.25">
      <c r="A962" s="304"/>
      <c r="B962" s="112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8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</row>
    <row r="963" spans="1:52" ht="15.75" customHeight="1" x14ac:dyDescent="0.25">
      <c r="A963" s="304"/>
      <c r="B963" s="112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8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</row>
    <row r="964" spans="1:52" ht="15.75" customHeight="1" x14ac:dyDescent="0.25">
      <c r="A964" s="304"/>
      <c r="B964" s="112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8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</row>
    <row r="965" spans="1:52" ht="15.75" customHeight="1" x14ac:dyDescent="0.25">
      <c r="A965" s="304"/>
      <c r="B965" s="112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8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</row>
    <row r="966" spans="1:52" ht="15.75" customHeight="1" x14ac:dyDescent="0.25">
      <c r="A966" s="304"/>
      <c r="B966" s="112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8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</row>
    <row r="967" spans="1:52" ht="15.75" customHeight="1" x14ac:dyDescent="0.25">
      <c r="A967" s="304"/>
      <c r="B967" s="112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8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</row>
    <row r="968" spans="1:52" ht="15.75" customHeight="1" x14ac:dyDescent="0.25">
      <c r="A968" s="304"/>
      <c r="B968" s="112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8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</row>
    <row r="969" spans="1:52" ht="15.75" customHeight="1" x14ac:dyDescent="0.25">
      <c r="A969" s="304"/>
      <c r="B969" s="112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8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</row>
    <row r="970" spans="1:52" ht="15.75" customHeight="1" x14ac:dyDescent="0.25">
      <c r="A970" s="304"/>
      <c r="B970" s="112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8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</row>
    <row r="971" spans="1:52" ht="15.75" customHeight="1" x14ac:dyDescent="0.25">
      <c r="A971" s="304"/>
      <c r="B971" s="112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8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</row>
    <row r="972" spans="1:52" ht="15.75" customHeight="1" x14ac:dyDescent="0.25">
      <c r="A972" s="304"/>
      <c r="B972" s="112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8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</row>
    <row r="973" spans="1:52" ht="15.75" customHeight="1" x14ac:dyDescent="0.25">
      <c r="A973" s="304"/>
      <c r="B973" s="112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8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</row>
    <row r="974" spans="1:52" ht="15.75" customHeight="1" x14ac:dyDescent="0.25">
      <c r="A974" s="304"/>
      <c r="B974" s="112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8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</row>
    <row r="975" spans="1:52" ht="15.75" customHeight="1" x14ac:dyDescent="0.25">
      <c r="A975" s="304"/>
      <c r="B975" s="112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8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</row>
    <row r="976" spans="1:52" ht="15.75" customHeight="1" x14ac:dyDescent="0.25">
      <c r="A976" s="304"/>
      <c r="B976" s="112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8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</row>
    <row r="977" spans="1:52" ht="15.75" customHeight="1" x14ac:dyDescent="0.25">
      <c r="A977" s="304"/>
      <c r="B977" s="112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8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</row>
    <row r="978" spans="1:52" ht="15.75" customHeight="1" x14ac:dyDescent="0.25">
      <c r="A978" s="304"/>
      <c r="B978" s="112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8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</row>
    <row r="979" spans="1:52" ht="15.75" customHeight="1" x14ac:dyDescent="0.25">
      <c r="A979" s="304"/>
      <c r="B979" s="112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8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</row>
    <row r="980" spans="1:52" ht="15.75" customHeight="1" x14ac:dyDescent="0.25">
      <c r="A980" s="304"/>
      <c r="B980" s="112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8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</row>
    <row r="981" spans="1:52" ht="15.75" customHeight="1" x14ac:dyDescent="0.25">
      <c r="A981" s="304"/>
      <c r="B981" s="112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8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</row>
    <row r="982" spans="1:52" ht="15.75" customHeight="1" x14ac:dyDescent="0.25">
      <c r="A982" s="304"/>
      <c r="B982" s="112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8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</row>
    <row r="983" spans="1:52" ht="15.75" customHeight="1" x14ac:dyDescent="0.25">
      <c r="A983" s="304"/>
      <c r="B983" s="112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8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</row>
    <row r="984" spans="1:52" ht="15.75" customHeight="1" x14ac:dyDescent="0.25">
      <c r="A984" s="304"/>
      <c r="B984" s="112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8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</row>
    <row r="985" spans="1:52" ht="15.75" customHeight="1" x14ac:dyDescent="0.25">
      <c r="A985" s="304"/>
      <c r="B985" s="112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8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</row>
    <row r="986" spans="1:52" ht="15.75" customHeight="1" x14ac:dyDescent="0.25">
      <c r="A986" s="304"/>
      <c r="B986" s="112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8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  <c r="AZ986" s="84"/>
    </row>
    <row r="987" spans="1:52" ht="15.75" customHeight="1" x14ac:dyDescent="0.25">
      <c r="A987" s="304"/>
      <c r="B987" s="112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84"/>
      <c r="AM987" s="84"/>
      <c r="AN987" s="84"/>
      <c r="AO987" s="84"/>
      <c r="AP987" s="84"/>
      <c r="AQ987" s="84"/>
      <c r="AR987" s="84"/>
      <c r="AS987" s="84"/>
      <c r="AT987" s="84"/>
      <c r="AU987" s="84"/>
      <c r="AV987" s="84"/>
      <c r="AW987" s="84"/>
      <c r="AX987" s="84"/>
      <c r="AY987" s="84"/>
      <c r="AZ987" s="84"/>
    </row>
    <row r="988" spans="1:52" ht="15.75" customHeight="1" x14ac:dyDescent="0.25">
      <c r="A988" s="304"/>
      <c r="B988" s="112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  <c r="AA988" s="84"/>
      <c r="AB988" s="84"/>
      <c r="AC988" s="84"/>
      <c r="AD988" s="84"/>
      <c r="AE988" s="84"/>
      <c r="AF988" s="84"/>
      <c r="AG988" s="84"/>
      <c r="AH988" s="84"/>
      <c r="AI988" s="84"/>
      <c r="AJ988" s="84"/>
      <c r="AK988" s="84"/>
      <c r="AL988" s="84"/>
      <c r="AM988" s="84"/>
      <c r="AN988" s="84"/>
      <c r="AO988" s="84"/>
      <c r="AP988" s="84"/>
      <c r="AQ988" s="84"/>
      <c r="AR988" s="84"/>
      <c r="AS988" s="84"/>
      <c r="AT988" s="84"/>
      <c r="AU988" s="84"/>
      <c r="AV988" s="84"/>
      <c r="AW988" s="84"/>
      <c r="AX988" s="84"/>
      <c r="AY988" s="84"/>
      <c r="AZ988" s="84"/>
    </row>
    <row r="989" spans="1:52" ht="15.75" customHeight="1" x14ac:dyDescent="0.25">
      <c r="A989" s="304"/>
      <c r="B989" s="112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  <c r="AA989" s="84"/>
      <c r="AB989" s="84"/>
      <c r="AC989" s="84"/>
      <c r="AD989" s="84"/>
      <c r="AE989" s="84"/>
      <c r="AF989" s="84"/>
      <c r="AG989" s="84"/>
      <c r="AH989" s="84"/>
      <c r="AI989" s="84"/>
      <c r="AJ989" s="84"/>
      <c r="AK989" s="84"/>
      <c r="AL989" s="84"/>
      <c r="AM989" s="84"/>
      <c r="AN989" s="84"/>
      <c r="AO989" s="84"/>
      <c r="AP989" s="84"/>
      <c r="AQ989" s="84"/>
      <c r="AR989" s="84"/>
      <c r="AS989" s="84"/>
      <c r="AT989" s="84"/>
      <c r="AU989" s="84"/>
      <c r="AV989" s="84"/>
      <c r="AW989" s="84"/>
      <c r="AX989" s="84"/>
      <c r="AY989" s="84"/>
      <c r="AZ989" s="84"/>
    </row>
    <row r="990" spans="1:52" ht="15.75" customHeight="1" x14ac:dyDescent="0.25">
      <c r="A990" s="304"/>
      <c r="B990" s="112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  <c r="AA990" s="84"/>
      <c r="AB990" s="84"/>
      <c r="AC990" s="84"/>
      <c r="AD990" s="84"/>
      <c r="AE990" s="84"/>
      <c r="AF990" s="84"/>
      <c r="AG990" s="84"/>
      <c r="AH990" s="84"/>
      <c r="AI990" s="84"/>
      <c r="AJ990" s="84"/>
      <c r="AK990" s="84"/>
      <c r="AL990" s="84"/>
      <c r="AM990" s="84"/>
      <c r="AN990" s="84"/>
      <c r="AO990" s="84"/>
      <c r="AP990" s="84"/>
      <c r="AQ990" s="84"/>
      <c r="AR990" s="84"/>
      <c r="AS990" s="84"/>
      <c r="AT990" s="84"/>
      <c r="AU990" s="84"/>
      <c r="AV990" s="84"/>
      <c r="AW990" s="84"/>
      <c r="AX990" s="84"/>
      <c r="AY990" s="84"/>
      <c r="AZ990" s="84"/>
    </row>
    <row r="991" spans="1:52" ht="15.75" customHeight="1" x14ac:dyDescent="0.25">
      <c r="A991" s="304"/>
      <c r="B991" s="112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  <c r="AA991" s="84"/>
      <c r="AB991" s="84"/>
      <c r="AC991" s="84"/>
      <c r="AD991" s="84"/>
      <c r="AE991" s="84"/>
      <c r="AF991" s="84"/>
      <c r="AG991" s="84"/>
      <c r="AH991" s="84"/>
      <c r="AI991" s="84"/>
      <c r="AJ991" s="84"/>
      <c r="AK991" s="84"/>
      <c r="AL991" s="84"/>
      <c r="AM991" s="84"/>
      <c r="AN991" s="84"/>
      <c r="AO991" s="84"/>
      <c r="AP991" s="84"/>
      <c r="AQ991" s="84"/>
      <c r="AR991" s="84"/>
      <c r="AS991" s="84"/>
      <c r="AT991" s="84"/>
      <c r="AU991" s="84"/>
      <c r="AV991" s="84"/>
      <c r="AW991" s="84"/>
      <c r="AX991" s="84"/>
      <c r="AY991" s="84"/>
      <c r="AZ991" s="84"/>
    </row>
    <row r="992" spans="1:52" ht="15.75" customHeight="1" x14ac:dyDescent="0.25">
      <c r="A992" s="304"/>
      <c r="B992" s="112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  <c r="AA992" s="84"/>
      <c r="AB992" s="84"/>
      <c r="AC992" s="84"/>
      <c r="AD992" s="84"/>
      <c r="AE992" s="84"/>
      <c r="AF992" s="84"/>
      <c r="AG992" s="84"/>
      <c r="AH992" s="84"/>
      <c r="AI992" s="84"/>
      <c r="AJ992" s="84"/>
      <c r="AK992" s="84"/>
      <c r="AL992" s="84"/>
      <c r="AM992" s="84"/>
      <c r="AN992" s="84"/>
      <c r="AO992" s="84"/>
      <c r="AP992" s="84"/>
      <c r="AQ992" s="84"/>
      <c r="AR992" s="84"/>
      <c r="AS992" s="84"/>
      <c r="AT992" s="84"/>
      <c r="AU992" s="84"/>
      <c r="AV992" s="84"/>
      <c r="AW992" s="84"/>
      <c r="AX992" s="84"/>
      <c r="AY992" s="84"/>
      <c r="AZ992" s="84"/>
    </row>
    <row r="993" spans="1:52" ht="15.75" customHeight="1" x14ac:dyDescent="0.25">
      <c r="A993" s="304"/>
      <c r="B993" s="112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  <c r="AA993" s="84"/>
      <c r="AB993" s="84"/>
      <c r="AC993" s="84"/>
      <c r="AD993" s="84"/>
      <c r="AE993" s="84"/>
      <c r="AF993" s="84"/>
      <c r="AG993" s="84"/>
      <c r="AH993" s="84"/>
      <c r="AI993" s="84"/>
      <c r="AJ993" s="84"/>
      <c r="AK993" s="84"/>
      <c r="AL993" s="84"/>
      <c r="AM993" s="84"/>
      <c r="AN993" s="84"/>
      <c r="AO993" s="84"/>
      <c r="AP993" s="84"/>
      <c r="AQ993" s="84"/>
      <c r="AR993" s="84"/>
      <c r="AS993" s="84"/>
      <c r="AT993" s="84"/>
      <c r="AU993" s="84"/>
      <c r="AV993" s="84"/>
      <c r="AW993" s="84"/>
      <c r="AX993" s="84"/>
      <c r="AY993" s="84"/>
      <c r="AZ993" s="84"/>
    </row>
    <row r="994" spans="1:52" ht="15.75" customHeight="1" x14ac:dyDescent="0.25">
      <c r="A994" s="304"/>
      <c r="B994" s="112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  <c r="AA994" s="84"/>
      <c r="AB994" s="84"/>
      <c r="AC994" s="84"/>
      <c r="AD994" s="84"/>
      <c r="AE994" s="84"/>
      <c r="AF994" s="84"/>
      <c r="AG994" s="84"/>
      <c r="AH994" s="84"/>
      <c r="AI994" s="84"/>
      <c r="AJ994" s="84"/>
      <c r="AK994" s="84"/>
      <c r="AL994" s="84"/>
      <c r="AM994" s="84"/>
      <c r="AN994" s="84"/>
      <c r="AO994" s="84"/>
      <c r="AP994" s="84"/>
      <c r="AQ994" s="84"/>
      <c r="AR994" s="84"/>
      <c r="AS994" s="84"/>
      <c r="AT994" s="84"/>
      <c r="AU994" s="84"/>
      <c r="AV994" s="84"/>
      <c r="AW994" s="84"/>
      <c r="AX994" s="84"/>
      <c r="AY994" s="84"/>
      <c r="AZ994" s="84"/>
    </row>
    <row r="995" spans="1:52" ht="15.75" customHeight="1" x14ac:dyDescent="0.25">
      <c r="A995" s="304"/>
      <c r="B995" s="112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  <c r="AA995" s="84"/>
      <c r="AB995" s="84"/>
      <c r="AC995" s="84"/>
      <c r="AD995" s="84"/>
      <c r="AE995" s="84"/>
      <c r="AF995" s="84"/>
      <c r="AG995" s="84"/>
      <c r="AH995" s="84"/>
      <c r="AI995" s="84"/>
      <c r="AJ995" s="84"/>
      <c r="AK995" s="84"/>
      <c r="AL995" s="84"/>
      <c r="AM995" s="84"/>
      <c r="AN995" s="84"/>
      <c r="AO995" s="84"/>
      <c r="AP995" s="84"/>
      <c r="AQ995" s="84"/>
      <c r="AR995" s="84"/>
      <c r="AS995" s="84"/>
      <c r="AT995" s="84"/>
      <c r="AU995" s="84"/>
      <c r="AV995" s="84"/>
      <c r="AW995" s="84"/>
      <c r="AX995" s="84"/>
      <c r="AY995" s="84"/>
      <c r="AZ995" s="84"/>
    </row>
    <row r="996" spans="1:52" ht="15.75" customHeight="1" x14ac:dyDescent="0.25">
      <c r="A996" s="304"/>
      <c r="B996" s="112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  <c r="AA996" s="84"/>
      <c r="AB996" s="84"/>
      <c r="AC996" s="84"/>
      <c r="AD996" s="84"/>
      <c r="AE996" s="84"/>
      <c r="AF996" s="84"/>
      <c r="AG996" s="84"/>
      <c r="AH996" s="84"/>
      <c r="AI996" s="84"/>
      <c r="AJ996" s="84"/>
      <c r="AK996" s="84"/>
      <c r="AL996" s="84"/>
      <c r="AM996" s="84"/>
      <c r="AN996" s="84"/>
      <c r="AO996" s="84"/>
      <c r="AP996" s="84"/>
      <c r="AQ996" s="84"/>
      <c r="AR996" s="84"/>
      <c r="AS996" s="84"/>
      <c r="AT996" s="84"/>
      <c r="AU996" s="84"/>
      <c r="AV996" s="84"/>
      <c r="AW996" s="84"/>
      <c r="AX996" s="84"/>
      <c r="AY996" s="84"/>
      <c r="AZ996" s="84"/>
    </row>
    <row r="997" spans="1:52" ht="15.75" customHeight="1" x14ac:dyDescent="0.25">
      <c r="A997" s="304"/>
      <c r="B997" s="112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  <c r="AA997" s="84"/>
      <c r="AB997" s="84"/>
      <c r="AC997" s="84"/>
      <c r="AD997" s="84"/>
      <c r="AE997" s="84"/>
      <c r="AF997" s="84"/>
      <c r="AG997" s="84"/>
      <c r="AH997" s="84"/>
      <c r="AI997" s="84"/>
      <c r="AJ997" s="84"/>
      <c r="AK997" s="84"/>
      <c r="AL997" s="84"/>
      <c r="AM997" s="84"/>
      <c r="AN997" s="84"/>
      <c r="AO997" s="84"/>
      <c r="AP997" s="84"/>
      <c r="AQ997" s="84"/>
      <c r="AR997" s="84"/>
      <c r="AS997" s="84"/>
      <c r="AT997" s="84"/>
      <c r="AU997" s="84"/>
      <c r="AV997" s="84"/>
      <c r="AW997" s="84"/>
      <c r="AX997" s="84"/>
      <c r="AY997" s="84"/>
      <c r="AZ997" s="84"/>
    </row>
  </sheetData>
  <mergeCells count="21">
    <mergeCell ref="AV7:AZ12"/>
    <mergeCell ref="A13:B13"/>
    <mergeCell ref="AT13:AU13"/>
    <mergeCell ref="AT24:AU24"/>
    <mergeCell ref="D27:H27"/>
    <mergeCell ref="F30:H30"/>
    <mergeCell ref="AV37:AZ42"/>
    <mergeCell ref="D88:H88"/>
    <mergeCell ref="F91:H91"/>
    <mergeCell ref="A24:B24"/>
    <mergeCell ref="A43:B43"/>
    <mergeCell ref="A54:B54"/>
    <mergeCell ref="D57:H57"/>
    <mergeCell ref="F60:H60"/>
    <mergeCell ref="A74:B74"/>
    <mergeCell ref="A85:B85"/>
    <mergeCell ref="AT43:AU43"/>
    <mergeCell ref="AT54:AU54"/>
    <mergeCell ref="AT72:AZ73"/>
    <mergeCell ref="AT74:AU74"/>
    <mergeCell ref="AT85:AU85"/>
  </mergeCells>
  <pageMargins left="0.7" right="0.7" top="0.75" bottom="0.75" header="0" footer="0"/>
  <pageSetup paperSize="9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Z988"/>
  <sheetViews>
    <sheetView zoomScale="70" zoomScaleNormal="70" workbookViewId="0">
      <selection activeCell="N67" sqref="N67"/>
    </sheetView>
  </sheetViews>
  <sheetFormatPr defaultColWidth="14.42578125" defaultRowHeight="15" customHeight="1" x14ac:dyDescent="0.2"/>
  <cols>
    <col min="1" max="1" width="20.85546875" customWidth="1"/>
    <col min="2" max="2" width="50.85546875" customWidth="1"/>
    <col min="3" max="3" width="9.85546875" customWidth="1"/>
    <col min="4" max="4" width="11" customWidth="1"/>
    <col min="5" max="5" width="10.140625" customWidth="1"/>
    <col min="6" max="6" width="10.5703125" customWidth="1"/>
    <col min="7" max="7" width="11" customWidth="1"/>
    <col min="8" max="8" width="12.85546875" customWidth="1"/>
    <col min="9" max="9" width="9.85546875" customWidth="1"/>
    <col min="10" max="10" width="11" customWidth="1"/>
    <col min="11" max="11" width="10.140625" customWidth="1"/>
    <col min="12" max="12" width="10.5703125" customWidth="1"/>
    <col min="13" max="13" width="11" customWidth="1"/>
    <col min="14" max="14" width="12.85546875" customWidth="1"/>
    <col min="15" max="15" width="10.85546875" customWidth="1"/>
    <col min="16" max="16" width="10.5703125" customWidth="1"/>
    <col min="17" max="17" width="9.5703125" customWidth="1"/>
    <col min="18" max="18" width="11" customWidth="1"/>
    <col min="19" max="19" width="9.42578125" customWidth="1"/>
    <col min="20" max="20" width="11.42578125" customWidth="1"/>
    <col min="21" max="21" width="11.85546875" customWidth="1"/>
    <col min="22" max="22" width="14" customWidth="1"/>
    <col min="23" max="23" width="10.85546875" customWidth="1"/>
    <col min="24" max="24" width="11.140625" customWidth="1"/>
    <col min="25" max="25" width="13.42578125" customWidth="1"/>
    <col min="26" max="26" width="11.42578125" customWidth="1"/>
    <col min="27" max="44" width="10.140625" bestFit="1" customWidth="1"/>
    <col min="45" max="45" width="9.140625" customWidth="1"/>
    <col min="46" max="46" width="13.140625" customWidth="1"/>
    <col min="47" max="47" width="46.85546875" customWidth="1"/>
    <col min="48" max="48" width="11.140625" customWidth="1"/>
    <col min="49" max="49" width="14.140625" customWidth="1"/>
    <col min="50" max="50" width="17.85546875" customWidth="1"/>
    <col min="51" max="51" width="15.85546875" customWidth="1"/>
    <col min="52" max="52" width="18.85546875" customWidth="1"/>
  </cols>
  <sheetData>
    <row r="1" spans="1:52" ht="15.75" x14ac:dyDescent="0.25">
      <c r="A1" s="268" t="s">
        <v>171</v>
      </c>
      <c r="B1" s="68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</row>
    <row r="2" spans="1:52" x14ac:dyDescent="0.25">
      <c r="A2" s="270" t="s">
        <v>172</v>
      </c>
      <c r="B2" s="69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</row>
    <row r="3" spans="1:52" x14ac:dyDescent="0.25">
      <c r="A3" s="270"/>
      <c r="B3" s="6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</row>
    <row r="4" spans="1:52" ht="23.25" x14ac:dyDescent="0.35">
      <c r="A4" s="70" t="s">
        <v>52</v>
      </c>
      <c r="B4" s="71" t="s">
        <v>53</v>
      </c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</row>
    <row r="5" spans="1:52" x14ac:dyDescent="0.25">
      <c r="A5" s="270"/>
      <c r="B5" s="6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</row>
    <row r="6" spans="1:52" x14ac:dyDescent="0.25">
      <c r="A6" s="270"/>
      <c r="B6" s="69"/>
      <c r="C6" s="69">
        <v>2016</v>
      </c>
      <c r="D6" s="69">
        <v>2017</v>
      </c>
      <c r="E6" s="69">
        <v>2018</v>
      </c>
      <c r="F6" s="69">
        <v>2019</v>
      </c>
      <c r="G6" s="69">
        <v>2020</v>
      </c>
      <c r="H6" s="69">
        <v>2021</v>
      </c>
      <c r="I6" s="69">
        <v>2022</v>
      </c>
      <c r="J6" s="69">
        <v>2023</v>
      </c>
      <c r="K6" s="69">
        <v>2024</v>
      </c>
      <c r="L6" s="69">
        <v>2025</v>
      </c>
      <c r="M6" s="69">
        <v>2026</v>
      </c>
      <c r="N6" s="69">
        <v>2027</v>
      </c>
      <c r="O6" s="69">
        <v>2028</v>
      </c>
      <c r="P6" s="69">
        <v>2029</v>
      </c>
      <c r="Q6" s="69">
        <v>2030</v>
      </c>
      <c r="R6" s="69">
        <v>2031</v>
      </c>
      <c r="S6" s="69">
        <v>2032</v>
      </c>
      <c r="T6" s="69">
        <v>2033</v>
      </c>
      <c r="U6" s="69">
        <v>2034</v>
      </c>
      <c r="V6" s="69">
        <v>2035</v>
      </c>
      <c r="W6" s="69">
        <v>2036</v>
      </c>
      <c r="X6" s="69">
        <v>2037</v>
      </c>
      <c r="Y6" s="69">
        <v>2038</v>
      </c>
      <c r="Z6" s="69">
        <v>2039</v>
      </c>
      <c r="AA6" s="69">
        <v>2040</v>
      </c>
      <c r="AB6" s="69">
        <v>2041</v>
      </c>
      <c r="AC6" s="69">
        <v>2042</v>
      </c>
      <c r="AD6" s="69">
        <v>2043</v>
      </c>
      <c r="AE6" s="69">
        <v>2044</v>
      </c>
      <c r="AF6" s="69">
        <v>2045</v>
      </c>
      <c r="AG6" s="69">
        <v>2046</v>
      </c>
      <c r="AH6" s="69">
        <v>2047</v>
      </c>
      <c r="AI6" s="69">
        <v>2048</v>
      </c>
      <c r="AJ6" s="69">
        <v>2049</v>
      </c>
      <c r="AK6" s="69">
        <v>2050</v>
      </c>
      <c r="AL6" s="69">
        <v>2051</v>
      </c>
      <c r="AM6" s="69">
        <v>2052</v>
      </c>
      <c r="AN6" s="69">
        <v>2053</v>
      </c>
      <c r="AO6" s="69">
        <v>2054</v>
      </c>
      <c r="AP6" s="69">
        <v>2055</v>
      </c>
      <c r="AQ6" s="69">
        <v>2056</v>
      </c>
      <c r="AR6" s="69">
        <v>2057</v>
      </c>
      <c r="AS6" s="68"/>
      <c r="AT6" s="68"/>
      <c r="AU6" s="68"/>
      <c r="AV6" s="899" t="s">
        <v>155</v>
      </c>
      <c r="AW6" s="900"/>
      <c r="AX6" s="900"/>
      <c r="AY6" s="900"/>
      <c r="AZ6" s="901"/>
    </row>
    <row r="7" spans="1:52" x14ac:dyDescent="0.25">
      <c r="A7" s="270"/>
      <c r="B7" s="73" t="s">
        <v>56</v>
      </c>
      <c r="C7" s="69">
        <v>2.4039322673287547E-3</v>
      </c>
      <c r="D7" s="75">
        <v>2.3981672357284781E-3</v>
      </c>
      <c r="E7" s="75">
        <v>2.39242978899473E-3</v>
      </c>
      <c r="F7" s="75">
        <v>2.3867197296154755E-3</v>
      </c>
      <c r="G7" s="75">
        <v>2.3810368619600936E-3</v>
      </c>
      <c r="H7" s="75">
        <v>2.3753809922564722E-3</v>
      </c>
      <c r="I7" s="75">
        <v>2.3697519285689863E-3</v>
      </c>
      <c r="J7" s="75">
        <v>2.3641494807773488E-3</v>
      </c>
      <c r="K7" s="75">
        <v>2.3585734605552021E-3</v>
      </c>
      <c r="L7" s="75">
        <v>2.3530236813488715E-3</v>
      </c>
      <c r="M7" s="75">
        <v>-5.2807686079391265E-4</v>
      </c>
      <c r="N7" s="75">
        <v>-5.2835587330486949E-4</v>
      </c>
      <c r="O7" s="75">
        <v>-5.2863518080734605E-4</v>
      </c>
      <c r="P7" s="75">
        <v>-5.2891478376983453E-4</v>
      </c>
      <c r="Q7" s="75">
        <v>-5.2919468266098631E-4</v>
      </c>
      <c r="R7" s="75">
        <v>-5.2947487795086169E-4</v>
      </c>
      <c r="S7" s="75">
        <v>-5.297553701109339E-4</v>
      </c>
      <c r="T7" s="75">
        <v>-5.3003615961284172E-4</v>
      </c>
      <c r="U7" s="75">
        <v>-5.3031724692978086E-4</v>
      </c>
      <c r="V7" s="75">
        <v>-5.3059863253581189E-4</v>
      </c>
      <c r="W7" s="75">
        <v>-5.3088031690586316E-4</v>
      </c>
      <c r="X7" s="75">
        <v>-5.3116230051642908E-4</v>
      </c>
      <c r="Y7" s="75">
        <v>-5.3144458384418074E-4</v>
      </c>
      <c r="Z7" s="75">
        <v>-5.3172716736722139E-4</v>
      </c>
      <c r="AA7" s="75">
        <v>-5.3201005156509049E-4</v>
      </c>
      <c r="AB7" s="75">
        <v>-5.3229323691751076E-4</v>
      </c>
      <c r="AC7" s="75">
        <v>-5.3257672390578546E-4</v>
      </c>
      <c r="AD7" s="75">
        <v>-5.3286051301210417E-4</v>
      </c>
      <c r="AE7" s="75">
        <v>-5.3314460471954499E-4</v>
      </c>
      <c r="AF7" s="75">
        <v>-5.33428999512776E-4</v>
      </c>
      <c r="AG7" s="75">
        <v>-5.3371369787582061E-4</v>
      </c>
      <c r="AH7" s="75">
        <v>-3.4847654264865352E-3</v>
      </c>
      <c r="AI7" s="75">
        <v>-3.4969514821094911E-3</v>
      </c>
      <c r="AJ7" s="75">
        <v>-3.5092230649070898E-3</v>
      </c>
      <c r="AK7" s="75">
        <v>-3.5215810784528191E-3</v>
      </c>
      <c r="AL7" s="75">
        <v>-3.5340264390914754E-3</v>
      </c>
      <c r="AM7" s="75">
        <v>-3.5465600761681961E-3</v>
      </c>
      <c r="AN7" s="75">
        <v>-3.5591829322598129E-3</v>
      </c>
      <c r="AO7" s="75">
        <v>-3.5718959634085845E-3</v>
      </c>
      <c r="AP7" s="75">
        <v>-3.5847001393664178E-3</v>
      </c>
      <c r="AQ7" s="75">
        <v>-3.5975964438400353E-3</v>
      </c>
      <c r="AR7" s="75">
        <v>-3.6105858747429E-3</v>
      </c>
      <c r="AS7" s="68"/>
      <c r="AT7" s="68"/>
      <c r="AU7" s="68"/>
      <c r="AV7" s="902"/>
      <c r="AW7" s="903"/>
      <c r="AX7" s="903"/>
      <c r="AY7" s="903"/>
      <c r="AZ7" s="904"/>
    </row>
    <row r="8" spans="1:52" x14ac:dyDescent="0.25">
      <c r="A8" s="270"/>
      <c r="B8" s="73" t="s">
        <v>57</v>
      </c>
      <c r="C8" s="69"/>
      <c r="D8" s="75">
        <f t="shared" ref="D8:F8" si="0">D27</f>
        <v>9.2450331125827817E-2</v>
      </c>
      <c r="E8" s="75">
        <f t="shared" si="0"/>
        <v>0.19313773035887488</v>
      </c>
      <c r="F8" s="75">
        <f t="shared" si="0"/>
        <v>5.3246621278325371E-2</v>
      </c>
      <c r="G8" s="76">
        <f>AVERAGE(D8:F8)</f>
        <v>0.11294489425434269</v>
      </c>
      <c r="H8" s="881">
        <f>G8*0.9</f>
        <v>0.10165040482890843</v>
      </c>
      <c r="I8" s="881">
        <f t="shared" ref="I8:AR8" si="1">H8*0.9</f>
        <v>9.1485364346017589E-2</v>
      </c>
      <c r="J8" s="881">
        <f t="shared" si="1"/>
        <v>8.2336827911415833E-2</v>
      </c>
      <c r="K8" s="881">
        <f t="shared" si="1"/>
        <v>7.4103145120274258E-2</v>
      </c>
      <c r="L8" s="881">
        <f t="shared" si="1"/>
        <v>6.6692830608246836E-2</v>
      </c>
      <c r="M8" s="881">
        <f t="shared" si="1"/>
        <v>6.0023547547422153E-2</v>
      </c>
      <c r="N8" s="881">
        <f t="shared" si="1"/>
        <v>5.4021192792679938E-2</v>
      </c>
      <c r="O8" s="881">
        <f t="shared" si="1"/>
        <v>4.8619073513411944E-2</v>
      </c>
      <c r="P8" s="881">
        <f t="shared" si="1"/>
        <v>4.3757166162070753E-2</v>
      </c>
      <c r="Q8" s="881">
        <f t="shared" si="1"/>
        <v>3.938144954586368E-2</v>
      </c>
      <c r="R8" s="881">
        <f t="shared" si="1"/>
        <v>3.5443304591277314E-2</v>
      </c>
      <c r="S8" s="881">
        <f t="shared" si="1"/>
        <v>3.1898974132149586E-2</v>
      </c>
      <c r="T8" s="881">
        <f t="shared" si="1"/>
        <v>2.8709076718934627E-2</v>
      </c>
      <c r="U8" s="881">
        <f t="shared" si="1"/>
        <v>2.5838169047041164E-2</v>
      </c>
      <c r="V8" s="881">
        <f t="shared" si="1"/>
        <v>2.3254352142337047E-2</v>
      </c>
      <c r="W8" s="881">
        <f t="shared" si="1"/>
        <v>2.0928916928103343E-2</v>
      </c>
      <c r="X8" s="881">
        <f t="shared" si="1"/>
        <v>1.883602523529301E-2</v>
      </c>
      <c r="Y8" s="881">
        <f t="shared" si="1"/>
        <v>1.6952422711763709E-2</v>
      </c>
      <c r="Z8" s="881">
        <f t="shared" si="1"/>
        <v>1.5257180440587338E-2</v>
      </c>
      <c r="AA8" s="881">
        <f t="shared" si="1"/>
        <v>1.3731462396528605E-2</v>
      </c>
      <c r="AB8" s="881">
        <f t="shared" si="1"/>
        <v>1.2358316156875744E-2</v>
      </c>
      <c r="AC8" s="881">
        <f t="shared" si="1"/>
        <v>1.1122484541188171E-2</v>
      </c>
      <c r="AD8" s="881">
        <f t="shared" si="1"/>
        <v>1.0010236087069354E-2</v>
      </c>
      <c r="AE8" s="881">
        <f t="shared" si="1"/>
        <v>9.0092124783624182E-3</v>
      </c>
      <c r="AF8" s="881">
        <f t="shared" si="1"/>
        <v>8.1082912305261764E-3</v>
      </c>
      <c r="AG8" s="881">
        <f t="shared" si="1"/>
        <v>7.2974621074735589E-3</v>
      </c>
      <c r="AH8" s="881">
        <f t="shared" si="1"/>
        <v>6.5677158967262029E-3</v>
      </c>
      <c r="AI8" s="881">
        <f t="shared" si="1"/>
        <v>5.9109443070535827E-3</v>
      </c>
      <c r="AJ8" s="881">
        <f t="shared" si="1"/>
        <v>5.3198498763482246E-3</v>
      </c>
      <c r="AK8" s="881">
        <f t="shared" si="1"/>
        <v>4.7878648887134025E-3</v>
      </c>
      <c r="AL8" s="881">
        <f t="shared" si="1"/>
        <v>4.3090783998420623E-3</v>
      </c>
      <c r="AM8" s="881">
        <f t="shared" si="1"/>
        <v>3.878170559857856E-3</v>
      </c>
      <c r="AN8" s="881">
        <f t="shared" si="1"/>
        <v>3.4903535038720707E-3</v>
      </c>
      <c r="AO8" s="881">
        <f t="shared" si="1"/>
        <v>3.1413181534848639E-3</v>
      </c>
      <c r="AP8" s="881">
        <f t="shared" si="1"/>
        <v>2.8271863381363776E-3</v>
      </c>
      <c r="AQ8" s="881">
        <f t="shared" si="1"/>
        <v>2.5444677043227398E-3</v>
      </c>
      <c r="AR8" s="881">
        <f t="shared" si="1"/>
        <v>2.2900209338904661E-3</v>
      </c>
      <c r="AS8" s="68"/>
      <c r="AT8" s="68"/>
      <c r="AU8" s="68"/>
      <c r="AV8" s="902"/>
      <c r="AW8" s="903"/>
      <c r="AX8" s="903"/>
      <c r="AY8" s="903"/>
      <c r="AZ8" s="904"/>
    </row>
    <row r="9" spans="1:52" x14ac:dyDescent="0.25">
      <c r="A9" s="270"/>
      <c r="B9" s="73" t="s">
        <v>58</v>
      </c>
      <c r="C9" s="69"/>
      <c r="D9" s="75">
        <f t="shared" ref="D9:AR9" si="2">D7+D8</f>
        <v>9.4848498361556288E-2</v>
      </c>
      <c r="E9" s="75">
        <f t="shared" si="2"/>
        <v>0.19553016014786961</v>
      </c>
      <c r="F9" s="75">
        <f t="shared" si="2"/>
        <v>5.5633341007940845E-2</v>
      </c>
      <c r="G9" s="75">
        <f t="shared" si="2"/>
        <v>0.11532593111630278</v>
      </c>
      <c r="H9" s="75">
        <f t="shared" si="2"/>
        <v>0.1040257858211649</v>
      </c>
      <c r="I9" s="75">
        <f t="shared" si="2"/>
        <v>9.3855116274586578E-2</v>
      </c>
      <c r="J9" s="75">
        <f t="shared" si="2"/>
        <v>8.4700977392193177E-2</v>
      </c>
      <c r="K9" s="75">
        <f t="shared" si="2"/>
        <v>7.6461718580829466E-2</v>
      </c>
      <c r="L9" s="75">
        <f t="shared" si="2"/>
        <v>6.9045854289595712E-2</v>
      </c>
      <c r="M9" s="75">
        <f t="shared" si="2"/>
        <v>5.9495470686628242E-2</v>
      </c>
      <c r="N9" s="75">
        <f t="shared" si="2"/>
        <v>5.3492836919375071E-2</v>
      </c>
      <c r="O9" s="75">
        <f t="shared" si="2"/>
        <v>4.8090438332604596E-2</v>
      </c>
      <c r="P9" s="75">
        <f t="shared" si="2"/>
        <v>4.3228251378300921E-2</v>
      </c>
      <c r="Q9" s="75">
        <f t="shared" si="2"/>
        <v>3.8852254863202693E-2</v>
      </c>
      <c r="R9" s="75">
        <f t="shared" si="2"/>
        <v>3.4913829713326454E-2</v>
      </c>
      <c r="S9" s="75">
        <f t="shared" si="2"/>
        <v>3.1369218762038652E-2</v>
      </c>
      <c r="T9" s="75">
        <f t="shared" si="2"/>
        <v>2.8179040559321786E-2</v>
      </c>
      <c r="U9" s="75">
        <f t="shared" si="2"/>
        <v>2.5307851800111383E-2</v>
      </c>
      <c r="V9" s="75">
        <f t="shared" si="2"/>
        <v>2.2723753509801235E-2</v>
      </c>
      <c r="W9" s="75">
        <f t="shared" si="2"/>
        <v>2.0398036611197479E-2</v>
      </c>
      <c r="X9" s="75">
        <f t="shared" si="2"/>
        <v>1.8304862934776581E-2</v>
      </c>
      <c r="Y9" s="75">
        <f t="shared" si="2"/>
        <v>1.6420978127919528E-2</v>
      </c>
      <c r="Z9" s="75">
        <f t="shared" si="2"/>
        <v>1.4725453273220116E-2</v>
      </c>
      <c r="AA9" s="75">
        <f t="shared" si="2"/>
        <v>1.3199452344963515E-2</v>
      </c>
      <c r="AB9" s="75">
        <f t="shared" si="2"/>
        <v>1.1826022919958233E-2</v>
      </c>
      <c r="AC9" s="75">
        <f t="shared" si="2"/>
        <v>1.0589907817282385E-2</v>
      </c>
      <c r="AD9" s="75">
        <f t="shared" si="2"/>
        <v>9.4773755740572493E-3</v>
      </c>
      <c r="AE9" s="75">
        <f t="shared" si="2"/>
        <v>8.4760678736428736E-3</v>
      </c>
      <c r="AF9" s="75">
        <f t="shared" si="2"/>
        <v>7.5748622310134002E-3</v>
      </c>
      <c r="AG9" s="75">
        <f t="shared" si="2"/>
        <v>6.7637484095977385E-3</v>
      </c>
      <c r="AH9" s="75">
        <f t="shared" si="2"/>
        <v>3.0829504702396676E-3</v>
      </c>
      <c r="AI9" s="75">
        <f t="shared" si="2"/>
        <v>2.4139928249440916E-3</v>
      </c>
      <c r="AJ9" s="75">
        <f t="shared" si="2"/>
        <v>1.8106268114411348E-3</v>
      </c>
      <c r="AK9" s="75">
        <f t="shared" si="2"/>
        <v>1.2662838102605834E-3</v>
      </c>
      <c r="AL9" s="75">
        <f t="shared" si="2"/>
        <v>7.7505196075058685E-4</v>
      </c>
      <c r="AM9" s="75">
        <f t="shared" si="2"/>
        <v>3.3161048368965992E-4</v>
      </c>
      <c r="AN9" s="75">
        <f t="shared" si="2"/>
        <v>-6.8829428387742232E-5</v>
      </c>
      <c r="AO9" s="75">
        <f t="shared" si="2"/>
        <v>-4.3057780992372067E-4</v>
      </c>
      <c r="AP9" s="75">
        <f t="shared" si="2"/>
        <v>-7.5751380123004024E-4</v>
      </c>
      <c r="AQ9" s="75">
        <f t="shared" si="2"/>
        <v>-1.0531287395172955E-3</v>
      </c>
      <c r="AR9" s="75">
        <f t="shared" si="2"/>
        <v>-1.3205649408524339E-3</v>
      </c>
      <c r="AS9" s="68"/>
      <c r="AT9" s="68"/>
      <c r="AU9" s="68"/>
      <c r="AV9" s="902"/>
      <c r="AW9" s="903"/>
      <c r="AX9" s="903"/>
      <c r="AY9" s="903"/>
      <c r="AZ9" s="904"/>
    </row>
    <row r="10" spans="1:52" x14ac:dyDescent="0.25">
      <c r="A10" s="270"/>
      <c r="B10" s="69"/>
      <c r="C10" s="309"/>
      <c r="D10" s="309"/>
      <c r="E10" s="309"/>
      <c r="F10" s="309"/>
      <c r="G10" s="309"/>
      <c r="H10" s="309"/>
      <c r="I10" s="309"/>
      <c r="J10" s="309"/>
      <c r="K10" s="309"/>
      <c r="L10" s="309"/>
      <c r="M10" s="309"/>
      <c r="N10" s="309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902"/>
      <c r="AW10" s="903"/>
      <c r="AX10" s="903"/>
      <c r="AY10" s="903"/>
      <c r="AZ10" s="904"/>
    </row>
    <row r="11" spans="1:52" x14ac:dyDescent="0.25">
      <c r="A11" s="270"/>
      <c r="B11" s="69"/>
      <c r="C11" s="309"/>
      <c r="D11" s="309"/>
      <c r="E11" s="309"/>
      <c r="F11" s="309"/>
      <c r="G11" s="309"/>
      <c r="H11" s="309"/>
      <c r="I11" s="309"/>
      <c r="J11" s="309"/>
      <c r="K11" s="309"/>
      <c r="L11" s="309"/>
      <c r="M11" s="309"/>
      <c r="N11" s="309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905"/>
      <c r="AW11" s="906"/>
      <c r="AX11" s="906"/>
      <c r="AY11" s="906"/>
      <c r="AZ11" s="907"/>
    </row>
    <row r="12" spans="1:52" x14ac:dyDescent="0.25">
      <c r="A12" s="946" t="s">
        <v>236</v>
      </c>
      <c r="B12" s="941"/>
      <c r="C12" s="954" t="s">
        <v>173</v>
      </c>
      <c r="D12" s="940"/>
      <c r="E12" s="940"/>
      <c r="F12" s="940"/>
      <c r="G12" s="940"/>
      <c r="H12" s="941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946" t="s">
        <v>236</v>
      </c>
      <c r="AU12" s="947"/>
      <c r="AV12" s="310"/>
      <c r="AW12" s="310"/>
      <c r="AX12" s="310"/>
      <c r="AY12" s="310"/>
      <c r="AZ12" s="311"/>
    </row>
    <row r="13" spans="1:52" ht="15" customHeight="1" x14ac:dyDescent="0.25">
      <c r="A13" s="950" t="s">
        <v>64</v>
      </c>
      <c r="B13" s="955" t="s">
        <v>174</v>
      </c>
      <c r="C13" s="312">
        <v>2016</v>
      </c>
      <c r="D13" s="313">
        <v>2017</v>
      </c>
      <c r="E13" s="275">
        <v>2018</v>
      </c>
      <c r="F13" s="276">
        <v>2019</v>
      </c>
      <c r="G13" s="205">
        <v>2020</v>
      </c>
      <c r="H13" s="314">
        <v>2021</v>
      </c>
      <c r="I13" s="80">
        <v>2022</v>
      </c>
      <c r="J13" s="81">
        <v>2023</v>
      </c>
      <c r="K13" s="82">
        <v>2024</v>
      </c>
      <c r="L13" s="79">
        <v>2025</v>
      </c>
      <c r="M13" s="80">
        <v>2026</v>
      </c>
      <c r="N13" s="81">
        <v>2027</v>
      </c>
      <c r="O13" s="82">
        <v>2028</v>
      </c>
      <c r="P13" s="83">
        <v>2029</v>
      </c>
      <c r="Q13" s="79">
        <v>2030</v>
      </c>
      <c r="R13" s="80">
        <v>2031</v>
      </c>
      <c r="S13" s="81">
        <v>2032</v>
      </c>
      <c r="T13" s="82">
        <v>2033</v>
      </c>
      <c r="U13" s="79">
        <v>2034</v>
      </c>
      <c r="V13" s="80">
        <v>2035</v>
      </c>
      <c r="W13" s="81">
        <v>2036</v>
      </c>
      <c r="X13" s="82">
        <v>2037</v>
      </c>
      <c r="Y13" s="83">
        <v>2038</v>
      </c>
      <c r="Z13" s="79">
        <v>2039</v>
      </c>
      <c r="AA13" s="80">
        <v>2040</v>
      </c>
      <c r="AB13" s="81">
        <v>2041</v>
      </c>
      <c r="AC13" s="82">
        <v>2042</v>
      </c>
      <c r="AD13" s="79">
        <v>2043</v>
      </c>
      <c r="AE13" s="80">
        <v>2044</v>
      </c>
      <c r="AF13" s="81">
        <v>2045</v>
      </c>
      <c r="AG13" s="82">
        <v>2046</v>
      </c>
      <c r="AH13" s="83">
        <v>2047</v>
      </c>
      <c r="AI13" s="79">
        <v>2048</v>
      </c>
      <c r="AJ13" s="80">
        <v>2049</v>
      </c>
      <c r="AK13" s="81">
        <v>2050</v>
      </c>
      <c r="AL13" s="82">
        <v>2051</v>
      </c>
      <c r="AM13" s="79">
        <v>2052</v>
      </c>
      <c r="AN13" s="80">
        <v>2053</v>
      </c>
      <c r="AO13" s="81">
        <v>2054</v>
      </c>
      <c r="AP13" s="82">
        <v>2055</v>
      </c>
      <c r="AQ13" s="83">
        <v>2056</v>
      </c>
      <c r="AR13" s="79">
        <v>2057</v>
      </c>
      <c r="AS13" s="68"/>
      <c r="AT13" s="950" t="s">
        <v>64</v>
      </c>
      <c r="AU13" s="952" t="s">
        <v>174</v>
      </c>
      <c r="AV13" s="103" t="s">
        <v>60</v>
      </c>
      <c r="AW13" s="103" t="s">
        <v>61</v>
      </c>
      <c r="AX13" s="103" t="s">
        <v>62</v>
      </c>
      <c r="AY13" s="103" t="s">
        <v>63</v>
      </c>
      <c r="AZ13" s="104" t="s">
        <v>63</v>
      </c>
    </row>
    <row r="14" spans="1:52" ht="15" customHeight="1" thickTop="1" thickBot="1" x14ac:dyDescent="0.3">
      <c r="A14" s="951"/>
      <c r="B14" s="956"/>
      <c r="C14" s="315" t="s">
        <v>11</v>
      </c>
      <c r="D14" s="316" t="s">
        <v>11</v>
      </c>
      <c r="E14" s="282" t="s">
        <v>11</v>
      </c>
      <c r="F14" s="317" t="s">
        <v>11</v>
      </c>
      <c r="G14" s="83" t="s">
        <v>11</v>
      </c>
      <c r="H14" s="318" t="s">
        <v>11</v>
      </c>
      <c r="I14" s="80" t="s">
        <v>11</v>
      </c>
      <c r="J14" s="81" t="s">
        <v>11</v>
      </c>
      <c r="K14" s="82" t="s">
        <v>11</v>
      </c>
      <c r="L14" s="79" t="s">
        <v>11</v>
      </c>
      <c r="M14" s="80" t="s">
        <v>11</v>
      </c>
      <c r="N14" s="81" t="s">
        <v>11</v>
      </c>
      <c r="O14" s="82" t="s">
        <v>11</v>
      </c>
      <c r="P14" s="83" t="s">
        <v>11</v>
      </c>
      <c r="Q14" s="79" t="s">
        <v>11</v>
      </c>
      <c r="R14" s="80" t="s">
        <v>11</v>
      </c>
      <c r="S14" s="81" t="s">
        <v>11</v>
      </c>
      <c r="T14" s="82" t="s">
        <v>11</v>
      </c>
      <c r="U14" s="79" t="s">
        <v>11</v>
      </c>
      <c r="V14" s="80" t="s">
        <v>11</v>
      </c>
      <c r="W14" s="81" t="s">
        <v>11</v>
      </c>
      <c r="X14" s="82" t="s">
        <v>11</v>
      </c>
      <c r="Y14" s="83" t="s">
        <v>11</v>
      </c>
      <c r="Z14" s="79" t="s">
        <v>11</v>
      </c>
      <c r="AA14" s="80" t="s">
        <v>11</v>
      </c>
      <c r="AB14" s="81" t="s">
        <v>11</v>
      </c>
      <c r="AC14" s="82" t="s">
        <v>11</v>
      </c>
      <c r="AD14" s="79" t="s">
        <v>11</v>
      </c>
      <c r="AE14" s="80" t="s">
        <v>11</v>
      </c>
      <c r="AF14" s="81" t="s">
        <v>11</v>
      </c>
      <c r="AG14" s="82" t="s">
        <v>11</v>
      </c>
      <c r="AH14" s="83" t="s">
        <v>11</v>
      </c>
      <c r="AI14" s="79" t="s">
        <v>11</v>
      </c>
      <c r="AJ14" s="80" t="s">
        <v>11</v>
      </c>
      <c r="AK14" s="81" t="s">
        <v>11</v>
      </c>
      <c r="AL14" s="82" t="s">
        <v>11</v>
      </c>
      <c r="AM14" s="79" t="s">
        <v>11</v>
      </c>
      <c r="AN14" s="80" t="s">
        <v>11</v>
      </c>
      <c r="AO14" s="81" t="s">
        <v>11</v>
      </c>
      <c r="AP14" s="82" t="s">
        <v>11</v>
      </c>
      <c r="AQ14" s="83" t="s">
        <v>11</v>
      </c>
      <c r="AR14" s="79" t="s">
        <v>11</v>
      </c>
      <c r="AS14" s="68"/>
      <c r="AT14" s="951"/>
      <c r="AU14" s="953"/>
      <c r="AV14" s="89" t="s">
        <v>11</v>
      </c>
      <c r="AW14" s="89" t="s">
        <v>11</v>
      </c>
      <c r="AX14" s="89" t="s">
        <v>11</v>
      </c>
      <c r="AY14" s="89" t="s">
        <v>11</v>
      </c>
      <c r="AZ14" s="90" t="s">
        <v>11</v>
      </c>
    </row>
    <row r="15" spans="1:52" ht="15.75" thickTop="1" x14ac:dyDescent="0.25">
      <c r="A15" s="319" t="s">
        <v>72</v>
      </c>
      <c r="B15" s="571" t="s">
        <v>264</v>
      </c>
      <c r="C15" s="320">
        <v>852</v>
      </c>
      <c r="D15" s="321">
        <v>1011</v>
      </c>
      <c r="E15" s="322">
        <v>1177</v>
      </c>
      <c r="F15" s="323">
        <v>1138</v>
      </c>
      <c r="G15" s="96">
        <v>802</v>
      </c>
      <c r="H15" s="163">
        <v>838</v>
      </c>
      <c r="I15" s="93">
        <f>AVERAGE(C15:H15)*(1+I$9)</f>
        <v>1060.6748444142574</v>
      </c>
      <c r="J15" s="93">
        <f t="shared" ref="J15:Z24" si="3">AVERAGE(D15:I15)*(1+J$9)</f>
        <v>1089.5233490268481</v>
      </c>
      <c r="K15" s="93">
        <f t="shared" si="3"/>
        <v>1095.3353565980312</v>
      </c>
      <c r="L15" s="93">
        <f t="shared" si="3"/>
        <v>1073.2389283072719</v>
      </c>
      <c r="M15" s="93">
        <f t="shared" si="3"/>
        <v>1052.2154086100259</v>
      </c>
      <c r="N15" s="93">
        <f t="shared" si="3"/>
        <v>1090.1873772379615</v>
      </c>
      <c r="O15" s="93">
        <f t="shared" si="3"/>
        <v>1128.6493357988811</v>
      </c>
      <c r="P15" s="93">
        <f t="shared" si="3"/>
        <v>1135.2322470832935</v>
      </c>
      <c r="Q15" s="93">
        <f t="shared" si="3"/>
        <v>1138.3844562893405</v>
      </c>
      <c r="R15" s="93">
        <f t="shared" si="3"/>
        <v>1141.494042947488</v>
      </c>
      <c r="S15" s="93">
        <f t="shared" si="3"/>
        <v>1149.3170956084778</v>
      </c>
      <c r="T15" s="93">
        <f t="shared" si="3"/>
        <v>1162.4017403307373</v>
      </c>
      <c r="U15" s="93">
        <f t="shared" si="3"/>
        <v>1171.4960604225371</v>
      </c>
      <c r="V15" s="93">
        <f t="shared" si="3"/>
        <v>1175.8469157027532</v>
      </c>
      <c r="W15" s="93">
        <f t="shared" si="3"/>
        <v>1180.0801783023619</v>
      </c>
      <c r="X15" s="93">
        <f t="shared" si="3"/>
        <v>1184.7359365169561</v>
      </c>
      <c r="Y15" s="93">
        <f t="shared" si="3"/>
        <v>1189.8694787823929</v>
      </c>
      <c r="Z15" s="93">
        <f t="shared" si="3"/>
        <v>1194.7428747484023</v>
      </c>
      <c r="AA15" s="93">
        <f t="shared" ref="AA15" si="4">AVERAGE(U15:Z15)*(1+AA$9)</f>
        <v>1198.4074901599756</v>
      </c>
      <c r="AB15" s="93">
        <f t="shared" ref="AB15" si="5">AVERAGE(V15:AA15)*(1+AB$9)</f>
        <v>1201.3212851929666</v>
      </c>
      <c r="AC15" s="93">
        <f t="shared" ref="AC15" si="6">AVERAGE(W15:AB15)*(1+AC$9)</f>
        <v>1204.1443599808547</v>
      </c>
      <c r="AD15" s="93">
        <f t="shared" ref="AD15" si="7">AVERAGE(X15:AC15)*(1+AD$9)</f>
        <v>1206.8674564842936</v>
      </c>
      <c r="AE15" s="93">
        <f t="shared" ref="AE15" si="8">AVERAGE(Y15:AD15)*(1+AE$9)</f>
        <v>1209.3902075480798</v>
      </c>
      <c r="AF15" s="93">
        <f t="shared" ref="AF15" si="9">AVERAGE(Z15:AE15)*(1+AF$9)</f>
        <v>1211.5875580350262</v>
      </c>
      <c r="AG15" s="93">
        <f t="shared" ref="AG15" si="10">AVERAGE(AA15:AF15)*(1+AG$9)</f>
        <v>1213.4386468232879</v>
      </c>
      <c r="AH15" s="93">
        <f t="shared" ref="AH15" si="11">AVERAGE(AB15:AG15)*(1+AH$9)</f>
        <v>1211.5151473144338</v>
      </c>
      <c r="AI15" s="93">
        <f t="shared" ref="AI15" si="12">AVERAGE(AC15:AH15)*(1+AI$9)</f>
        <v>1212.4102642378523</v>
      </c>
      <c r="AJ15" s="93">
        <f t="shared" ref="AJ15" si="13">AVERAGE(AD15:AI15)*(1+AJ$9)</f>
        <v>1213.0606438594789</v>
      </c>
      <c r="AK15" s="93">
        <f t="shared" ref="AK15" si="14">AVERAGE(AE15:AJ15)*(1+AK$9)</f>
        <v>1213.4350211735077</v>
      </c>
      <c r="AL15" s="93">
        <f t="shared" ref="AL15" si="15">AVERAGE(AF15:AK15)*(1+AL$9)</f>
        <v>1213.5143551874012</v>
      </c>
      <c r="AM15" s="93">
        <f t="shared" ref="AM15" si="16">AVERAGE(AG15:AL15)*(1+AM$9)</f>
        <v>1213.297888689026</v>
      </c>
      <c r="AN15" s="93">
        <f t="shared" ref="AN15" si="17">AVERAGE(AH15:AM15)*(1+AN$9)</f>
        <v>1212.7887387753349</v>
      </c>
      <c r="AO15" s="93">
        <f t="shared" ref="AO15" si="18">AVERAGE(AI15:AN15)*(1+AO$9)</f>
        <v>1212.5621580594918</v>
      </c>
      <c r="AP15" s="93">
        <f t="shared" ref="AP15:AQ15" si="19">AVERAGE(AJ15:AO15)*(1+AP$9)</f>
        <v>1212.1908535407406</v>
      </c>
      <c r="AQ15" s="93">
        <f t="shared" si="19"/>
        <v>1211.6874277755355</v>
      </c>
      <c r="AR15" s="93">
        <f t="shared" ref="AR15" si="20">AVERAGE(AL15:AQ15)*(1+AR$9)</f>
        <v>1211.0721561362352</v>
      </c>
      <c r="AS15" s="68"/>
      <c r="AT15" s="319" t="s">
        <v>72</v>
      </c>
      <c r="AU15" s="571" t="s">
        <v>264</v>
      </c>
      <c r="AV15" s="97">
        <v>220</v>
      </c>
      <c r="AW15" s="97">
        <v>8</v>
      </c>
      <c r="AX15" s="97">
        <v>4</v>
      </c>
      <c r="AY15" s="324">
        <f>X15/AV15/AW15/AX15</f>
        <v>0.1682863546188858</v>
      </c>
      <c r="AZ15" s="98">
        <f t="shared" ref="AZ15:AZ24" si="21">ROUNDUP(AY15,0)</f>
        <v>1</v>
      </c>
    </row>
    <row r="16" spans="1:52" x14ac:dyDescent="0.25">
      <c r="A16" s="325" t="s">
        <v>73</v>
      </c>
      <c r="B16" s="571" t="s">
        <v>265</v>
      </c>
      <c r="C16" s="326">
        <v>254</v>
      </c>
      <c r="D16" s="327">
        <v>663</v>
      </c>
      <c r="E16" s="328">
        <v>909</v>
      </c>
      <c r="F16" s="329">
        <v>813</v>
      </c>
      <c r="G16" s="96">
        <v>867</v>
      </c>
      <c r="H16" s="163">
        <v>696</v>
      </c>
      <c r="I16" s="93">
        <f t="shared" ref="I16:I24" si="22">AVERAGE(C16:H16)*(1+I$9)</f>
        <v>766.06319976430223</v>
      </c>
      <c r="J16" s="93">
        <f t="shared" si="3"/>
        <v>852.22482671215141</v>
      </c>
      <c r="K16" s="93">
        <f t="shared" si="3"/>
        <v>879.70030927960784</v>
      </c>
      <c r="L16" s="93">
        <f t="shared" ref="L16:L24" si="23">AVERAGE(F16:K16)*(1+L$9)</f>
        <v>868.41950403264389</v>
      </c>
      <c r="M16" s="93">
        <f t="shared" ref="M16:M24" si="24">AVERAGE(G16:L16)*(1+M$9)</f>
        <v>870.44754657054818</v>
      </c>
      <c r="N16" s="93">
        <f t="shared" ref="N16:N24" si="25">AVERAGE(H16:M16)*(1+N$9)</f>
        <v>866.12130251477163</v>
      </c>
      <c r="O16" s="93">
        <f t="shared" ref="O16:O24" si="26">AVERAGE(I16:N16)*(1+O$9)</f>
        <v>891.39684577384003</v>
      </c>
      <c r="P16" s="93">
        <f t="shared" ref="P16:P24" si="27">AVERAGE(J16:O16)*(1+P$9)</f>
        <v>909.0535080539463</v>
      </c>
      <c r="Q16" s="93">
        <f t="shared" ref="Q16:Q24" si="28">AVERAGE(K16:P16)*(1+Q$9)</f>
        <v>915.07976404520036</v>
      </c>
      <c r="R16" s="93">
        <f t="shared" ref="R16:R24" si="29">AVERAGE(L16:Q16)*(1+R$9)</f>
        <v>917.71302447895619</v>
      </c>
      <c r="S16" s="93">
        <f t="shared" ref="S16:S24" si="30">AVERAGE(M16:R16)*(1+S$9)</f>
        <v>923.0431330846128</v>
      </c>
      <c r="T16" s="93">
        <f t="shared" ref="T16:T24" si="31">AVERAGE(N16:S16)*(1+T$9)</f>
        <v>929.20097016993213</v>
      </c>
      <c r="U16" s="93">
        <f t="shared" ref="U16:U24" si="32">AVERAGE(O16:T16)*(1+U$9)</f>
        <v>937.38552397828289</v>
      </c>
      <c r="V16" s="93">
        <f t="shared" ref="V16:V24" si="33">AVERAGE(P16:U16)*(1+V$9)</f>
        <v>942.86196987483515</v>
      </c>
      <c r="W16" s="93">
        <f t="shared" ref="W16:W24" si="34">AVERAGE(Q16:V16)*(1+W$9)</f>
        <v>946.46754338027722</v>
      </c>
      <c r="X16" s="93">
        <f t="shared" ref="X16:X24" si="35">AVERAGE(R16:W16)*(1+X$9)</f>
        <v>949.85308030624913</v>
      </c>
      <c r="Y16" s="93">
        <f t="shared" ref="Y16:Y24" si="36">AVERAGE(S16:X16)*(1+Y$9)</f>
        <v>953.54047052633609</v>
      </c>
      <c r="Z16" s="93">
        <f t="shared" ref="Z16:Z24" si="37">AVERAGE(T16:Y16)*(1+Z$9)</f>
        <v>957.10757611573399</v>
      </c>
      <c r="AA16" s="93">
        <f t="shared" ref="AA16:AA24" si="38">AVERAGE(U16:Z16)*(1+AA$9)</f>
        <v>960.38071715272281</v>
      </c>
      <c r="AB16" s="93">
        <f t="shared" ref="AB16:AB24" si="39">AVERAGE(V16:AA16)*(1+AB$9)</f>
        <v>962.95674129100905</v>
      </c>
      <c r="AC16" s="93">
        <f t="shared" ref="AC16:AC24" si="40">AVERAGE(W16:AB16)*(1+AC$9)</f>
        <v>965.16492374013933</v>
      </c>
      <c r="AD16" s="93">
        <f t="shared" ref="AD16:AD24" si="41">AVERAGE(X16:AC16)*(1+AD$9)</f>
        <v>967.24816242746795</v>
      </c>
      <c r="AE16" s="93">
        <f t="shared" ref="AE16:AE24" si="42">AVERAGE(Y16:AD16)*(1+AE$9)</f>
        <v>969.21249618322543</v>
      </c>
      <c r="AF16" s="93">
        <f t="shared" ref="AF16:AF24" si="43">AVERAGE(Z16:AE16)*(1+AF$9)</f>
        <v>970.97816754056419</v>
      </c>
      <c r="AG16" s="93">
        <f t="shared" ref="AG16:AG24" si="44">AVERAGE(AA16:AF16)*(1+AG$9)</f>
        <v>972.52391607752111</v>
      </c>
      <c r="AH16" s="93">
        <f t="shared" ref="AH16:AH24" si="45">AVERAGE(AB16:AG16)*(1+AH$9)</f>
        <v>970.99840730241328</v>
      </c>
      <c r="AI16" s="93">
        <f t="shared" ref="AI16:AI24" si="46">AVERAGE(AC16:AH16)*(1+AI$9)</f>
        <v>971.6943599801964</v>
      </c>
      <c r="AJ16" s="93">
        <f t="shared" ref="AJ16:AJ24" si="47">AVERAGE(AD16:AI16)*(1+AJ$9)</f>
        <v>972.1996942817824</v>
      </c>
      <c r="AK16" s="93">
        <f t="shared" ref="AK16:AK24" si="48">AVERAGE(AE16:AJ16)*(1+AK$9)</f>
        <v>972.49774096912404</v>
      </c>
      <c r="AL16" s="93">
        <f t="shared" ref="AL16:AL24" si="49">AVERAGE(AF16:AK16)*(1+AL$9)</f>
        <v>972.56858844181806</v>
      </c>
      <c r="AM16" s="93">
        <f t="shared" ref="AM16:AM24" si="50">AVERAGE(AG16:AL16)*(1+AM$9)</f>
        <v>972.40280324407536</v>
      </c>
      <c r="AN16" s="93">
        <f t="shared" ref="AN16:AN24" si="51">AVERAGE(AH16:AM16)*(1+AN$9)</f>
        <v>971.99335935078818</v>
      </c>
      <c r="AO16" s="93">
        <f t="shared" ref="AO16:AO24" si="52">AVERAGE(AI16:AN16)*(1+AO$9)</f>
        <v>971.80747206359808</v>
      </c>
      <c r="AP16" s="93">
        <f t="shared" ref="AP16:AP24" si="53">AVERAGE(AJ16:AO16)*(1+AP$9)</f>
        <v>971.5084540959881</v>
      </c>
      <c r="AQ16" s="93">
        <f t="shared" ref="AQ16:AQ24" si="54">AVERAGE(AK16:AP16)*(1+AQ$9)</f>
        <v>971.10595859699754</v>
      </c>
      <c r="AR16" s="93">
        <f t="shared" ref="AR16:AR24" si="55">AVERAGE(AL16:AQ16)*(1+AR$9)</f>
        <v>970.61431850758026</v>
      </c>
      <c r="AS16" s="68"/>
      <c r="AT16" s="325" t="s">
        <v>73</v>
      </c>
      <c r="AU16" s="571" t="s">
        <v>265</v>
      </c>
      <c r="AV16" s="103">
        <v>220</v>
      </c>
      <c r="AW16" s="103">
        <v>8</v>
      </c>
      <c r="AX16" s="103">
        <v>4</v>
      </c>
      <c r="AY16" s="330">
        <f>X16/AV16/AW16/AX16</f>
        <v>0.13492231254350129</v>
      </c>
      <c r="AZ16" s="104">
        <f t="shared" si="21"/>
        <v>1</v>
      </c>
    </row>
    <row r="17" spans="1:52" x14ac:dyDescent="0.25">
      <c r="A17" s="325" t="s">
        <v>74</v>
      </c>
      <c r="B17" s="571" t="s">
        <v>266</v>
      </c>
      <c r="C17" s="326">
        <v>6</v>
      </c>
      <c r="D17" s="327">
        <v>4</v>
      </c>
      <c r="E17" s="328">
        <v>9</v>
      </c>
      <c r="F17" s="329">
        <v>17</v>
      </c>
      <c r="G17" s="96">
        <v>15</v>
      </c>
      <c r="H17" s="163">
        <v>2</v>
      </c>
      <c r="I17" s="93">
        <f t="shared" si="22"/>
        <v>9.6623868604255154</v>
      </c>
      <c r="J17" s="93">
        <f t="shared" si="3"/>
        <v>10.243624401479686</v>
      </c>
      <c r="K17" s="93">
        <f t="shared" si="3"/>
        <v>11.285985498675913</v>
      </c>
      <c r="L17" s="93">
        <f t="shared" si="23"/>
        <v>11.615538978293332</v>
      </c>
      <c r="M17" s="93">
        <f t="shared" si="24"/>
        <v>10.560968871377687</v>
      </c>
      <c r="N17" s="93">
        <f t="shared" si="25"/>
        <v>9.7217204996396678</v>
      </c>
      <c r="O17" s="93">
        <f t="shared" si="26"/>
        <v>11.020710281654866</v>
      </c>
      <c r="P17" s="93">
        <f t="shared" si="27"/>
        <v>11.205757764665179</v>
      </c>
      <c r="Q17" s="93">
        <f t="shared" si="28"/>
        <v>11.325339063006686</v>
      </c>
      <c r="R17" s="93">
        <f t="shared" si="29"/>
        <v>11.289191141895243</v>
      </c>
      <c r="S17" s="93">
        <f t="shared" si="30"/>
        <v>11.194427804308672</v>
      </c>
      <c r="T17" s="93">
        <f t="shared" si="31"/>
        <v>11.268353309168953</v>
      </c>
      <c r="U17" s="93">
        <f t="shared" si="32"/>
        <v>11.501182239741469</v>
      </c>
      <c r="V17" s="93">
        <f t="shared" si="33"/>
        <v>11.554093990281936</v>
      </c>
      <c r="W17" s="93">
        <f t="shared" si="34"/>
        <v>11.587059760605149</v>
      </c>
      <c r="X17" s="93">
        <f t="shared" si="35"/>
        <v>11.607709447327222</v>
      </c>
      <c r="Y17" s="93">
        <f t="shared" si="36"/>
        <v>11.640193062223668</v>
      </c>
      <c r="Z17" s="93">
        <f t="shared" si="37"/>
        <v>11.696163903579778</v>
      </c>
      <c r="AA17" s="93">
        <f t="shared" si="38"/>
        <v>11.750817467690849</v>
      </c>
      <c r="AB17" s="93">
        <f t="shared" si="39"/>
        <v>11.776986702230044</v>
      </c>
      <c r="AC17" s="93">
        <f t="shared" si="40"/>
        <v>11.800141326295574</v>
      </c>
      <c r="AD17" s="93">
        <f t="shared" si="41"/>
        <v>11.823001026426107</v>
      </c>
      <c r="AE17" s="93">
        <f t="shared" si="42"/>
        <v>11.847459776174027</v>
      </c>
      <c r="AF17" s="93">
        <f t="shared" si="43"/>
        <v>11.871678638693373</v>
      </c>
      <c r="AG17" s="93">
        <f t="shared" si="44"/>
        <v>11.891572060299017</v>
      </c>
      <c r="AH17" s="93">
        <f t="shared" si="45"/>
        <v>11.871627071873272</v>
      </c>
      <c r="AI17" s="93">
        <f t="shared" si="46"/>
        <v>11.879521336342266</v>
      </c>
      <c r="AJ17" s="93">
        <f t="shared" si="47"/>
        <v>11.88562485428824</v>
      </c>
      <c r="AK17" s="93">
        <f t="shared" si="48"/>
        <v>11.889617212141502</v>
      </c>
      <c r="AL17" s="93">
        <f t="shared" si="49"/>
        <v>11.890815724968418</v>
      </c>
      <c r="AM17" s="93">
        <f t="shared" si="50"/>
        <v>11.888737499727133</v>
      </c>
      <c r="AN17" s="93">
        <f t="shared" si="51"/>
        <v>11.883505958665893</v>
      </c>
      <c r="AO17" s="93">
        <f t="shared" si="52"/>
        <v>11.88118578571263</v>
      </c>
      <c r="AP17" s="93">
        <f t="shared" si="53"/>
        <v>11.877576923296294</v>
      </c>
      <c r="AQ17" s="93">
        <f t="shared" si="54"/>
        <v>11.872723163089095</v>
      </c>
      <c r="AR17" s="93">
        <f t="shared" si="55"/>
        <v>11.866732663130866</v>
      </c>
      <c r="AS17" s="68"/>
      <c r="AT17" s="325" t="s">
        <v>74</v>
      </c>
      <c r="AU17" s="571" t="s">
        <v>266</v>
      </c>
      <c r="AV17" s="103">
        <v>220</v>
      </c>
      <c r="AW17" s="103">
        <v>8</v>
      </c>
      <c r="AX17" s="103">
        <v>4</v>
      </c>
      <c r="AY17" s="330">
        <f t="shared" ref="AY17:AY24" si="56">X17/AV17/AW17/AX17</f>
        <v>1.6488223646771623E-3</v>
      </c>
      <c r="AZ17" s="104">
        <f t="shared" si="21"/>
        <v>1</v>
      </c>
    </row>
    <row r="18" spans="1:52" x14ac:dyDescent="0.25">
      <c r="A18" s="325" t="s">
        <v>75</v>
      </c>
      <c r="B18" s="571" t="s">
        <v>267</v>
      </c>
      <c r="C18" s="326">
        <v>1153</v>
      </c>
      <c r="D18" s="327">
        <v>1275</v>
      </c>
      <c r="E18" s="328">
        <v>1403</v>
      </c>
      <c r="F18" s="329">
        <v>1618</v>
      </c>
      <c r="G18" s="96">
        <v>1679</v>
      </c>
      <c r="H18" s="163">
        <v>1784</v>
      </c>
      <c r="I18" s="93">
        <f t="shared" si="22"/>
        <v>1624.7394660398527</v>
      </c>
      <c r="J18" s="93">
        <f t="shared" si="3"/>
        <v>1696.4252284011875</v>
      </c>
      <c r="K18" s="93">
        <f t="shared" si="3"/>
        <v>1759.1474063243459</v>
      </c>
      <c r="L18" s="93">
        <f t="shared" si="23"/>
        <v>1810.4847625776567</v>
      </c>
      <c r="M18" s="93">
        <f t="shared" si="24"/>
        <v>1828.300146853562</v>
      </c>
      <c r="N18" s="93">
        <f t="shared" si="25"/>
        <v>1844.1562442852378</v>
      </c>
      <c r="O18" s="93">
        <f t="shared" si="26"/>
        <v>1845.207455618031</v>
      </c>
      <c r="P18" s="93">
        <f t="shared" si="27"/>
        <v>1874.9804427986282</v>
      </c>
      <c r="Q18" s="93">
        <f t="shared" si="28"/>
        <v>1898.0309362170563</v>
      </c>
      <c r="R18" s="93">
        <f t="shared" si="29"/>
        <v>1914.7906663006368</v>
      </c>
      <c r="S18" s="93">
        <f t="shared" si="30"/>
        <v>1926.1621004953593</v>
      </c>
      <c r="T18" s="93">
        <f t="shared" si="31"/>
        <v>1936.974129922444</v>
      </c>
      <c r="U18" s="93">
        <f t="shared" si="32"/>
        <v>1947.4262831022811</v>
      </c>
      <c r="V18" s="93">
        <f t="shared" si="33"/>
        <v>1959.9417601395398</v>
      </c>
      <c r="W18" s="93">
        <f t="shared" si="34"/>
        <v>1969.9338302465023</v>
      </c>
      <c r="X18" s="93">
        <f t="shared" si="35"/>
        <v>1978.0960225531437</v>
      </c>
      <c r="Y18" s="93">
        <f t="shared" si="36"/>
        <v>1985.1606531735224</v>
      </c>
      <c r="Z18" s="93">
        <f t="shared" si="37"/>
        <v>1991.8270310463156</v>
      </c>
      <c r="AA18" s="93">
        <f t="shared" si="38"/>
        <v>1998.0944316425328</v>
      </c>
      <c r="AB18" s="93">
        <f t="shared" si="39"/>
        <v>2003.9304990929095</v>
      </c>
      <c r="AC18" s="93">
        <f t="shared" si="40"/>
        <v>2008.8914580035441</v>
      </c>
      <c r="AD18" s="93">
        <f t="shared" si="41"/>
        <v>2013.2343954227229</v>
      </c>
      <c r="AE18" s="93">
        <f t="shared" si="42"/>
        <v>2017.143488766756</v>
      </c>
      <c r="AF18" s="93">
        <f t="shared" si="43"/>
        <v>2020.7117566769105</v>
      </c>
      <c r="AG18" s="93">
        <f t="shared" si="44"/>
        <v>2023.9317339507797</v>
      </c>
      <c r="AH18" s="93">
        <f t="shared" si="45"/>
        <v>2020.8515923663215</v>
      </c>
      <c r="AI18" s="93">
        <f t="shared" si="46"/>
        <v>2022.3308732761791</v>
      </c>
      <c r="AJ18" s="93">
        <f t="shared" si="47"/>
        <v>2023.3575642066189</v>
      </c>
      <c r="AK18" s="93">
        <f t="shared" si="48"/>
        <v>2023.9474855634865</v>
      </c>
      <c r="AL18" s="93">
        <f t="shared" si="49"/>
        <v>2024.0893938534157</v>
      </c>
      <c r="AM18" s="93">
        <f t="shared" si="50"/>
        <v>2023.7556499898749</v>
      </c>
      <c r="AN18" s="93">
        <f t="shared" si="51"/>
        <v>2022.9161807940436</v>
      </c>
      <c r="AO18" s="93">
        <f t="shared" si="52"/>
        <v>2022.5282936780275</v>
      </c>
      <c r="AP18" s="93">
        <f t="shared" si="53"/>
        <v>2021.8996500241674</v>
      </c>
      <c r="AQ18" s="93">
        <f t="shared" si="54"/>
        <v>2021.0587633699772</v>
      </c>
      <c r="AR18" s="93">
        <f t="shared" si="55"/>
        <v>2020.0368713628998</v>
      </c>
      <c r="AS18" s="68"/>
      <c r="AT18" s="325" t="s">
        <v>75</v>
      </c>
      <c r="AU18" s="571" t="s">
        <v>267</v>
      </c>
      <c r="AV18" s="103">
        <v>220</v>
      </c>
      <c r="AW18" s="103">
        <v>8</v>
      </c>
      <c r="AX18" s="103">
        <v>4</v>
      </c>
      <c r="AY18" s="330">
        <f t="shared" si="56"/>
        <v>0.28097954865811703</v>
      </c>
      <c r="AZ18" s="104">
        <f t="shared" si="21"/>
        <v>1</v>
      </c>
    </row>
    <row r="19" spans="1:52" x14ac:dyDescent="0.25">
      <c r="A19" s="325" t="s">
        <v>76</v>
      </c>
      <c r="B19" s="571" t="s">
        <v>268</v>
      </c>
      <c r="C19" s="326">
        <v>150</v>
      </c>
      <c r="D19" s="327">
        <v>153</v>
      </c>
      <c r="E19" s="328">
        <v>166</v>
      </c>
      <c r="F19" s="329">
        <v>199</v>
      </c>
      <c r="G19" s="96">
        <v>211</v>
      </c>
      <c r="H19" s="163">
        <v>252</v>
      </c>
      <c r="I19" s="93">
        <f t="shared" si="22"/>
        <v>206.19168941775959</v>
      </c>
      <c r="J19" s="93">
        <f t="shared" si="3"/>
        <v>214.62466431055549</v>
      </c>
      <c r="K19" s="93">
        <f t="shared" si="3"/>
        <v>224.05049972103782</v>
      </c>
      <c r="L19" s="93">
        <f t="shared" si="23"/>
        <v>232.85009863141991</v>
      </c>
      <c r="M19" s="93">
        <f t="shared" si="24"/>
        <v>236.74725636706</v>
      </c>
      <c r="N19" s="93">
        <f t="shared" si="25"/>
        <v>239.92670925108257</v>
      </c>
      <c r="O19" s="93">
        <f t="shared" si="26"/>
        <v>236.58736176745916</v>
      </c>
      <c r="P19" s="93">
        <f t="shared" si="27"/>
        <v>240.77474881142277</v>
      </c>
      <c r="Q19" s="93">
        <f t="shared" si="28"/>
        <v>244.29245763748636</v>
      </c>
      <c r="R19" s="93">
        <f t="shared" si="29"/>
        <v>246.85775992153296</v>
      </c>
      <c r="S19" s="93">
        <f t="shared" si="30"/>
        <v>248.42010979279618</v>
      </c>
      <c r="T19" s="93">
        <f t="shared" si="31"/>
        <v>249.65200669657239</v>
      </c>
      <c r="U19" s="93">
        <f t="shared" si="32"/>
        <v>250.6167577340409</v>
      </c>
      <c r="V19" s="93">
        <f t="shared" si="33"/>
        <v>252.37649075845107</v>
      </c>
      <c r="W19" s="93">
        <f t="shared" si="34"/>
        <v>253.77564177089138</v>
      </c>
      <c r="X19" s="93">
        <f t="shared" si="35"/>
        <v>254.86452612793013</v>
      </c>
      <c r="Y19" s="93">
        <f t="shared" si="36"/>
        <v>255.74939573595242</v>
      </c>
      <c r="Z19" s="93">
        <f t="shared" si="37"/>
        <v>256.56230736037946</v>
      </c>
      <c r="AA19" s="93">
        <f t="shared" si="38"/>
        <v>257.34339341144369</v>
      </c>
      <c r="AB19" s="93">
        <f t="shared" si="39"/>
        <v>258.12891907076045</v>
      </c>
      <c r="AC19" s="93">
        <f t="shared" si="40"/>
        <v>258.78246232477107</v>
      </c>
      <c r="AD19" s="93">
        <f t="shared" si="41"/>
        <v>259.33995409632291</v>
      </c>
      <c r="AE19" s="93">
        <f t="shared" si="42"/>
        <v>259.83493997392662</v>
      </c>
      <c r="AF19" s="93">
        <f t="shared" si="43"/>
        <v>260.2888253194634</v>
      </c>
      <c r="AG19" s="93">
        <f t="shared" si="44"/>
        <v>260.70457586512902</v>
      </c>
      <c r="AH19" s="93">
        <f t="shared" si="45"/>
        <v>260.31334602861722</v>
      </c>
      <c r="AI19" s="93">
        <f t="shared" si="46"/>
        <v>260.50469266108888</v>
      </c>
      <c r="AJ19" s="93">
        <f t="shared" si="47"/>
        <v>260.6354496088469</v>
      </c>
      <c r="AK19" s="93">
        <f t="shared" si="48"/>
        <v>260.71002027412965</v>
      </c>
      <c r="AL19" s="93">
        <f t="shared" si="49"/>
        <v>260.72807293085719</v>
      </c>
      <c r="AM19" s="93">
        <f t="shared" si="50"/>
        <v>260.68577704111823</v>
      </c>
      <c r="AN19" s="93">
        <f t="shared" si="51"/>
        <v>260.57828973480491</v>
      </c>
      <c r="AO19" s="93">
        <f t="shared" si="52"/>
        <v>260.52815774287944</v>
      </c>
      <c r="AP19" s="93">
        <f t="shared" si="53"/>
        <v>260.44685290510171</v>
      </c>
      <c r="AQ19" s="93">
        <f t="shared" si="54"/>
        <v>260.33840287686246</v>
      </c>
      <c r="AR19" s="93">
        <f t="shared" si="55"/>
        <v>260.20685112103104</v>
      </c>
      <c r="AS19" s="68"/>
      <c r="AT19" s="325" t="s">
        <v>76</v>
      </c>
      <c r="AU19" s="571" t="s">
        <v>268</v>
      </c>
      <c r="AV19" s="103">
        <v>220</v>
      </c>
      <c r="AW19" s="103">
        <v>8</v>
      </c>
      <c r="AX19" s="103">
        <v>4</v>
      </c>
      <c r="AY19" s="330">
        <f t="shared" si="56"/>
        <v>3.6202347461353715E-2</v>
      </c>
      <c r="AZ19" s="104">
        <f t="shared" si="21"/>
        <v>1</v>
      </c>
    </row>
    <row r="20" spans="1:52" ht="20.100000000000001" customHeight="1" x14ac:dyDescent="0.25">
      <c r="A20" s="325" t="s">
        <v>77</v>
      </c>
      <c r="B20" s="571" t="s">
        <v>269</v>
      </c>
      <c r="C20" s="326">
        <v>662</v>
      </c>
      <c r="D20" s="327">
        <v>618</v>
      </c>
      <c r="E20" s="328">
        <v>666</v>
      </c>
      <c r="F20" s="329">
        <v>601</v>
      </c>
      <c r="G20" s="96">
        <v>519</v>
      </c>
      <c r="H20" s="163">
        <v>396</v>
      </c>
      <c r="I20" s="93">
        <f t="shared" si="22"/>
        <v>631.15440209043652</v>
      </c>
      <c r="J20" s="93">
        <f t="shared" si="3"/>
        <v>620.29608892183717</v>
      </c>
      <c r="K20" s="93">
        <f t="shared" si="3"/>
        <v>615.99633603621078</v>
      </c>
      <c r="L20" s="93">
        <f t="shared" si="23"/>
        <v>602.84330061091157</v>
      </c>
      <c r="M20" s="93">
        <f t="shared" si="24"/>
        <v>597.78325953588126</v>
      </c>
      <c r="N20" s="93">
        <f t="shared" si="25"/>
        <v>608.22941666221027</v>
      </c>
      <c r="O20" s="93">
        <f t="shared" si="26"/>
        <v>642.18296952306298</v>
      </c>
      <c r="P20" s="93">
        <f t="shared" si="27"/>
        <v>641.12137645388975</v>
      </c>
      <c r="Q20" s="93">
        <f t="shared" si="28"/>
        <v>642.03781773390142</v>
      </c>
      <c r="R20" s="93">
        <f t="shared" si="29"/>
        <v>644.09554975229798</v>
      </c>
      <c r="S20" s="93">
        <f t="shared" si="30"/>
        <v>648.98055314329201</v>
      </c>
      <c r="T20" s="93">
        <f t="shared" si="31"/>
        <v>655.74649059028616</v>
      </c>
      <c r="U20" s="93">
        <f t="shared" si="32"/>
        <v>662.03525745351328</v>
      </c>
      <c r="V20" s="93">
        <f t="shared" si="33"/>
        <v>663.75062143726916</v>
      </c>
      <c r="W20" s="93">
        <f t="shared" si="34"/>
        <v>666.08969742155773</v>
      </c>
      <c r="X20" s="93">
        <f t="shared" si="35"/>
        <v>668.8053516106163</v>
      </c>
      <c r="Y20" s="93">
        <f t="shared" si="36"/>
        <v>671.75397487123064</v>
      </c>
      <c r="Z20" s="93">
        <f t="shared" si="37"/>
        <v>674.48486202298045</v>
      </c>
      <c r="AA20" s="93">
        <f t="shared" si="38"/>
        <v>676.63481855049395</v>
      </c>
      <c r="AB20" s="93">
        <f t="shared" si="39"/>
        <v>678.17965093924397</v>
      </c>
      <c r="AC20" s="93">
        <f t="shared" si="40"/>
        <v>679.78144607588195</v>
      </c>
      <c r="AD20" s="93">
        <f t="shared" si="41"/>
        <v>681.33667737941448</v>
      </c>
      <c r="AE20" s="93">
        <f t="shared" si="42"/>
        <v>682.76711176548929</v>
      </c>
      <c r="AF20" s="93">
        <f t="shared" si="43"/>
        <v>684.00639644466673</v>
      </c>
      <c r="AG20" s="93">
        <f t="shared" si="44"/>
        <v>685.05341634228887</v>
      </c>
      <c r="AH20" s="93">
        <f t="shared" si="45"/>
        <v>683.95623896023551</v>
      </c>
      <c r="AI20" s="93">
        <f t="shared" si="46"/>
        <v>684.46519621320351</v>
      </c>
      <c r="AJ20" s="93">
        <f t="shared" si="47"/>
        <v>684.83524615714782</v>
      </c>
      <c r="AK20" s="93">
        <f t="shared" si="48"/>
        <v>685.04696779882136</v>
      </c>
      <c r="AL20" s="93">
        <f t="shared" si="49"/>
        <v>685.09114700350631</v>
      </c>
      <c r="AM20" s="93">
        <f t="shared" si="50"/>
        <v>684.96843616235924</v>
      </c>
      <c r="AN20" s="93">
        <f t="shared" si="51"/>
        <v>684.68007600039755</v>
      </c>
      <c r="AO20" s="93">
        <f t="shared" si="52"/>
        <v>684.55296460405589</v>
      </c>
      <c r="AP20" s="93">
        <f t="shared" si="53"/>
        <v>684.34368017917393</v>
      </c>
      <c r="AQ20" s="93">
        <f t="shared" si="54"/>
        <v>684.05938321887697</v>
      </c>
      <c r="AR20" s="93">
        <f t="shared" si="55"/>
        <v>683.71186804270087</v>
      </c>
      <c r="AS20" s="68"/>
      <c r="AT20" s="325" t="s">
        <v>77</v>
      </c>
      <c r="AU20" s="571" t="s">
        <v>269</v>
      </c>
      <c r="AV20" s="103">
        <v>220</v>
      </c>
      <c r="AW20" s="103">
        <v>8</v>
      </c>
      <c r="AX20" s="103">
        <v>4</v>
      </c>
      <c r="AY20" s="330">
        <f t="shared" si="56"/>
        <v>9.5000760171962545E-2</v>
      </c>
      <c r="AZ20" s="104">
        <f t="shared" si="21"/>
        <v>1</v>
      </c>
    </row>
    <row r="21" spans="1:52" ht="15.75" customHeight="1" x14ac:dyDescent="0.25">
      <c r="A21" s="325" t="s">
        <v>78</v>
      </c>
      <c r="B21" s="571" t="s">
        <v>270</v>
      </c>
      <c r="C21" s="326">
        <v>4473</v>
      </c>
      <c r="D21" s="327">
        <v>4524</v>
      </c>
      <c r="E21" s="328">
        <v>5331</v>
      </c>
      <c r="F21" s="329">
        <v>5570</v>
      </c>
      <c r="G21" s="96">
        <v>5029</v>
      </c>
      <c r="H21" s="163">
        <v>4530</v>
      </c>
      <c r="I21" s="93">
        <f t="shared" si="22"/>
        <v>5370.2816933500835</v>
      </c>
      <c r="J21" s="93">
        <f t="shared" si="3"/>
        <v>5487.5531701357986</v>
      </c>
      <c r="K21" s="93">
        <f t="shared" si="3"/>
        <v>5618.7417232297712</v>
      </c>
      <c r="L21" s="93">
        <f t="shared" si="23"/>
        <v>5631.3017704101139</v>
      </c>
      <c r="M21" s="93">
        <f t="shared" si="24"/>
        <v>5591.8190316931941</v>
      </c>
      <c r="N21" s="93">
        <f t="shared" si="25"/>
        <v>5658.9592225333099</v>
      </c>
      <c r="O21" s="93">
        <f t="shared" si="26"/>
        <v>5827.1481716631743</v>
      </c>
      <c r="P21" s="93">
        <f t="shared" si="27"/>
        <v>5879.5515037123587</v>
      </c>
      <c r="Q21" s="93">
        <f t="shared" si="28"/>
        <v>5922.7601273026976</v>
      </c>
      <c r="R21" s="93">
        <f t="shared" si="29"/>
        <v>5952.7449753317342</v>
      </c>
      <c r="S21" s="93">
        <f t="shared" si="30"/>
        <v>5987.6110828515139</v>
      </c>
      <c r="T21" s="93">
        <f t="shared" si="31"/>
        <v>6036.9146942208326</v>
      </c>
      <c r="U21" s="93">
        <f t="shared" si="32"/>
        <v>6084.6434025094723</v>
      </c>
      <c r="V21" s="93">
        <f t="shared" si="33"/>
        <v>6113.1992687513184</v>
      </c>
      <c r="W21" s="93">
        <f t="shared" si="34"/>
        <v>6139.0332162077639</v>
      </c>
      <c r="X21" s="93">
        <f t="shared" si="35"/>
        <v>6163.1453527848134</v>
      </c>
      <c r="Y21" s="93">
        <f t="shared" si="36"/>
        <v>6187.3859675048989</v>
      </c>
      <c r="Z21" s="93">
        <f t="shared" si="37"/>
        <v>6210.8506980228985</v>
      </c>
      <c r="AA21" s="93">
        <f t="shared" si="38"/>
        <v>6230.8824504367822</v>
      </c>
      <c r="AB21" s="93">
        <f t="shared" si="39"/>
        <v>6247.0976706235597</v>
      </c>
      <c r="AC21" s="93">
        <f t="shared" si="40"/>
        <v>6262.0185225317991</v>
      </c>
      <c r="AD21" s="93">
        <f t="shared" si="41"/>
        <v>6275.8166426447497</v>
      </c>
      <c r="AE21" s="93">
        <f t="shared" si="42"/>
        <v>6288.5293325893081</v>
      </c>
      <c r="AF21" s="93">
        <f t="shared" si="43"/>
        <v>6299.8946254906305</v>
      </c>
      <c r="AG21" s="93">
        <f t="shared" si="44"/>
        <v>6309.7641429499517</v>
      </c>
      <c r="AH21" s="93">
        <f t="shared" si="45"/>
        <v>6299.8826887070491</v>
      </c>
      <c r="AI21" s="93">
        <f t="shared" si="46"/>
        <v>6304.500026855234</v>
      </c>
      <c r="AJ21" s="93">
        <f t="shared" si="47"/>
        <v>6307.7983367439374</v>
      </c>
      <c r="AK21" s="93">
        <f t="shared" si="48"/>
        <v>6309.7079686091602</v>
      </c>
      <c r="AL21" s="93">
        <f t="shared" si="49"/>
        <v>6310.1448674413896</v>
      </c>
      <c r="AM21" s="93">
        <f t="shared" si="50"/>
        <v>6309.0577947092615</v>
      </c>
      <c r="AN21" s="93">
        <f t="shared" si="51"/>
        <v>6306.4145170593192</v>
      </c>
      <c r="AO21" s="93">
        <f t="shared" si="52"/>
        <v>6305.2211940959896</v>
      </c>
      <c r="AP21" s="93">
        <f t="shared" si="53"/>
        <v>6303.2790058685441</v>
      </c>
      <c r="AQ21" s="93">
        <f t="shared" si="54"/>
        <v>6300.6618212827725</v>
      </c>
      <c r="AR21" s="93">
        <f t="shared" si="55"/>
        <v>6297.469319583377</v>
      </c>
      <c r="AS21" s="68"/>
      <c r="AT21" s="325" t="s">
        <v>78</v>
      </c>
      <c r="AU21" s="571" t="s">
        <v>270</v>
      </c>
      <c r="AV21" s="103">
        <v>220</v>
      </c>
      <c r="AW21" s="103">
        <v>8</v>
      </c>
      <c r="AX21" s="103">
        <v>4</v>
      </c>
      <c r="AY21" s="330">
        <f t="shared" si="56"/>
        <v>0.87544678306602464</v>
      </c>
      <c r="AZ21" s="104">
        <f t="shared" si="21"/>
        <v>1</v>
      </c>
    </row>
    <row r="22" spans="1:52" ht="15.75" customHeight="1" x14ac:dyDescent="0.25">
      <c r="A22" s="325" t="s">
        <v>240</v>
      </c>
      <c r="B22" s="571" t="s">
        <v>263</v>
      </c>
      <c r="C22" s="326">
        <v>0</v>
      </c>
      <c r="D22" s="327">
        <v>0</v>
      </c>
      <c r="E22" s="328">
        <v>0</v>
      </c>
      <c r="F22" s="329">
        <v>11</v>
      </c>
      <c r="G22" s="96">
        <v>99</v>
      </c>
      <c r="H22" s="163">
        <v>143</v>
      </c>
      <c r="I22" s="93">
        <f t="shared" si="22"/>
        <v>46.124224069578403</v>
      </c>
      <c r="J22" s="93">
        <f t="shared" si="3"/>
        <v>54.076723034992185</v>
      </c>
      <c r="K22" s="93">
        <f t="shared" si="3"/>
        <v>63.367883087427117</v>
      </c>
      <c r="L22" s="93">
        <f t="shared" si="23"/>
        <v>74.221863490503623</v>
      </c>
      <c r="M22" s="93">
        <f t="shared" si="24"/>
        <v>84.72267780570094</v>
      </c>
      <c r="N22" s="93">
        <f t="shared" si="25"/>
        <v>81.735833725501521</v>
      </c>
      <c r="O22" s="93">
        <f t="shared" si="26"/>
        <v>70.614954448006301</v>
      </c>
      <c r="P22" s="93">
        <f t="shared" si="27"/>
        <v>74.54560221730415</v>
      </c>
      <c r="Q22" s="93">
        <f t="shared" si="28"/>
        <v>77.776931688809583</v>
      </c>
      <c r="R22" s="93">
        <f t="shared" si="29"/>
        <v>79.967423084964324</v>
      </c>
      <c r="S22" s="93">
        <f t="shared" si="30"/>
        <v>80.681164477390155</v>
      </c>
      <c r="T22" s="93">
        <f t="shared" si="31"/>
        <v>79.739039101153068</v>
      </c>
      <c r="U22" s="93">
        <f t="shared" si="32"/>
        <v>79.175146393960532</v>
      </c>
      <c r="V22" s="93">
        <f t="shared" si="33"/>
        <v>80.434718727319847</v>
      </c>
      <c r="W22" s="93">
        <f t="shared" si="34"/>
        <v>81.253347275917619</v>
      </c>
      <c r="X22" s="93">
        <f t="shared" si="35"/>
        <v>81.676678284493008</v>
      </c>
      <c r="Y22" s="93">
        <f t="shared" si="36"/>
        <v>81.815128567456568</v>
      </c>
      <c r="Z22" s="93">
        <f t="shared" si="37"/>
        <v>81.870427131063579</v>
      </c>
      <c r="AA22" s="93">
        <f t="shared" si="38"/>
        <v>82.10722599810255</v>
      </c>
      <c r="AB22" s="93">
        <f t="shared" si="39"/>
        <v>82.490385683019028</v>
      </c>
      <c r="AC22" s="93">
        <f t="shared" si="40"/>
        <v>82.735849228653422</v>
      </c>
      <c r="AD22" s="93">
        <f t="shared" si="41"/>
        <v>82.894192839501358</v>
      </c>
      <c r="AE22" s="93">
        <f t="shared" si="42"/>
        <v>83.016608555794136</v>
      </c>
      <c r="AF22" s="93">
        <f t="shared" si="43"/>
        <v>83.144185832860643</v>
      </c>
      <c r="AG22" s="93">
        <f t="shared" si="44"/>
        <v>83.290982452427798</v>
      </c>
      <c r="AH22" s="93">
        <f t="shared" si="45"/>
        <v>83.184365842397042</v>
      </c>
      <c r="AI22" s="93">
        <f t="shared" si="46"/>
        <v>83.244832624422841</v>
      </c>
      <c r="AJ22" s="93">
        <f t="shared" si="47"/>
        <v>83.279710639955411</v>
      </c>
      <c r="AK22" s="93">
        <f t="shared" si="48"/>
        <v>83.29879417386536</v>
      </c>
      <c r="AL22" s="93">
        <f t="shared" si="49"/>
        <v>83.304994290469864</v>
      </c>
      <c r="AM22" s="93">
        <f t="shared" si="50"/>
        <v>83.294892306920687</v>
      </c>
      <c r="AN22" s="93">
        <f t="shared" si="51"/>
        <v>83.262200362200289</v>
      </c>
      <c r="AO22" s="93">
        <f t="shared" si="52"/>
        <v>83.245045157024407</v>
      </c>
      <c r="AP22" s="93">
        <f t="shared" si="53"/>
        <v>83.217853027364129</v>
      </c>
      <c r="AQ22" s="93">
        <f t="shared" si="54"/>
        <v>83.182935192816458</v>
      </c>
      <c r="AR22" s="93">
        <f t="shared" si="55"/>
        <v>83.141381281586831</v>
      </c>
      <c r="AS22" s="68"/>
      <c r="AT22" s="325" t="s">
        <v>240</v>
      </c>
      <c r="AU22" s="571" t="s">
        <v>263</v>
      </c>
      <c r="AV22" s="103">
        <v>220</v>
      </c>
      <c r="AW22" s="103">
        <v>8</v>
      </c>
      <c r="AX22" s="103">
        <v>4</v>
      </c>
      <c r="AY22" s="330">
        <f t="shared" si="56"/>
        <v>1.1601800892683665E-2</v>
      </c>
      <c r="AZ22" s="104">
        <f t="shared" si="21"/>
        <v>1</v>
      </c>
    </row>
    <row r="23" spans="1:52" ht="15.75" customHeight="1" x14ac:dyDescent="0.25">
      <c r="A23" s="325" t="s">
        <v>87</v>
      </c>
      <c r="B23" s="571" t="s">
        <v>271</v>
      </c>
      <c r="C23" s="326">
        <v>0</v>
      </c>
      <c r="D23" s="327">
        <v>0</v>
      </c>
      <c r="E23" s="328">
        <v>180</v>
      </c>
      <c r="F23" s="329">
        <v>387</v>
      </c>
      <c r="G23" s="96"/>
      <c r="H23" s="163"/>
      <c r="I23" s="93">
        <f t="shared" si="22"/>
        <v>155.05396273192267</v>
      </c>
      <c r="J23" s="93">
        <f t="shared" si="3"/>
        <v>195.80315977630568</v>
      </c>
      <c r="K23" s="93">
        <f t="shared" si="3"/>
        <v>247.00951387671557</v>
      </c>
      <c r="L23" s="93">
        <f t="shared" si="23"/>
        <v>263.21689866386572</v>
      </c>
      <c r="M23" s="93">
        <f t="shared" si="24"/>
        <v>228.07852631676107</v>
      </c>
      <c r="N23" s="93">
        <f t="shared" si="25"/>
        <v>229.48488597859389</v>
      </c>
      <c r="O23" s="93">
        <f t="shared" si="26"/>
        <v>230.34354284131607</v>
      </c>
      <c r="P23" s="93">
        <f t="shared" si="27"/>
        <v>242.36566101128602</v>
      </c>
      <c r="Q23" s="93">
        <f t="shared" si="28"/>
        <v>249.41094401355687</v>
      </c>
      <c r="R23" s="93">
        <f t="shared" si="29"/>
        <v>248.87960662301495</v>
      </c>
      <c r="S23" s="93">
        <f t="shared" si="30"/>
        <v>245.56267954646393</v>
      </c>
      <c r="T23" s="93">
        <f t="shared" si="31"/>
        <v>247.7992576826019</v>
      </c>
      <c r="U23" s="93">
        <f t="shared" si="32"/>
        <v>250.23692339900086</v>
      </c>
      <c r="V23" s="93">
        <f t="shared" si="33"/>
        <v>252.99715311399913</v>
      </c>
      <c r="W23" s="93">
        <f t="shared" si="34"/>
        <v>254.22988587473671</v>
      </c>
      <c r="X23" s="93">
        <f t="shared" si="35"/>
        <v>254.52623499567784</v>
      </c>
      <c r="Y23" s="93">
        <f t="shared" si="36"/>
        <v>255.01191484829479</v>
      </c>
      <c r="Z23" s="93">
        <f t="shared" si="37"/>
        <v>256.18458445086571</v>
      </c>
      <c r="AA23" s="93">
        <f t="shared" si="38"/>
        <v>257.21532114965316</v>
      </c>
      <c r="AB23" s="93">
        <f t="shared" si="39"/>
        <v>258.04347698521912</v>
      </c>
      <c r="AC23" s="93">
        <f t="shared" si="40"/>
        <v>258.57819428405514</v>
      </c>
      <c r="AD23" s="93">
        <f t="shared" si="41"/>
        <v>259.02511874375415</v>
      </c>
      <c r="AE23" s="93">
        <f t="shared" si="42"/>
        <v>259.5243593408332</v>
      </c>
      <c r="AF23" s="93">
        <f t="shared" si="43"/>
        <v>260.05021122509913</v>
      </c>
      <c r="AG23" s="93">
        <f t="shared" si="44"/>
        <v>260.48949547760947</v>
      </c>
      <c r="AH23" s="93">
        <f t="shared" si="45"/>
        <v>260.08450592863448</v>
      </c>
      <c r="AI23" s="93">
        <f t="shared" si="46"/>
        <v>260.25204781223647</v>
      </c>
      <c r="AJ23" s="93">
        <f t="shared" si="47"/>
        <v>260.37487943013286</v>
      </c>
      <c r="AK23" s="93">
        <f t="shared" si="48"/>
        <v>260.45864732677541</v>
      </c>
      <c r="AL23" s="93">
        <f t="shared" si="49"/>
        <v>260.4866989055302</v>
      </c>
      <c r="AM23" s="93">
        <f t="shared" si="50"/>
        <v>260.44404982712098</v>
      </c>
      <c r="AN23" s="93">
        <f t="shared" si="51"/>
        <v>260.33221845387845</v>
      </c>
      <c r="AO23" s="93">
        <f t="shared" si="52"/>
        <v>260.27930485703791</v>
      </c>
      <c r="AP23" s="93">
        <f t="shared" si="53"/>
        <v>260.1987129283628</v>
      </c>
      <c r="AQ23" s="93">
        <f t="shared" si="54"/>
        <v>260.09240582817813</v>
      </c>
      <c r="AR23" s="93">
        <f t="shared" si="55"/>
        <v>259.96181473012751</v>
      </c>
      <c r="AS23" s="68"/>
      <c r="AT23" s="325" t="s">
        <v>87</v>
      </c>
      <c r="AU23" s="571" t="s">
        <v>271</v>
      </c>
      <c r="AV23" s="103">
        <v>220</v>
      </c>
      <c r="AW23" s="103">
        <v>8</v>
      </c>
      <c r="AX23" s="103">
        <v>4</v>
      </c>
      <c r="AY23" s="330">
        <f t="shared" si="56"/>
        <v>3.6154294743704241E-2</v>
      </c>
      <c r="AZ23" s="104">
        <f t="shared" si="21"/>
        <v>1</v>
      </c>
    </row>
    <row r="24" spans="1:52" ht="15" customHeight="1" thickBot="1" x14ac:dyDescent="0.3">
      <c r="A24" s="325" t="s">
        <v>244</v>
      </c>
      <c r="B24" s="572" t="s">
        <v>272</v>
      </c>
      <c r="C24" s="326">
        <v>0</v>
      </c>
      <c r="D24" s="327">
        <v>0</v>
      </c>
      <c r="E24" s="328">
        <v>0</v>
      </c>
      <c r="F24" s="329">
        <v>11</v>
      </c>
      <c r="G24" s="96">
        <v>14</v>
      </c>
      <c r="H24" s="163">
        <v>3</v>
      </c>
      <c r="I24" s="93">
        <f t="shared" si="22"/>
        <v>5.1046572092814051</v>
      </c>
      <c r="J24" s="93">
        <f t="shared" si="3"/>
        <v>5.9847756718568421</v>
      </c>
      <c r="K24" s="93">
        <f t="shared" si="3"/>
        <v>7.0130463495966771</v>
      </c>
      <c r="L24" s="93">
        <f t="shared" si="23"/>
        <v>8.2142773823482287</v>
      </c>
      <c r="M24" s="93">
        <f t="shared" si="24"/>
        <v>7.6489845727327745</v>
      </c>
      <c r="N24" s="93">
        <f t="shared" si="25"/>
        <v>6.4905239251121012</v>
      </c>
      <c r="O24" s="93">
        <f t="shared" si="26"/>
        <v>7.0669707722354369</v>
      </c>
      <c r="P24" s="93">
        <f t="shared" si="27"/>
        <v>7.3753766093178115</v>
      </c>
      <c r="Q24" s="93">
        <f t="shared" si="28"/>
        <v>7.585210837158459</v>
      </c>
      <c r="R24" s="93">
        <f t="shared" si="29"/>
        <v>7.6551444648704186</v>
      </c>
      <c r="S24" s="93">
        <f t="shared" si="30"/>
        <v>7.5328132851022405</v>
      </c>
      <c r="T24" s="93">
        <f t="shared" si="31"/>
        <v>7.4896056941085165</v>
      </c>
      <c r="U24" s="93">
        <f t="shared" si="32"/>
        <v>7.6394187094234649</v>
      </c>
      <c r="V24" s="93">
        <f t="shared" si="33"/>
        <v>7.717740988515625</v>
      </c>
      <c r="W24" s="93">
        <f t="shared" si="34"/>
        <v>7.7584151771144034</v>
      </c>
      <c r="X24" s="93">
        <f t="shared" si="35"/>
        <v>7.7718959065699487</v>
      </c>
      <c r="Y24" s="93">
        <f t="shared" si="36"/>
        <v>7.7772958427420091</v>
      </c>
      <c r="Z24" s="93">
        <f t="shared" si="37"/>
        <v>7.8056693952340774</v>
      </c>
      <c r="AA24" s="93">
        <f t="shared" si="38"/>
        <v>7.8473033875483171</v>
      </c>
      <c r="AB24" s="93">
        <f t="shared" si="39"/>
        <v>7.8717232646934718</v>
      </c>
      <c r="AC24" s="93">
        <f t="shared" si="40"/>
        <v>7.8880421242111494</v>
      </c>
      <c r="AD24" s="93">
        <f t="shared" si="41"/>
        <v>7.9011676280904712</v>
      </c>
      <c r="AE24" s="93">
        <f t="shared" si="42"/>
        <v>7.9150583106488153</v>
      </c>
      <c r="AF24" s="93">
        <f t="shared" si="43"/>
        <v>7.9311195011460436</v>
      </c>
      <c r="AG24" s="93">
        <f t="shared" si="44"/>
        <v>7.9457845933635758</v>
      </c>
      <c r="AH24" s="93">
        <f t="shared" si="45"/>
        <v>7.9331983914015822</v>
      </c>
      <c r="AI24" s="93">
        <f t="shared" si="46"/>
        <v>7.9381783164080533</v>
      </c>
      <c r="AJ24" s="93">
        <f t="shared" si="47"/>
        <v>7.941771385372812</v>
      </c>
      <c r="AK24" s="93">
        <f t="shared" si="48"/>
        <v>7.9442320131751005</v>
      </c>
      <c r="AL24" s="93">
        <f t="shared" si="49"/>
        <v>7.945200541039334</v>
      </c>
      <c r="AM24" s="93">
        <f t="shared" si="50"/>
        <v>7.9440276563674956</v>
      </c>
      <c r="AN24" s="93">
        <f t="shared" si="51"/>
        <v>7.9405548024917039</v>
      </c>
      <c r="AO24" s="93">
        <f t="shared" si="52"/>
        <v>7.9389076625155646</v>
      </c>
      <c r="AP24" s="93">
        <f t="shared" si="53"/>
        <v>7.9364324954195737</v>
      </c>
      <c r="AQ24" s="93">
        <f t="shared" si="54"/>
        <v>7.933195710943119</v>
      </c>
      <c r="AR24" s="93">
        <f t="shared" si="55"/>
        <v>7.9292348958395884</v>
      </c>
      <c r="AS24" s="68"/>
      <c r="AT24" s="325" t="s">
        <v>244</v>
      </c>
      <c r="AU24" s="572" t="s">
        <v>272</v>
      </c>
      <c r="AV24" s="103">
        <v>220</v>
      </c>
      <c r="AW24" s="103">
        <v>8</v>
      </c>
      <c r="AX24" s="103">
        <v>4</v>
      </c>
      <c r="AY24" s="330">
        <f t="shared" si="56"/>
        <v>1.1039624867286858E-3</v>
      </c>
      <c r="AZ24" s="104">
        <f t="shared" si="21"/>
        <v>1</v>
      </c>
    </row>
    <row r="25" spans="1:52" ht="16.5" customHeight="1" thickTop="1" thickBot="1" x14ac:dyDescent="0.3">
      <c r="A25" s="331"/>
      <c r="B25" s="332" t="s">
        <v>175</v>
      </c>
      <c r="C25" s="333">
        <f t="shared" ref="C25:AR25" si="57">SUM(C15:C24)</f>
        <v>7550</v>
      </c>
      <c r="D25" s="334">
        <f t="shared" si="57"/>
        <v>8248</v>
      </c>
      <c r="E25" s="335">
        <f t="shared" si="57"/>
        <v>9841</v>
      </c>
      <c r="F25" s="336">
        <f t="shared" si="57"/>
        <v>10365</v>
      </c>
      <c r="G25" s="337">
        <f t="shared" si="57"/>
        <v>9235</v>
      </c>
      <c r="H25" s="338">
        <f t="shared" si="57"/>
        <v>8644</v>
      </c>
      <c r="I25" s="339">
        <f t="shared" si="57"/>
        <v>9875.0505259479014</v>
      </c>
      <c r="J25" s="340">
        <f t="shared" si="57"/>
        <v>10226.755610393013</v>
      </c>
      <c r="K25" s="341">
        <f t="shared" si="57"/>
        <v>10521.64806000142</v>
      </c>
      <c r="L25" s="342">
        <f t="shared" si="57"/>
        <v>10576.406943085029</v>
      </c>
      <c r="M25" s="339">
        <f t="shared" si="57"/>
        <v>10508.323807196844</v>
      </c>
      <c r="N25" s="340">
        <f t="shared" si="57"/>
        <v>10635.01323661342</v>
      </c>
      <c r="O25" s="341">
        <f t="shared" si="57"/>
        <v>10890.218318487661</v>
      </c>
      <c r="P25" s="343">
        <f t="shared" si="57"/>
        <v>11016.206224516112</v>
      </c>
      <c r="Q25" s="342">
        <f t="shared" si="57"/>
        <v>11106.683984828214</v>
      </c>
      <c r="R25" s="339">
        <f t="shared" si="57"/>
        <v>11165.487384047392</v>
      </c>
      <c r="S25" s="340">
        <f t="shared" si="57"/>
        <v>11228.505160089317</v>
      </c>
      <c r="T25" s="341">
        <f t="shared" si="57"/>
        <v>11317.186287717837</v>
      </c>
      <c r="U25" s="342">
        <f t="shared" si="57"/>
        <v>11402.155955942253</v>
      </c>
      <c r="V25" s="339">
        <f t="shared" si="57"/>
        <v>11460.680733484283</v>
      </c>
      <c r="W25" s="340">
        <f t="shared" si="57"/>
        <v>11510.208815417727</v>
      </c>
      <c r="X25" s="341">
        <f t="shared" si="57"/>
        <v>11555.082788533777</v>
      </c>
      <c r="Y25" s="343">
        <f t="shared" si="57"/>
        <v>11599.704472915049</v>
      </c>
      <c r="Z25" s="342">
        <f t="shared" si="57"/>
        <v>11643.132194197455</v>
      </c>
      <c r="AA25" s="339">
        <f t="shared" si="57"/>
        <v>11680.663969356947</v>
      </c>
      <c r="AB25" s="340">
        <f t="shared" si="57"/>
        <v>11711.797338845614</v>
      </c>
      <c r="AC25" s="341">
        <f t="shared" si="57"/>
        <v>11739.785399620207</v>
      </c>
      <c r="AD25" s="342">
        <f t="shared" si="57"/>
        <v>11765.486768692741</v>
      </c>
      <c r="AE25" s="339">
        <f t="shared" si="57"/>
        <v>11789.181062810236</v>
      </c>
      <c r="AF25" s="340">
        <f t="shared" si="57"/>
        <v>11810.464524705061</v>
      </c>
      <c r="AG25" s="341">
        <f t="shared" si="57"/>
        <v>11829.03426659266</v>
      </c>
      <c r="AH25" s="343">
        <f t="shared" si="57"/>
        <v>11810.591117913376</v>
      </c>
      <c r="AI25" s="342">
        <f t="shared" si="57"/>
        <v>11819.219993313163</v>
      </c>
      <c r="AJ25" s="339">
        <f t="shared" si="57"/>
        <v>11825.368921167563</v>
      </c>
      <c r="AK25" s="340">
        <f t="shared" si="57"/>
        <v>11828.936495114185</v>
      </c>
      <c r="AL25" s="341">
        <f t="shared" si="57"/>
        <v>11829.764134320394</v>
      </c>
      <c r="AM25" s="342">
        <f t="shared" si="57"/>
        <v>11827.740057125851</v>
      </c>
      <c r="AN25" s="339">
        <f t="shared" si="57"/>
        <v>11822.789641291925</v>
      </c>
      <c r="AO25" s="340">
        <f t="shared" si="57"/>
        <v>11820.544683706334</v>
      </c>
      <c r="AP25" s="341">
        <f t="shared" si="57"/>
        <v>11816.89907198816</v>
      </c>
      <c r="AQ25" s="343">
        <f t="shared" si="57"/>
        <v>11811.993017016048</v>
      </c>
      <c r="AR25" s="342">
        <f t="shared" si="57"/>
        <v>11806.010548324508</v>
      </c>
      <c r="AS25" s="68"/>
      <c r="AT25" s="344"/>
      <c r="AU25" s="345" t="s">
        <v>175</v>
      </c>
      <c r="AV25" s="210"/>
      <c r="AW25" s="210"/>
      <c r="AX25" s="210"/>
      <c r="AY25" s="346">
        <f>SUM(AY15:AY24)</f>
        <v>1.6413469870076387</v>
      </c>
      <c r="AZ25" s="347">
        <f>SUM(AZ15:AZ24)</f>
        <v>10</v>
      </c>
    </row>
    <row r="26" spans="1:52" ht="15" customHeight="1" x14ac:dyDescent="0.25">
      <c r="A26" s="348"/>
      <c r="B26" s="68"/>
      <c r="C26" s="113">
        <f t="shared" ref="C26:H26" si="58">SUM(C15:C24)</f>
        <v>7550</v>
      </c>
      <c r="D26" s="113">
        <f t="shared" si="58"/>
        <v>8248</v>
      </c>
      <c r="E26" s="113">
        <f t="shared" si="58"/>
        <v>9841</v>
      </c>
      <c r="F26" s="113">
        <f t="shared" si="58"/>
        <v>10365</v>
      </c>
      <c r="G26" s="113">
        <f t="shared" si="58"/>
        <v>9235</v>
      </c>
      <c r="H26" s="113">
        <f t="shared" si="58"/>
        <v>8644</v>
      </c>
      <c r="I26" s="309"/>
      <c r="J26" s="309"/>
      <c r="K26" s="309"/>
      <c r="L26" s="309"/>
      <c r="M26" s="309"/>
      <c r="N26" s="309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</row>
    <row r="27" spans="1:52" ht="15.75" customHeight="1" x14ac:dyDescent="0.25">
      <c r="A27" s="348"/>
      <c r="B27" s="68"/>
      <c r="C27" s="84"/>
      <c r="D27" s="247">
        <f t="shared" ref="D27:H27" si="59">(D26-C26)/C26</f>
        <v>9.2450331125827817E-2</v>
      </c>
      <c r="E27" s="247">
        <f t="shared" si="59"/>
        <v>0.19313773035887488</v>
      </c>
      <c r="F27" s="247">
        <f t="shared" si="59"/>
        <v>5.3246621278325371E-2</v>
      </c>
      <c r="G27" s="247">
        <f t="shared" si="59"/>
        <v>-0.10902074288470816</v>
      </c>
      <c r="H27" s="247">
        <f t="shared" si="59"/>
        <v>-6.3995668651867899E-2</v>
      </c>
      <c r="I27" s="309"/>
      <c r="J27" s="939" t="s">
        <v>176</v>
      </c>
      <c r="K27" s="940"/>
      <c r="L27" s="940"/>
      <c r="M27" s="940"/>
      <c r="N27" s="941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</row>
    <row r="28" spans="1:52" ht="15.75" customHeight="1" x14ac:dyDescent="0.25">
      <c r="A28" s="348"/>
      <c r="B28" s="68"/>
      <c r="C28" s="84"/>
      <c r="D28" s="247"/>
      <c r="E28" s="247">
        <f>AVERAGE(D27:F27)</f>
        <v>0.11294489425434269</v>
      </c>
      <c r="F28" s="247"/>
      <c r="G28" s="84"/>
      <c r="H28" s="84"/>
      <c r="I28" s="309"/>
      <c r="J28" s="114">
        <v>2017</v>
      </c>
      <c r="K28" s="115">
        <v>2018</v>
      </c>
      <c r="L28" s="115">
        <v>2019</v>
      </c>
      <c r="M28" s="115">
        <v>2020</v>
      </c>
      <c r="N28" s="116">
        <v>2021</v>
      </c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</row>
    <row r="29" spans="1:52" ht="15.75" customHeight="1" x14ac:dyDescent="0.25">
      <c r="A29" s="348"/>
      <c r="B29" s="68"/>
      <c r="C29" s="309"/>
      <c r="D29" s="309"/>
      <c r="E29" s="309"/>
      <c r="F29" s="309"/>
      <c r="G29" s="309"/>
      <c r="H29" s="309"/>
      <c r="I29" s="309"/>
      <c r="J29" s="117">
        <f t="shared" ref="J29:N29" si="60">D27</f>
        <v>9.2450331125827817E-2</v>
      </c>
      <c r="K29" s="117">
        <f t="shared" si="60"/>
        <v>0.19313773035887488</v>
      </c>
      <c r="L29" s="117">
        <f t="shared" si="60"/>
        <v>5.3246621278325371E-2</v>
      </c>
      <c r="M29" s="117">
        <f t="shared" si="60"/>
        <v>-0.10902074288470816</v>
      </c>
      <c r="N29" s="117">
        <f t="shared" si="60"/>
        <v>-6.3995668651867899E-2</v>
      </c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</row>
    <row r="30" spans="1:52" ht="15.75" customHeight="1" x14ac:dyDescent="0.25">
      <c r="A30" s="348"/>
      <c r="B30" s="68"/>
      <c r="C30" s="68"/>
      <c r="D30" s="68"/>
      <c r="E30" s="68"/>
      <c r="F30" s="68"/>
      <c r="G30" s="68"/>
      <c r="H30" s="68"/>
      <c r="I30" s="68"/>
      <c r="J30" s="120"/>
      <c r="K30" s="121">
        <f>AVERAGE(J29:L29)</f>
        <v>0.11294489425434269</v>
      </c>
      <c r="L30" s="933" t="s">
        <v>100</v>
      </c>
      <c r="M30" s="934"/>
      <c r="N30" s="935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</row>
    <row r="31" spans="1:52" ht="15.75" customHeight="1" x14ac:dyDescent="0.25">
      <c r="A31" s="348"/>
      <c r="B31" s="68"/>
      <c r="C31" s="309"/>
      <c r="D31" s="309"/>
      <c r="E31" s="309"/>
      <c r="F31" s="309"/>
      <c r="G31" s="309"/>
      <c r="H31" s="309"/>
      <c r="I31" s="309"/>
      <c r="J31" s="309"/>
      <c r="K31" s="309"/>
      <c r="L31" s="309"/>
      <c r="M31" s="309"/>
      <c r="N31" s="309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</row>
    <row r="32" spans="1:52" ht="15.75" customHeight="1" x14ac:dyDescent="0.25">
      <c r="A32" s="348"/>
      <c r="B32" s="69"/>
      <c r="C32" s="69">
        <v>2016</v>
      </c>
      <c r="D32" s="69">
        <v>2017</v>
      </c>
      <c r="E32" s="69">
        <v>2018</v>
      </c>
      <c r="F32" s="69">
        <v>2019</v>
      </c>
      <c r="G32" s="69">
        <v>2020</v>
      </c>
      <c r="H32" s="69">
        <v>2021</v>
      </c>
      <c r="I32" s="69">
        <v>2022</v>
      </c>
      <c r="J32" s="69">
        <v>2023</v>
      </c>
      <c r="K32" s="69">
        <v>2024</v>
      </c>
      <c r="L32" s="69">
        <v>2025</v>
      </c>
      <c r="M32" s="69">
        <v>2026</v>
      </c>
      <c r="N32" s="69">
        <v>2027</v>
      </c>
      <c r="O32" s="69">
        <v>2028</v>
      </c>
      <c r="P32" s="69">
        <v>2029</v>
      </c>
      <c r="Q32" s="69">
        <v>2030</v>
      </c>
      <c r="R32" s="69">
        <v>2031</v>
      </c>
      <c r="S32" s="69">
        <v>2032</v>
      </c>
      <c r="T32" s="69">
        <v>2033</v>
      </c>
      <c r="U32" s="69">
        <v>2034</v>
      </c>
      <c r="V32" s="69">
        <v>2035</v>
      </c>
      <c r="W32" s="69">
        <v>2036</v>
      </c>
      <c r="X32" s="69">
        <v>2037</v>
      </c>
      <c r="Y32" s="69">
        <v>2038</v>
      </c>
      <c r="Z32" s="69">
        <v>2039</v>
      </c>
      <c r="AA32" s="69">
        <v>2040</v>
      </c>
      <c r="AB32" s="69">
        <v>2041</v>
      </c>
      <c r="AC32" s="69">
        <v>2042</v>
      </c>
      <c r="AD32" s="69">
        <v>2043</v>
      </c>
      <c r="AE32" s="69">
        <v>2044</v>
      </c>
      <c r="AF32" s="69">
        <v>2045</v>
      </c>
      <c r="AG32" s="69">
        <v>2046</v>
      </c>
      <c r="AH32" s="69">
        <v>2047</v>
      </c>
      <c r="AI32" s="69">
        <v>2048</v>
      </c>
      <c r="AJ32" s="69">
        <v>2049</v>
      </c>
      <c r="AK32" s="69">
        <v>2050</v>
      </c>
      <c r="AL32" s="69">
        <v>2051</v>
      </c>
      <c r="AM32" s="69">
        <v>2052</v>
      </c>
      <c r="AN32" s="69">
        <v>2053</v>
      </c>
      <c r="AO32" s="69">
        <v>2054</v>
      </c>
      <c r="AP32" s="69">
        <v>2055</v>
      </c>
      <c r="AQ32" s="69">
        <v>2056</v>
      </c>
      <c r="AR32" s="69">
        <v>2057</v>
      </c>
      <c r="AS32" s="68"/>
      <c r="AT32" s="68"/>
      <c r="AU32" s="68"/>
      <c r="AV32" s="899" t="s">
        <v>155</v>
      </c>
      <c r="AW32" s="900"/>
      <c r="AX32" s="900"/>
      <c r="AY32" s="900"/>
      <c r="AZ32" s="901"/>
    </row>
    <row r="33" spans="1:52" ht="15.75" customHeight="1" x14ac:dyDescent="0.25">
      <c r="A33" s="348"/>
      <c r="B33" s="73" t="s">
        <v>56</v>
      </c>
      <c r="C33" s="69">
        <v>2.4039322673287547E-3</v>
      </c>
      <c r="D33" s="75">
        <v>2.3981672357284781E-3</v>
      </c>
      <c r="E33" s="75">
        <v>2.39242978899473E-3</v>
      </c>
      <c r="F33" s="75">
        <v>2.3867197296154755E-3</v>
      </c>
      <c r="G33" s="75">
        <v>2.3810368619600936E-3</v>
      </c>
      <c r="H33" s="75">
        <v>2.3753809922564722E-3</v>
      </c>
      <c r="I33" s="75">
        <v>2.3697519285689863E-3</v>
      </c>
      <c r="J33" s="75">
        <v>2.3641494807773488E-3</v>
      </c>
      <c r="K33" s="75">
        <v>2.3585734605552021E-3</v>
      </c>
      <c r="L33" s="75">
        <v>2.3530236813488715E-3</v>
      </c>
      <c r="M33" s="75">
        <v>-5.2807686079391265E-4</v>
      </c>
      <c r="N33" s="75">
        <v>-5.2835587330486949E-4</v>
      </c>
      <c r="O33" s="75">
        <v>-5.2863518080734605E-4</v>
      </c>
      <c r="P33" s="75">
        <v>-5.2891478376983453E-4</v>
      </c>
      <c r="Q33" s="75">
        <v>-5.2919468266098631E-4</v>
      </c>
      <c r="R33" s="75">
        <v>-5.2947487795086169E-4</v>
      </c>
      <c r="S33" s="75">
        <v>-5.297553701109339E-4</v>
      </c>
      <c r="T33" s="75">
        <v>-5.3003615961284172E-4</v>
      </c>
      <c r="U33" s="75">
        <v>-5.3031724692978086E-4</v>
      </c>
      <c r="V33" s="75">
        <v>-5.3059863253581189E-4</v>
      </c>
      <c r="W33" s="75">
        <v>-5.3088031690586316E-4</v>
      </c>
      <c r="X33" s="75">
        <v>-5.3116230051642908E-4</v>
      </c>
      <c r="Y33" s="75">
        <v>-5.3144458384418074E-4</v>
      </c>
      <c r="Z33" s="75">
        <v>-5.3172716736722139E-4</v>
      </c>
      <c r="AA33" s="75">
        <v>-5.3201005156509049E-4</v>
      </c>
      <c r="AB33" s="75">
        <v>-5.3229323691751076E-4</v>
      </c>
      <c r="AC33" s="75">
        <v>-5.3257672390578546E-4</v>
      </c>
      <c r="AD33" s="75">
        <v>-5.3286051301210417E-4</v>
      </c>
      <c r="AE33" s="75">
        <v>-5.3314460471954499E-4</v>
      </c>
      <c r="AF33" s="75">
        <v>-5.33428999512776E-4</v>
      </c>
      <c r="AG33" s="75">
        <v>-5.3371369787582061E-4</v>
      </c>
      <c r="AH33" s="75">
        <v>-3.4847654264865352E-3</v>
      </c>
      <c r="AI33" s="75">
        <v>-3.4969514821094911E-3</v>
      </c>
      <c r="AJ33" s="75">
        <v>-3.5092230649070898E-3</v>
      </c>
      <c r="AK33" s="75">
        <v>-3.5215810784528191E-3</v>
      </c>
      <c r="AL33" s="75">
        <v>-3.5340264390914754E-3</v>
      </c>
      <c r="AM33" s="75">
        <v>-3.5465600761681961E-3</v>
      </c>
      <c r="AN33" s="75">
        <v>-3.5591829322598129E-3</v>
      </c>
      <c r="AO33" s="75">
        <v>-3.5718959634085845E-3</v>
      </c>
      <c r="AP33" s="75">
        <v>-3.5847001393664178E-3</v>
      </c>
      <c r="AQ33" s="75">
        <v>-3.5975964438400353E-3</v>
      </c>
      <c r="AR33" s="75">
        <v>-3.6105858747429E-3</v>
      </c>
      <c r="AS33" s="68"/>
      <c r="AT33" s="68"/>
      <c r="AU33" s="68"/>
      <c r="AV33" s="902"/>
      <c r="AW33" s="903"/>
      <c r="AX33" s="903"/>
      <c r="AY33" s="903"/>
      <c r="AZ33" s="904"/>
    </row>
    <row r="34" spans="1:52" ht="15.75" customHeight="1" x14ac:dyDescent="0.25">
      <c r="A34" s="348"/>
      <c r="B34" s="73" t="s">
        <v>57</v>
      </c>
      <c r="C34" s="69"/>
      <c r="D34" s="75">
        <f t="shared" ref="D34:F34" si="61">D58</f>
        <v>3.4178267193018905E-2</v>
      </c>
      <c r="E34" s="75">
        <f t="shared" si="61"/>
        <v>-2.7925665494726269E-2</v>
      </c>
      <c r="F34" s="75">
        <f t="shared" si="61"/>
        <v>2.8004546863697428E-2</v>
      </c>
      <c r="G34" s="76">
        <f>AVERAGE(D34:F34)</f>
        <v>1.1419049520663355E-2</v>
      </c>
      <c r="H34" s="881">
        <f>G34*0.9</f>
        <v>1.027714456859702E-2</v>
      </c>
      <c r="I34" s="881">
        <f t="shared" ref="I34:AR34" si="62">H34*0.9</f>
        <v>9.2494301117373185E-3</v>
      </c>
      <c r="J34" s="881">
        <f t="shared" si="62"/>
        <v>8.3244871005635872E-3</v>
      </c>
      <c r="K34" s="881">
        <f t="shared" si="62"/>
        <v>7.4920383905072285E-3</v>
      </c>
      <c r="L34" s="881">
        <f t="shared" si="62"/>
        <v>6.742834551456506E-3</v>
      </c>
      <c r="M34" s="881">
        <f t="shared" si="62"/>
        <v>6.0685510963108553E-3</v>
      </c>
      <c r="N34" s="881">
        <f t="shared" si="62"/>
        <v>5.4616959866797699E-3</v>
      </c>
      <c r="O34" s="881">
        <f t="shared" si="62"/>
        <v>4.9155263880117928E-3</v>
      </c>
      <c r="P34" s="881">
        <f t="shared" si="62"/>
        <v>4.423973749210614E-3</v>
      </c>
      <c r="Q34" s="881">
        <f t="shared" si="62"/>
        <v>3.981576374289553E-3</v>
      </c>
      <c r="R34" s="881">
        <f t="shared" si="62"/>
        <v>3.5834187368605978E-3</v>
      </c>
      <c r="S34" s="881">
        <f t="shared" si="62"/>
        <v>3.2250768631745383E-3</v>
      </c>
      <c r="T34" s="881">
        <f t="shared" si="62"/>
        <v>2.9025691768570843E-3</v>
      </c>
      <c r="U34" s="881">
        <f t="shared" si="62"/>
        <v>2.6123122591713761E-3</v>
      </c>
      <c r="V34" s="881">
        <f t="shared" si="62"/>
        <v>2.3510810332542384E-3</v>
      </c>
      <c r="W34" s="881">
        <f t="shared" si="62"/>
        <v>2.1159729299288148E-3</v>
      </c>
      <c r="X34" s="881">
        <f t="shared" si="62"/>
        <v>1.9043756369359333E-3</v>
      </c>
      <c r="Y34" s="881">
        <f t="shared" si="62"/>
        <v>1.7139380732423401E-3</v>
      </c>
      <c r="Z34" s="881">
        <f t="shared" si="62"/>
        <v>1.5425442659181062E-3</v>
      </c>
      <c r="AA34" s="881">
        <f t="shared" si="62"/>
        <v>1.3882898393262955E-3</v>
      </c>
      <c r="AB34" s="881">
        <f t="shared" si="62"/>
        <v>1.249460855393666E-3</v>
      </c>
      <c r="AC34" s="881">
        <f t="shared" si="62"/>
        <v>1.1245147698542995E-3</v>
      </c>
      <c r="AD34" s="881">
        <f t="shared" si="62"/>
        <v>1.0120632928688697E-3</v>
      </c>
      <c r="AE34" s="881">
        <f t="shared" si="62"/>
        <v>9.1085696358198269E-4</v>
      </c>
      <c r="AF34" s="881">
        <f t="shared" si="62"/>
        <v>8.197712672237844E-4</v>
      </c>
      <c r="AG34" s="881">
        <f t="shared" si="62"/>
        <v>7.3779414050140592E-4</v>
      </c>
      <c r="AH34" s="881">
        <f t="shared" si="62"/>
        <v>6.6401472645126534E-4</v>
      </c>
      <c r="AI34" s="881">
        <f t="shared" si="62"/>
        <v>5.9761325380613885E-4</v>
      </c>
      <c r="AJ34" s="881">
        <f t="shared" si="62"/>
        <v>5.3785192842552493E-4</v>
      </c>
      <c r="AK34" s="881">
        <f t="shared" si="62"/>
        <v>4.8406673558297247E-4</v>
      </c>
      <c r="AL34" s="881">
        <f t="shared" si="62"/>
        <v>4.3566006202467526E-4</v>
      </c>
      <c r="AM34" s="881">
        <f t="shared" si="62"/>
        <v>3.9209405582220775E-4</v>
      </c>
      <c r="AN34" s="881">
        <f t="shared" si="62"/>
        <v>3.5288465023998699E-4</v>
      </c>
      <c r="AO34" s="881">
        <f t="shared" si="62"/>
        <v>3.1759618521598828E-4</v>
      </c>
      <c r="AP34" s="881">
        <f t="shared" si="62"/>
        <v>2.8583656669438947E-4</v>
      </c>
      <c r="AQ34" s="881">
        <f t="shared" si="62"/>
        <v>2.5725291002495055E-4</v>
      </c>
      <c r="AR34" s="881">
        <f t="shared" si="62"/>
        <v>2.3152761902245551E-4</v>
      </c>
      <c r="AS34" s="68"/>
      <c r="AT34" s="68"/>
      <c r="AU34" s="68"/>
      <c r="AV34" s="902"/>
      <c r="AW34" s="903"/>
      <c r="AX34" s="903"/>
      <c r="AY34" s="903"/>
      <c r="AZ34" s="904"/>
    </row>
    <row r="35" spans="1:52" ht="15.75" customHeight="1" x14ac:dyDescent="0.25">
      <c r="A35" s="348"/>
      <c r="B35" s="73" t="s">
        <v>58</v>
      </c>
      <c r="C35" s="69"/>
      <c r="D35" s="75">
        <f t="shared" ref="D35:AR35" si="63">D33+D34</f>
        <v>3.6576434428747383E-2</v>
      </c>
      <c r="E35" s="75">
        <f t="shared" si="63"/>
        <v>-2.5533235705731541E-2</v>
      </c>
      <c r="F35" s="75">
        <f t="shared" si="63"/>
        <v>3.0391266593312902E-2</v>
      </c>
      <c r="G35" s="75">
        <f t="shared" si="63"/>
        <v>1.3800086382623448E-2</v>
      </c>
      <c r="H35" s="75">
        <f t="shared" si="63"/>
        <v>1.2652525560853493E-2</v>
      </c>
      <c r="I35" s="75">
        <f t="shared" si="63"/>
        <v>1.1619182040306306E-2</v>
      </c>
      <c r="J35" s="75">
        <f t="shared" si="63"/>
        <v>1.0688636581340935E-2</v>
      </c>
      <c r="K35" s="75">
        <f t="shared" si="63"/>
        <v>9.850611851062431E-3</v>
      </c>
      <c r="L35" s="75">
        <f t="shared" si="63"/>
        <v>9.0958582328053775E-3</v>
      </c>
      <c r="M35" s="75">
        <f t="shared" si="63"/>
        <v>5.5404742355169428E-3</v>
      </c>
      <c r="N35" s="75">
        <f t="shared" si="63"/>
        <v>4.9333401133749002E-3</v>
      </c>
      <c r="O35" s="75">
        <f t="shared" si="63"/>
        <v>4.3868912072044467E-3</v>
      </c>
      <c r="P35" s="75">
        <f t="shared" si="63"/>
        <v>3.8950589654407793E-3</v>
      </c>
      <c r="Q35" s="75">
        <f t="shared" si="63"/>
        <v>3.4523816916285669E-3</v>
      </c>
      <c r="R35" s="75">
        <f t="shared" si="63"/>
        <v>3.0539438589097362E-3</v>
      </c>
      <c r="S35" s="75">
        <f t="shared" si="63"/>
        <v>2.6953214930636044E-3</v>
      </c>
      <c r="T35" s="75">
        <f t="shared" si="63"/>
        <v>2.3725330172442425E-3</v>
      </c>
      <c r="U35" s="75">
        <f t="shared" si="63"/>
        <v>2.0819950122415954E-3</v>
      </c>
      <c r="V35" s="75">
        <f t="shared" si="63"/>
        <v>1.8204824007184265E-3</v>
      </c>
      <c r="W35" s="75">
        <f t="shared" si="63"/>
        <v>1.5850926130229516E-3</v>
      </c>
      <c r="X35" s="75">
        <f t="shared" si="63"/>
        <v>1.3732133364195041E-3</v>
      </c>
      <c r="Y35" s="75">
        <f t="shared" si="63"/>
        <v>1.1824934893981593E-3</v>
      </c>
      <c r="Z35" s="75">
        <f t="shared" si="63"/>
        <v>1.0108170985508847E-3</v>
      </c>
      <c r="AA35" s="75">
        <f t="shared" si="63"/>
        <v>8.5627978776120506E-4</v>
      </c>
      <c r="AB35" s="75">
        <f t="shared" si="63"/>
        <v>7.1716761847615527E-4</v>
      </c>
      <c r="AC35" s="75">
        <f t="shared" si="63"/>
        <v>5.9193804594851406E-4</v>
      </c>
      <c r="AD35" s="75">
        <f t="shared" si="63"/>
        <v>4.7920277985676551E-4</v>
      </c>
      <c r="AE35" s="75">
        <f t="shared" si="63"/>
        <v>3.777123588624377E-4</v>
      </c>
      <c r="AF35" s="75">
        <f t="shared" si="63"/>
        <v>2.8634226771100839E-4</v>
      </c>
      <c r="AG35" s="75">
        <f t="shared" si="63"/>
        <v>2.0408044262558531E-4</v>
      </c>
      <c r="AH35" s="75">
        <f t="shared" si="63"/>
        <v>-2.8207507000352697E-3</v>
      </c>
      <c r="AI35" s="75">
        <f t="shared" si="63"/>
        <v>-2.8993382283033524E-3</v>
      </c>
      <c r="AJ35" s="75">
        <f t="shared" si="63"/>
        <v>-2.9713711364815648E-3</v>
      </c>
      <c r="AK35" s="75">
        <f t="shared" si="63"/>
        <v>-3.0375143428698465E-3</v>
      </c>
      <c r="AL35" s="75">
        <f t="shared" si="63"/>
        <v>-3.0983663770668001E-3</v>
      </c>
      <c r="AM35" s="75">
        <f t="shared" si="63"/>
        <v>-3.1544660203459882E-3</v>
      </c>
      <c r="AN35" s="75">
        <f t="shared" si="63"/>
        <v>-3.2062982820198257E-3</v>
      </c>
      <c r="AO35" s="75">
        <f t="shared" si="63"/>
        <v>-3.2542997781925963E-3</v>
      </c>
      <c r="AP35" s="75">
        <f t="shared" si="63"/>
        <v>-3.2988635726720283E-3</v>
      </c>
      <c r="AQ35" s="75">
        <f t="shared" si="63"/>
        <v>-3.3403435338150845E-3</v>
      </c>
      <c r="AR35" s="75">
        <f t="shared" si="63"/>
        <v>-3.3790582557204447E-3</v>
      </c>
      <c r="AS35" s="68"/>
      <c r="AT35" s="68"/>
      <c r="AU35" s="68"/>
      <c r="AV35" s="902"/>
      <c r="AW35" s="903"/>
      <c r="AX35" s="903"/>
      <c r="AY35" s="903"/>
      <c r="AZ35" s="904"/>
    </row>
    <row r="36" spans="1:52" ht="15.75" customHeight="1" x14ac:dyDescent="0.25">
      <c r="A36" s="348"/>
      <c r="B36" s="68"/>
      <c r="C36" s="309"/>
      <c r="D36" s="309"/>
      <c r="E36" s="309"/>
      <c r="F36" s="309"/>
      <c r="G36" s="309"/>
      <c r="H36" s="309"/>
      <c r="I36" s="309"/>
      <c r="J36" s="309"/>
      <c r="K36" s="309"/>
      <c r="L36" s="309"/>
      <c r="M36" s="309"/>
      <c r="N36" s="309">
        <f>M34*0.9</f>
        <v>5.4616959866797699E-3</v>
      </c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902"/>
      <c r="AW36" s="903"/>
      <c r="AX36" s="903"/>
      <c r="AY36" s="903"/>
      <c r="AZ36" s="904"/>
    </row>
    <row r="37" spans="1:52" ht="15.75" customHeight="1" thickBot="1" x14ac:dyDescent="0.3">
      <c r="A37" s="348"/>
      <c r="B37" s="68"/>
      <c r="C37" s="309"/>
      <c r="D37" s="309"/>
      <c r="E37" s="309"/>
      <c r="F37" s="309"/>
      <c r="G37" s="309"/>
      <c r="H37" s="309"/>
      <c r="I37" s="309"/>
      <c r="J37" s="309"/>
      <c r="K37" s="309"/>
      <c r="L37" s="309"/>
      <c r="M37" s="309"/>
      <c r="N37" s="309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936"/>
      <c r="AW37" s="937"/>
      <c r="AX37" s="937"/>
      <c r="AY37" s="937"/>
      <c r="AZ37" s="938"/>
    </row>
    <row r="38" spans="1:52" ht="15" customHeight="1" thickBot="1" x14ac:dyDescent="0.3">
      <c r="A38" s="946" t="s">
        <v>236</v>
      </c>
      <c r="B38" s="941"/>
      <c r="C38" s="954" t="s">
        <v>177</v>
      </c>
      <c r="D38" s="940"/>
      <c r="E38" s="940"/>
      <c r="F38" s="940"/>
      <c r="G38" s="940"/>
      <c r="H38" s="941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946" t="s">
        <v>236</v>
      </c>
      <c r="AU38" s="947"/>
      <c r="AV38" s="310"/>
      <c r="AW38" s="310"/>
      <c r="AX38" s="310"/>
      <c r="AY38" s="310"/>
      <c r="AZ38" s="311"/>
    </row>
    <row r="39" spans="1:52" ht="15" customHeight="1" thickBot="1" x14ac:dyDescent="0.3">
      <c r="A39" s="950" t="s">
        <v>64</v>
      </c>
      <c r="B39" s="955" t="s">
        <v>174</v>
      </c>
      <c r="C39" s="312">
        <v>2016</v>
      </c>
      <c r="D39" s="313">
        <v>2017</v>
      </c>
      <c r="E39" s="275">
        <v>2018</v>
      </c>
      <c r="F39" s="276">
        <v>2019</v>
      </c>
      <c r="G39" s="88">
        <v>2020</v>
      </c>
      <c r="H39" s="349">
        <v>2021</v>
      </c>
      <c r="I39" s="80">
        <v>2022</v>
      </c>
      <c r="J39" s="81">
        <v>2023</v>
      </c>
      <c r="K39" s="82">
        <v>2024</v>
      </c>
      <c r="L39" s="79">
        <v>2025</v>
      </c>
      <c r="M39" s="80">
        <v>2026</v>
      </c>
      <c r="N39" s="81">
        <v>2027</v>
      </c>
      <c r="O39" s="82">
        <v>2028</v>
      </c>
      <c r="P39" s="83">
        <v>2029</v>
      </c>
      <c r="Q39" s="79">
        <v>2030</v>
      </c>
      <c r="R39" s="80">
        <v>2031</v>
      </c>
      <c r="S39" s="81">
        <v>2032</v>
      </c>
      <c r="T39" s="82">
        <v>2033</v>
      </c>
      <c r="U39" s="79">
        <v>2034</v>
      </c>
      <c r="V39" s="80">
        <v>2035</v>
      </c>
      <c r="W39" s="81">
        <v>2036</v>
      </c>
      <c r="X39" s="82">
        <v>2037</v>
      </c>
      <c r="Y39" s="83">
        <v>2038</v>
      </c>
      <c r="Z39" s="79">
        <v>2039</v>
      </c>
      <c r="AA39" s="80">
        <v>2040</v>
      </c>
      <c r="AB39" s="81">
        <v>2041</v>
      </c>
      <c r="AC39" s="82">
        <v>2042</v>
      </c>
      <c r="AD39" s="79">
        <v>2043</v>
      </c>
      <c r="AE39" s="80">
        <v>2044</v>
      </c>
      <c r="AF39" s="81">
        <v>2045</v>
      </c>
      <c r="AG39" s="82">
        <v>2046</v>
      </c>
      <c r="AH39" s="83">
        <v>2047</v>
      </c>
      <c r="AI39" s="79">
        <v>2048</v>
      </c>
      <c r="AJ39" s="80">
        <v>2049</v>
      </c>
      <c r="AK39" s="81">
        <v>2050</v>
      </c>
      <c r="AL39" s="82">
        <v>2051</v>
      </c>
      <c r="AM39" s="79">
        <v>2052</v>
      </c>
      <c r="AN39" s="80">
        <v>2053</v>
      </c>
      <c r="AO39" s="81">
        <v>2054</v>
      </c>
      <c r="AP39" s="82">
        <v>2055</v>
      </c>
      <c r="AQ39" s="83">
        <v>2056</v>
      </c>
      <c r="AR39" s="79">
        <v>2057</v>
      </c>
      <c r="AS39" s="68"/>
      <c r="AT39" s="950" t="s">
        <v>64</v>
      </c>
      <c r="AU39" s="952" t="s">
        <v>174</v>
      </c>
      <c r="AV39" s="103" t="s">
        <v>60</v>
      </c>
      <c r="AW39" s="103" t="s">
        <v>61</v>
      </c>
      <c r="AX39" s="103" t="s">
        <v>62</v>
      </c>
      <c r="AY39" s="103" t="s">
        <v>156</v>
      </c>
      <c r="AZ39" s="104" t="s">
        <v>156</v>
      </c>
    </row>
    <row r="40" spans="1:52" ht="15.75" customHeight="1" thickTop="1" thickBot="1" x14ac:dyDescent="0.3">
      <c r="A40" s="951"/>
      <c r="B40" s="956"/>
      <c r="C40" s="315" t="s">
        <v>11</v>
      </c>
      <c r="D40" s="316" t="s">
        <v>11</v>
      </c>
      <c r="E40" s="282" t="s">
        <v>11</v>
      </c>
      <c r="F40" s="317" t="s">
        <v>11</v>
      </c>
      <c r="G40" s="83" t="s">
        <v>11</v>
      </c>
      <c r="H40" s="350" t="s">
        <v>11</v>
      </c>
      <c r="I40" s="80" t="s">
        <v>11</v>
      </c>
      <c r="J40" s="81" t="s">
        <v>11</v>
      </c>
      <c r="K40" s="82" t="s">
        <v>11</v>
      </c>
      <c r="L40" s="79" t="s">
        <v>11</v>
      </c>
      <c r="M40" s="80" t="s">
        <v>11</v>
      </c>
      <c r="N40" s="81" t="s">
        <v>11</v>
      </c>
      <c r="O40" s="82" t="s">
        <v>11</v>
      </c>
      <c r="P40" s="83" t="s">
        <v>11</v>
      </c>
      <c r="Q40" s="79" t="s">
        <v>11</v>
      </c>
      <c r="R40" s="80" t="s">
        <v>11</v>
      </c>
      <c r="S40" s="81" t="s">
        <v>11</v>
      </c>
      <c r="T40" s="82" t="s">
        <v>11</v>
      </c>
      <c r="U40" s="79" t="s">
        <v>11</v>
      </c>
      <c r="V40" s="80" t="s">
        <v>11</v>
      </c>
      <c r="W40" s="81" t="s">
        <v>11</v>
      </c>
      <c r="X40" s="82" t="s">
        <v>11</v>
      </c>
      <c r="Y40" s="83" t="s">
        <v>11</v>
      </c>
      <c r="Z40" s="79" t="s">
        <v>11</v>
      </c>
      <c r="AA40" s="80" t="s">
        <v>11</v>
      </c>
      <c r="AB40" s="81" t="s">
        <v>11</v>
      </c>
      <c r="AC40" s="82" t="s">
        <v>11</v>
      </c>
      <c r="AD40" s="79" t="s">
        <v>11</v>
      </c>
      <c r="AE40" s="80" t="s">
        <v>11</v>
      </c>
      <c r="AF40" s="81" t="s">
        <v>11</v>
      </c>
      <c r="AG40" s="82" t="s">
        <v>11</v>
      </c>
      <c r="AH40" s="83" t="s">
        <v>11</v>
      </c>
      <c r="AI40" s="79" t="s">
        <v>11</v>
      </c>
      <c r="AJ40" s="80" t="s">
        <v>11</v>
      </c>
      <c r="AK40" s="81" t="s">
        <v>11</v>
      </c>
      <c r="AL40" s="82" t="s">
        <v>11</v>
      </c>
      <c r="AM40" s="79" t="s">
        <v>11</v>
      </c>
      <c r="AN40" s="80" t="s">
        <v>11</v>
      </c>
      <c r="AO40" s="81" t="s">
        <v>11</v>
      </c>
      <c r="AP40" s="82" t="s">
        <v>11</v>
      </c>
      <c r="AQ40" s="83" t="s">
        <v>11</v>
      </c>
      <c r="AR40" s="79" t="s">
        <v>11</v>
      </c>
      <c r="AS40" s="68"/>
      <c r="AT40" s="951"/>
      <c r="AU40" s="953"/>
      <c r="AV40" s="89" t="s">
        <v>11</v>
      </c>
      <c r="AW40" s="89" t="s">
        <v>11</v>
      </c>
      <c r="AX40" s="89" t="s">
        <v>11</v>
      </c>
      <c r="AY40" s="89" t="s">
        <v>11</v>
      </c>
      <c r="AZ40" s="90" t="s">
        <v>11</v>
      </c>
    </row>
    <row r="41" spans="1:52" ht="15.75" customHeight="1" thickTop="1" x14ac:dyDescent="0.25">
      <c r="A41" s="319" t="s">
        <v>72</v>
      </c>
      <c r="B41" s="571" t="s">
        <v>264</v>
      </c>
      <c r="C41" s="320">
        <v>1243</v>
      </c>
      <c r="D41" s="321">
        <v>1230</v>
      </c>
      <c r="E41" s="322">
        <v>986</v>
      </c>
      <c r="F41" s="323">
        <v>1124</v>
      </c>
      <c r="G41" s="96">
        <v>881</v>
      </c>
      <c r="H41" s="163">
        <v>923</v>
      </c>
      <c r="I41" s="93">
        <f>AVERAGE(C41:H41)*(1+I$9)</f>
        <v>1164.4087712742976</v>
      </c>
      <c r="J41" s="93">
        <f t="shared" ref="J41:J50" si="64">AVERAGE(D41:I41)*(1+J$9)</f>
        <v>1140.4561933317857</v>
      </c>
      <c r="K41" s="93">
        <f t="shared" ref="K41:K50" si="65">AVERAGE(E41:J41)*(1+K$9)</f>
        <v>1115.728344570329</v>
      </c>
      <c r="L41" s="93">
        <f t="shared" ref="L41:L50" si="66">AVERAGE(F41:K41)*(1+L$9)</f>
        <v>1131.1562262909515</v>
      </c>
      <c r="M41" s="93">
        <f t="shared" ref="M41:M50" si="67">AVERAGE(G41:L41)*(1+M$9)</f>
        <v>1122.3146409410522</v>
      </c>
      <c r="N41" s="93">
        <f t="shared" ref="N41:N50" si="68">AVERAGE(H41:M41)*(1+N$9)</f>
        <v>1158.3266424239469</v>
      </c>
      <c r="O41" s="93">
        <f t="shared" ref="O41:O50" si="69">AVERAGE(I41:N41)*(1+O$9)</f>
        <v>1193.4939146949455</v>
      </c>
      <c r="P41" s="93">
        <f t="shared" ref="P41:P50" si="70">AVERAGE(J41:O41)*(1+P$9)</f>
        <v>1193.0142616625753</v>
      </c>
      <c r="Q41" s="93">
        <f t="shared" ref="Q41:Q50" si="71">AVERAGE(K41:P41)*(1+Q$9)</f>
        <v>1197.1099738121497</v>
      </c>
      <c r="R41" s="93">
        <f t="shared" ref="R41:R50" si="72">AVERAGE(L41:Q41)*(1+R$9)</f>
        <v>1206.6087351577851</v>
      </c>
      <c r="S41" s="93">
        <f t="shared" ref="S41:S50" si="73">AVERAGE(M41:R41)*(1+S$9)</f>
        <v>1215.4459631856175</v>
      </c>
      <c r="T41" s="93">
        <f t="shared" ref="T41:T50" si="74">AVERAGE(N41:S41)*(1+T$9)</f>
        <v>1227.6456871931825</v>
      </c>
      <c r="U41" s="93">
        <f t="shared" ref="U41:U50" si="75">AVERAGE(O41:T41)*(1+U$9)</f>
        <v>1236.0630482051513</v>
      </c>
      <c r="V41" s="93">
        <f t="shared" ref="V41:V50" si="76">AVERAGE(P41:U41)*(1+V$9)</f>
        <v>1240.2038578627896</v>
      </c>
      <c r="W41" s="93">
        <f t="shared" ref="W41:W50" si="77">AVERAGE(Q41:V41)*(1+W$9)</f>
        <v>1245.4089439305455</v>
      </c>
      <c r="X41" s="93">
        <f t="shared" ref="X41:X50" si="78">AVERAGE(R41:W41)*(1+X$9)</f>
        <v>1251.0513778612017</v>
      </c>
      <c r="Y41" s="93">
        <f t="shared" ref="Y41:Y50" si="79">AVERAGE(S41:X41)*(1+Y$9)</f>
        <v>1256.2656463064425</v>
      </c>
      <c r="Z41" s="93">
        <f t="shared" ref="Z41:Z50" si="80">AVERAGE(T41:Y41)*(1+Z$9)</f>
        <v>1261.0734906783168</v>
      </c>
      <c r="AA41" s="93">
        <f t="shared" ref="AA41:AA50" si="81">AVERAGE(U41:Z41)*(1+AA$9)</f>
        <v>1264.8218564813044</v>
      </c>
      <c r="AB41" s="93">
        <f t="shared" ref="AB41:AB50" si="82">AVERAGE(V41:AA41)*(1+AB$9)</f>
        <v>1267.9571619915139</v>
      </c>
      <c r="AC41" s="93">
        <f t="shared" ref="AC41:AC50" si="83">AVERAGE(W41:AB41)*(1+AC$9)</f>
        <v>1271.0826746098805</v>
      </c>
      <c r="AD41" s="93">
        <f t="shared" ref="AD41:AD50" si="84">AVERAGE(X41:AC41)*(1+AD$9)</f>
        <v>1274.0028810074475</v>
      </c>
      <c r="AE41" s="93">
        <f t="shared" ref="AE41:AE50" si="85">AVERAGE(Y41:AD41)*(1+AE$9)</f>
        <v>1276.5968622073535</v>
      </c>
      <c r="AF41" s="93">
        <f t="shared" ref="AF41:AF50" si="86">AVERAGE(Z41:AE41)*(1+AF$9)</f>
        <v>1278.8702591438548</v>
      </c>
      <c r="AG41" s="93">
        <f t="shared" ref="AG41:AG50" si="87">AVERAGE(AA41:AF41)*(1+AG$9)</f>
        <v>1280.8269384260545</v>
      </c>
      <c r="AH41" s="93">
        <f t="shared" ref="AH41:AH50" si="88">AVERAGE(AB41:AG41)*(1+AH$9)</f>
        <v>1278.819883966828</v>
      </c>
      <c r="AI41" s="93">
        <f t="shared" ref="AI41:AI50" si="89">AVERAGE(AC41:AH41)*(1+AI$9)</f>
        <v>1279.7818609984195</v>
      </c>
      <c r="AJ41" s="93">
        <f t="shared" ref="AJ41:AJ50" si="90">AVERAGE(AD41:AI41)*(1+AJ$9)</f>
        <v>1280.4640332207671</v>
      </c>
      <c r="AK41" s="93">
        <f t="shared" ref="AK41:AK50" si="91">AVERAGE(AE41:AJ41)*(1+AK$9)</f>
        <v>1280.8465036440025</v>
      </c>
      <c r="AL41" s="93">
        <f t="shared" ref="AL41:AL50" si="92">AVERAGE(AF41:AK41)*(1+AL$9)</f>
        <v>1280.9269292974557</v>
      </c>
      <c r="AM41" s="93">
        <f t="shared" ref="AM41:AM50" si="93">AVERAGE(AG41:AL41)*(1+AM$9)</f>
        <v>1280.7022450968207</v>
      </c>
      <c r="AN41" s="93">
        <f t="shared" ref="AN41:AN50" si="94">AVERAGE(AH41:AM41)*(1+AN$9)</f>
        <v>1280.168790019454</v>
      </c>
      <c r="AO41" s="93">
        <f t="shared" ref="AO41:AO50" si="95">AVERAGE(AI41:AN41)*(1+AO$9)</f>
        <v>1279.9303800284745</v>
      </c>
      <c r="AP41" s="93">
        <f t="shared" ref="AP41:AP50" si="96">AVERAGE(AJ41:AO41)*(1+AP$9)</f>
        <v>1279.5364788864995</v>
      </c>
      <c r="AQ41" s="93">
        <f t="shared" ref="AQ41:AQ50" si="97">AVERAGE(AK41:AP41)*(1+AQ$9)</f>
        <v>1279.0035124590165</v>
      </c>
      <c r="AR41" s="93">
        <f t="shared" ref="AR41:AR50" si="98">AVERAGE(AL41:AQ41)*(1+AR$9)</f>
        <v>1278.3543404478567</v>
      </c>
      <c r="AS41" s="68"/>
      <c r="AT41" s="319" t="s">
        <v>72</v>
      </c>
      <c r="AU41" s="571" t="s">
        <v>264</v>
      </c>
      <c r="AV41" s="97">
        <v>220</v>
      </c>
      <c r="AW41" s="97">
        <v>8</v>
      </c>
      <c r="AX41" s="97">
        <v>4</v>
      </c>
      <c r="AY41" s="324">
        <f>X41/AV41/AW41/AX41</f>
        <v>0.17770616162801159</v>
      </c>
      <c r="AZ41" s="98">
        <f t="shared" ref="AZ41:AZ50" si="99">ROUNDUP(AY41,0)</f>
        <v>1</v>
      </c>
    </row>
    <row r="42" spans="1:52" ht="15.75" customHeight="1" x14ac:dyDescent="0.25">
      <c r="A42" s="325" t="s">
        <v>73</v>
      </c>
      <c r="B42" s="571" t="s">
        <v>265</v>
      </c>
      <c r="C42" s="326">
        <v>2464</v>
      </c>
      <c r="D42" s="327">
        <v>2559</v>
      </c>
      <c r="E42" s="328">
        <v>2613</v>
      </c>
      <c r="F42" s="329">
        <v>2452</v>
      </c>
      <c r="G42" s="96">
        <v>1775</v>
      </c>
      <c r="H42" s="163">
        <v>1543</v>
      </c>
      <c r="I42" s="93">
        <f t="shared" ref="I42:I50" si="100">AVERAGE(C42:H42)*(1+I$9)</f>
        <v>2444.0369481295184</v>
      </c>
      <c r="J42" s="93">
        <f t="shared" si="64"/>
        <v>2419.9745601740169</v>
      </c>
      <c r="K42" s="93">
        <f t="shared" si="65"/>
        <v>2376.6501290480746</v>
      </c>
      <c r="L42" s="93">
        <f t="shared" si="66"/>
        <v>2318.1656474959036</v>
      </c>
      <c r="M42" s="93">
        <f t="shared" si="67"/>
        <v>2273.8233641849888</v>
      </c>
      <c r="N42" s="93">
        <f t="shared" si="68"/>
        <v>2348.5253579819555</v>
      </c>
      <c r="O42" s="93">
        <f t="shared" si="69"/>
        <v>2477.1924962106</v>
      </c>
      <c r="P42" s="93">
        <f t="shared" si="70"/>
        <v>2471.4653754556207</v>
      </c>
      <c r="Q42" s="93">
        <f t="shared" si="71"/>
        <v>2470.0136228240353</v>
      </c>
      <c r="R42" s="93">
        <f t="shared" si="72"/>
        <v>2476.7533390393583</v>
      </c>
      <c r="S42" s="93">
        <f t="shared" si="73"/>
        <v>2495.5307950504907</v>
      </c>
      <c r="T42" s="93">
        <f t="shared" si="74"/>
        <v>2525.8042365176243</v>
      </c>
      <c r="U42" s="93">
        <f t="shared" si="75"/>
        <v>2549.0451688502449</v>
      </c>
      <c r="V42" s="93">
        <f t="shared" si="76"/>
        <v>2554.8683457498059</v>
      </c>
      <c r="W42" s="93">
        <f t="shared" si="77"/>
        <v>2563.2425053614875</v>
      </c>
      <c r="X42" s="93">
        <f t="shared" si="78"/>
        <v>2573.8070184184617</v>
      </c>
      <c r="Y42" s="93">
        <f t="shared" si="79"/>
        <v>2585.4866554560867</v>
      </c>
      <c r="Z42" s="93">
        <f t="shared" si="80"/>
        <v>2596.3871380406244</v>
      </c>
      <c r="AA42" s="93">
        <f t="shared" si="81"/>
        <v>2604.4016386105359</v>
      </c>
      <c r="AB42" s="93">
        <f t="shared" si="82"/>
        <v>2610.206461730284</v>
      </c>
      <c r="AC42" s="93">
        <f t="shared" si="83"/>
        <v>2616.3383472344854</v>
      </c>
      <c r="AD42" s="93">
        <f t="shared" si="84"/>
        <v>2622.3912633269174</v>
      </c>
      <c r="AE42" s="93">
        <f t="shared" si="85"/>
        <v>2627.9561030548302</v>
      </c>
      <c r="AF42" s="93">
        <f t="shared" si="86"/>
        <v>2632.7395375518076</v>
      </c>
      <c r="AG42" s="93">
        <f t="shared" si="87"/>
        <v>2636.7198532664156</v>
      </c>
      <c r="AH42" s="93">
        <f t="shared" si="88"/>
        <v>2632.482798021701</v>
      </c>
      <c r="AI42" s="93">
        <f t="shared" si="89"/>
        <v>2634.4488761786502</v>
      </c>
      <c r="AJ42" s="93">
        <f t="shared" si="90"/>
        <v>2635.8870538782371</v>
      </c>
      <c r="AK42" s="93">
        <f t="shared" si="91"/>
        <v>2636.7069671242043</v>
      </c>
      <c r="AL42" s="93">
        <f t="shared" si="92"/>
        <v>2636.8729784849024</v>
      </c>
      <c r="AM42" s="93">
        <f t="shared" si="93"/>
        <v>2636.3937204729127</v>
      </c>
      <c r="AN42" s="93">
        <f t="shared" si="94"/>
        <v>2635.284001449817</v>
      </c>
      <c r="AO42" s="93">
        <f t="shared" si="95"/>
        <v>2634.7972923224725</v>
      </c>
      <c r="AP42" s="93">
        <f t="shared" si="96"/>
        <v>2633.9935365629485</v>
      </c>
      <c r="AQ42" s="93">
        <f t="shared" si="97"/>
        <v>2632.8990445762597</v>
      </c>
      <c r="AR42" s="93">
        <f t="shared" si="98"/>
        <v>2631.5603540768361</v>
      </c>
      <c r="AS42" s="68"/>
      <c r="AT42" s="325" t="s">
        <v>73</v>
      </c>
      <c r="AU42" s="571" t="s">
        <v>265</v>
      </c>
      <c r="AV42" s="103">
        <v>220</v>
      </c>
      <c r="AW42" s="103">
        <v>8</v>
      </c>
      <c r="AX42" s="103">
        <v>4</v>
      </c>
      <c r="AY42" s="330">
        <f>X42/AV42/AW42/AX42</f>
        <v>0.36559758784353147</v>
      </c>
      <c r="AZ42" s="104">
        <f t="shared" si="99"/>
        <v>1</v>
      </c>
    </row>
    <row r="43" spans="1:52" ht="15.75" customHeight="1" x14ac:dyDescent="0.25">
      <c r="A43" s="325" t="s">
        <v>74</v>
      </c>
      <c r="B43" s="571" t="s">
        <v>266</v>
      </c>
      <c r="C43" s="326">
        <v>1042</v>
      </c>
      <c r="D43" s="327">
        <v>1095</v>
      </c>
      <c r="E43" s="328">
        <v>1045</v>
      </c>
      <c r="F43" s="329">
        <v>988</v>
      </c>
      <c r="G43" s="96">
        <v>689</v>
      </c>
      <c r="H43" s="163">
        <v>482</v>
      </c>
      <c r="I43" s="93">
        <f t="shared" si="100"/>
        <v>973.71336267042784</v>
      </c>
      <c r="J43" s="93">
        <f t="shared" si="64"/>
        <v>953.2195563329152</v>
      </c>
      <c r="K43" s="93">
        <f t="shared" si="65"/>
        <v>920.54214465221514</v>
      </c>
      <c r="L43" s="93">
        <f t="shared" si="66"/>
        <v>892.02523523420246</v>
      </c>
      <c r="M43" s="93">
        <f t="shared" si="67"/>
        <v>867.10880424650588</v>
      </c>
      <c r="N43" s="93">
        <f t="shared" si="68"/>
        <v>893.4688733394637</v>
      </c>
      <c r="O43" s="93">
        <f t="shared" si="69"/>
        <v>960.76318953799205</v>
      </c>
      <c r="P43" s="93">
        <f t="shared" si="70"/>
        <v>954.0544572285138</v>
      </c>
      <c r="Q43" s="93">
        <f t="shared" si="71"/>
        <v>950.19707165062221</v>
      </c>
      <c r="R43" s="93">
        <f t="shared" si="72"/>
        <v>951.70979893959441</v>
      </c>
      <c r="S43" s="93">
        <f t="shared" si="73"/>
        <v>958.70963459964139</v>
      </c>
      <c r="T43" s="93">
        <f t="shared" si="74"/>
        <v>971.44121226208347</v>
      </c>
      <c r="U43" s="93">
        <f t="shared" si="75"/>
        <v>982.05273904163289</v>
      </c>
      <c r="V43" s="93">
        <f t="shared" si="76"/>
        <v>983.20654523756548</v>
      </c>
      <c r="W43" s="93">
        <f t="shared" si="77"/>
        <v>985.92848102986159</v>
      </c>
      <c r="X43" s="93">
        <f t="shared" si="78"/>
        <v>989.97026046127849</v>
      </c>
      <c r="Y43" s="93">
        <f t="shared" si="79"/>
        <v>994.62025120196881</v>
      </c>
      <c r="Z43" s="93">
        <f t="shared" si="80"/>
        <v>999.03432896629454</v>
      </c>
      <c r="AA43" s="93">
        <f t="shared" si="81"/>
        <v>1002.1914803511627</v>
      </c>
      <c r="AB43" s="93">
        <f t="shared" si="82"/>
        <v>1004.2291230613207</v>
      </c>
      <c r="AC43" s="93">
        <f t="shared" si="83"/>
        <v>1006.5431563428135</v>
      </c>
      <c r="AD43" s="93">
        <f t="shared" si="84"/>
        <v>1008.9034204522993</v>
      </c>
      <c r="AE43" s="93">
        <f t="shared" si="85"/>
        <v>1011.0849551853636</v>
      </c>
      <c r="AF43" s="93">
        <f t="shared" si="86"/>
        <v>1012.9463218010189</v>
      </c>
      <c r="AG43" s="93">
        <f t="shared" si="87"/>
        <v>1014.4652322114022</v>
      </c>
      <c r="AH43" s="93">
        <f t="shared" si="88"/>
        <v>1012.8082089858191</v>
      </c>
      <c r="AI43" s="93">
        <f t="shared" si="89"/>
        <v>1013.5660648459193</v>
      </c>
      <c r="AJ43" s="93">
        <f t="shared" si="90"/>
        <v>1014.1285903168808</v>
      </c>
      <c r="AK43" s="93">
        <f t="shared" si="91"/>
        <v>1014.4495186392427</v>
      </c>
      <c r="AL43" s="93">
        <f t="shared" si="92"/>
        <v>1014.5130141492497</v>
      </c>
      <c r="AM43" s="93">
        <f t="shared" si="93"/>
        <v>1014.3246873878634</v>
      </c>
      <c r="AN43" s="93">
        <f t="shared" si="94"/>
        <v>1013.8952234218401</v>
      </c>
      <c r="AO43" s="93">
        <f t="shared" si="95"/>
        <v>1013.7095142843593</v>
      </c>
      <c r="AP43" s="93">
        <f t="shared" si="96"/>
        <v>1013.4018435255679</v>
      </c>
      <c r="AQ43" s="93">
        <f t="shared" si="97"/>
        <v>1012.9810427910321</v>
      </c>
      <c r="AR43" s="93">
        <f t="shared" si="98"/>
        <v>1012.4654266156081</v>
      </c>
      <c r="AS43" s="68"/>
      <c r="AT43" s="325" t="s">
        <v>74</v>
      </c>
      <c r="AU43" s="571" t="s">
        <v>266</v>
      </c>
      <c r="AV43" s="103">
        <v>220</v>
      </c>
      <c r="AW43" s="103">
        <v>8</v>
      </c>
      <c r="AX43" s="103">
        <v>4</v>
      </c>
      <c r="AY43" s="330">
        <f t="shared" ref="AY43:AY50" si="101">X43/AV43/AW43/AX43</f>
        <v>0.14062077563370434</v>
      </c>
      <c r="AZ43" s="104">
        <f t="shared" si="99"/>
        <v>1</v>
      </c>
    </row>
    <row r="44" spans="1:52" ht="15.75" customHeight="1" x14ac:dyDescent="0.25">
      <c r="A44" s="325" t="s">
        <v>75</v>
      </c>
      <c r="B44" s="571" t="s">
        <v>267</v>
      </c>
      <c r="C44" s="326">
        <v>1576</v>
      </c>
      <c r="D44" s="327">
        <v>1529</v>
      </c>
      <c r="E44" s="328">
        <v>1680</v>
      </c>
      <c r="F44" s="329">
        <v>1771</v>
      </c>
      <c r="G44" s="96">
        <v>1283</v>
      </c>
      <c r="H44" s="163">
        <v>894</v>
      </c>
      <c r="I44" s="93">
        <f t="shared" si="100"/>
        <v>1592.1061217376609</v>
      </c>
      <c r="J44" s="93">
        <f t="shared" si="64"/>
        <v>1581.6939935928103</v>
      </c>
      <c r="K44" s="93">
        <f t="shared" si="65"/>
        <v>1579.1334797922636</v>
      </c>
      <c r="L44" s="93">
        <f t="shared" si="66"/>
        <v>1550.2828313858381</v>
      </c>
      <c r="M44" s="93">
        <f t="shared" si="67"/>
        <v>1497.4584823880296</v>
      </c>
      <c r="N44" s="93">
        <f t="shared" si="68"/>
        <v>1526.6296226441984</v>
      </c>
      <c r="O44" s="93">
        <f t="shared" si="69"/>
        <v>1629.3097824873814</v>
      </c>
      <c r="P44" s="93">
        <f t="shared" si="70"/>
        <v>1628.2199177435023</v>
      </c>
      <c r="Q44" s="93">
        <f t="shared" si="71"/>
        <v>1629.4456687432471</v>
      </c>
      <c r="R44" s="93">
        <f t="shared" si="72"/>
        <v>1631.9463565262449</v>
      </c>
      <c r="S44" s="93">
        <f t="shared" si="73"/>
        <v>1640.3944322591444</v>
      </c>
      <c r="T44" s="93">
        <f t="shared" si="74"/>
        <v>1659.8144065675178</v>
      </c>
      <c r="U44" s="93">
        <f t="shared" si="75"/>
        <v>1677.9386109091615</v>
      </c>
      <c r="V44" s="93">
        <f t="shared" si="76"/>
        <v>1681.9986541472781</v>
      </c>
      <c r="W44" s="93">
        <f t="shared" si="77"/>
        <v>1687.3196711917403</v>
      </c>
      <c r="X44" s="93">
        <f t="shared" si="78"/>
        <v>1693.6806504732817</v>
      </c>
      <c r="Y44" s="93">
        <f t="shared" si="79"/>
        <v>1701.0053118968808</v>
      </c>
      <c r="Z44" s="93">
        <f t="shared" si="80"/>
        <v>1708.4183767267975</v>
      </c>
      <c r="AA44" s="93">
        <f t="shared" si="81"/>
        <v>1714.0567475472035</v>
      </c>
      <c r="AB44" s="93">
        <f t="shared" si="82"/>
        <v>1717.8241584971629</v>
      </c>
      <c r="AC44" s="93">
        <f t="shared" si="83"/>
        <v>1721.7596971795308</v>
      </c>
      <c r="AD44" s="93">
        <f t="shared" si="84"/>
        <v>1725.6586610510903</v>
      </c>
      <c r="AE44" s="93">
        <f t="shared" si="85"/>
        <v>1729.3218111634235</v>
      </c>
      <c r="AF44" s="93">
        <f t="shared" si="86"/>
        <v>1732.5316007745485</v>
      </c>
      <c r="AG44" s="93">
        <f t="shared" si="87"/>
        <v>1735.1829385300171</v>
      </c>
      <c r="AH44" s="93">
        <f t="shared" si="88"/>
        <v>1732.3708766170248</v>
      </c>
      <c r="AI44" s="93">
        <f t="shared" si="89"/>
        <v>1733.645861304047</v>
      </c>
      <c r="AJ44" s="93">
        <f t="shared" si="90"/>
        <v>1734.5869715783367</v>
      </c>
      <c r="AK44" s="93">
        <f t="shared" si="91"/>
        <v>1735.1344038733753</v>
      </c>
      <c r="AL44" s="93">
        <f t="shared" si="92"/>
        <v>1735.2526448423973</v>
      </c>
      <c r="AM44" s="93">
        <f t="shared" si="93"/>
        <v>1734.9374155063558</v>
      </c>
      <c r="AN44" s="93">
        <f t="shared" si="94"/>
        <v>1734.2019899389159</v>
      </c>
      <c r="AO44" s="93">
        <f t="shared" si="95"/>
        <v>1733.8796561405668</v>
      </c>
      <c r="AP44" s="93">
        <f t="shared" si="96"/>
        <v>1733.3514805795528</v>
      </c>
      <c r="AQ44" s="93">
        <f t="shared" si="97"/>
        <v>1732.632989229503</v>
      </c>
      <c r="AR44" s="93">
        <f t="shared" si="98"/>
        <v>1731.7527800492176</v>
      </c>
      <c r="AS44" s="68"/>
      <c r="AT44" s="325" t="s">
        <v>75</v>
      </c>
      <c r="AU44" s="571" t="s">
        <v>267</v>
      </c>
      <c r="AV44" s="103">
        <v>220</v>
      </c>
      <c r="AW44" s="103">
        <v>8</v>
      </c>
      <c r="AX44" s="103">
        <v>4</v>
      </c>
      <c r="AY44" s="330">
        <f t="shared" si="101"/>
        <v>0.24057963785131842</v>
      </c>
      <c r="AZ44" s="104">
        <f t="shared" si="99"/>
        <v>1</v>
      </c>
    </row>
    <row r="45" spans="1:52" ht="15.75" customHeight="1" x14ac:dyDescent="0.25">
      <c r="A45" s="325" t="s">
        <v>76</v>
      </c>
      <c r="B45" s="571" t="s">
        <v>268</v>
      </c>
      <c r="C45" s="326">
        <v>1297</v>
      </c>
      <c r="D45" s="327">
        <v>1291</v>
      </c>
      <c r="E45" s="328">
        <v>1259</v>
      </c>
      <c r="F45" s="329">
        <v>1335</v>
      </c>
      <c r="G45" s="96">
        <v>1204</v>
      </c>
      <c r="H45" s="163">
        <v>1149</v>
      </c>
      <c r="I45" s="93">
        <f t="shared" si="100"/>
        <v>1373.6997168548351</v>
      </c>
      <c r="J45" s="93">
        <f t="shared" si="64"/>
        <v>1376.0696870813867</v>
      </c>
      <c r="K45" s="93">
        <f t="shared" si="65"/>
        <v>1380.8796033469216</v>
      </c>
      <c r="L45" s="93">
        <f t="shared" si="66"/>
        <v>1393.0823845635846</v>
      </c>
      <c r="M45" s="93">
        <f t="shared" si="67"/>
        <v>1390.8935389127982</v>
      </c>
      <c r="N45" s="93">
        <f t="shared" si="68"/>
        <v>1415.828517359942</v>
      </c>
      <c r="O45" s="93">
        <f t="shared" si="69"/>
        <v>1455.1781009914816</v>
      </c>
      <c r="P45" s="93">
        <f t="shared" si="70"/>
        <v>1462.594156013002</v>
      </c>
      <c r="Q45" s="93">
        <f t="shared" si="71"/>
        <v>1471.4400818908775</v>
      </c>
      <c r="R45" s="93">
        <f t="shared" si="72"/>
        <v>1481.4820414973569</v>
      </c>
      <c r="S45" s="93">
        <f t="shared" si="73"/>
        <v>1491.6033685260879</v>
      </c>
      <c r="T45" s="93">
        <f t="shared" si="74"/>
        <v>1504.247573728511</v>
      </c>
      <c r="U45" s="93">
        <f t="shared" si="75"/>
        <v>1515.1564229419741</v>
      </c>
      <c r="V45" s="93">
        <f t="shared" si="76"/>
        <v>1521.5612945995106</v>
      </c>
      <c r="W45" s="93">
        <f t="shared" si="77"/>
        <v>1528.129525524882</v>
      </c>
      <c r="X45" s="93">
        <f t="shared" si="78"/>
        <v>1534.6160160836303</v>
      </c>
      <c r="Y45" s="93">
        <f t="shared" si="79"/>
        <v>1540.7780261620692</v>
      </c>
      <c r="Z45" s="93">
        <f t="shared" si="80"/>
        <v>1546.5242670736434</v>
      </c>
      <c r="AA45" s="93">
        <f t="shared" si="81"/>
        <v>1551.3376377497959</v>
      </c>
      <c r="AB45" s="93">
        <f t="shared" si="82"/>
        <v>1555.336257841986</v>
      </c>
      <c r="AC45" s="93">
        <f t="shared" si="83"/>
        <v>1559.1249267085934</v>
      </c>
      <c r="AD45" s="93">
        <f t="shared" si="84"/>
        <v>1562.6233858502806</v>
      </c>
      <c r="AE45" s="93">
        <f t="shared" si="85"/>
        <v>1565.7808690920463</v>
      </c>
      <c r="AF45" s="93">
        <f t="shared" si="86"/>
        <v>1568.5803445145002</v>
      </c>
      <c r="AG45" s="93">
        <f t="shared" si="87"/>
        <v>1571.0184888725867</v>
      </c>
      <c r="AH45" s="93">
        <f t="shared" si="88"/>
        <v>1568.564990920346</v>
      </c>
      <c r="AI45" s="93">
        <f t="shared" si="89"/>
        <v>1569.7290235766857</v>
      </c>
      <c r="AJ45" s="93">
        <f t="shared" si="90"/>
        <v>1570.5547327595336</v>
      </c>
      <c r="AK45" s="93">
        <f t="shared" si="91"/>
        <v>1571.024922467949</v>
      </c>
      <c r="AL45" s="93">
        <f t="shared" si="92"/>
        <v>1571.128847290729</v>
      </c>
      <c r="AM45" s="93">
        <f t="shared" si="93"/>
        <v>1570.8575744718212</v>
      </c>
      <c r="AN45" s="93">
        <f t="shared" si="94"/>
        <v>1570.2019317071029</v>
      </c>
      <c r="AO45" s="93">
        <f t="shared" si="95"/>
        <v>1569.9065805933071</v>
      </c>
      <c r="AP45" s="93">
        <f t="shared" si="96"/>
        <v>1569.4226709551256</v>
      </c>
      <c r="AQ45" s="93">
        <f t="shared" si="97"/>
        <v>1568.7698961918356</v>
      </c>
      <c r="AR45" s="93">
        <f t="shared" si="98"/>
        <v>1567.9745666338456</v>
      </c>
      <c r="AS45" s="68"/>
      <c r="AT45" s="325" t="s">
        <v>76</v>
      </c>
      <c r="AU45" s="571" t="s">
        <v>268</v>
      </c>
      <c r="AV45" s="103">
        <v>220</v>
      </c>
      <c r="AW45" s="103">
        <v>8</v>
      </c>
      <c r="AX45" s="103">
        <v>4</v>
      </c>
      <c r="AY45" s="330">
        <f t="shared" si="101"/>
        <v>0.21798522955733385</v>
      </c>
      <c r="AZ45" s="104">
        <f t="shared" si="99"/>
        <v>1</v>
      </c>
    </row>
    <row r="46" spans="1:52" ht="15.75" customHeight="1" x14ac:dyDescent="0.25">
      <c r="A46" s="325" t="s">
        <v>77</v>
      </c>
      <c r="B46" s="571" t="s">
        <v>269</v>
      </c>
      <c r="C46" s="326">
        <v>220</v>
      </c>
      <c r="D46" s="327">
        <v>209</v>
      </c>
      <c r="E46" s="328">
        <v>188</v>
      </c>
      <c r="F46" s="329">
        <v>311</v>
      </c>
      <c r="G46" s="96">
        <v>84</v>
      </c>
      <c r="H46" s="163">
        <v>101</v>
      </c>
      <c r="I46" s="93">
        <f t="shared" si="100"/>
        <v>202.91012406893583</v>
      </c>
      <c r="J46" s="93">
        <f t="shared" si="64"/>
        <v>198.1224637852624</v>
      </c>
      <c r="K46" s="93">
        <f t="shared" si="65"/>
        <v>194.66600737295585</v>
      </c>
      <c r="L46" s="93">
        <f t="shared" si="66"/>
        <v>194.51264289356075</v>
      </c>
      <c r="M46" s="93">
        <f t="shared" si="67"/>
        <v>172.20531495859939</v>
      </c>
      <c r="N46" s="93">
        <f t="shared" si="68"/>
        <v>186.71695355509166</v>
      </c>
      <c r="O46" s="93">
        <f t="shared" si="69"/>
        <v>200.73264011185626</v>
      </c>
      <c r="P46" s="93">
        <f t="shared" si="70"/>
        <v>199.42282099091298</v>
      </c>
      <c r="Q46" s="93">
        <f t="shared" si="71"/>
        <v>198.81145490041476</v>
      </c>
      <c r="R46" s="93">
        <f t="shared" si="72"/>
        <v>198.77276476232834</v>
      </c>
      <c r="S46" s="93">
        <f t="shared" si="73"/>
        <v>198.82425516664478</v>
      </c>
      <c r="T46" s="93">
        <f t="shared" si="74"/>
        <v>202.77076827753007</v>
      </c>
      <c r="U46" s="93">
        <f t="shared" si="75"/>
        <v>204.9478815270927</v>
      </c>
      <c r="V46" s="93">
        <f t="shared" si="76"/>
        <v>205.14985298767317</v>
      </c>
      <c r="W46" s="93">
        <f t="shared" si="77"/>
        <v>205.65730894738152</v>
      </c>
      <c r="X46" s="93">
        <f t="shared" si="78"/>
        <v>206.39729890236629</v>
      </c>
      <c r="Y46" s="93">
        <f t="shared" si="79"/>
        <v>207.30708242278862</v>
      </c>
      <c r="Z46" s="93">
        <f t="shared" si="80"/>
        <v>208.39589019910997</v>
      </c>
      <c r="AA46" s="93">
        <f t="shared" si="81"/>
        <v>209.03238787108918</v>
      </c>
      <c r="AB46" s="93">
        <f t="shared" si="82"/>
        <v>209.43783835377852</v>
      </c>
      <c r="AC46" s="93">
        <f t="shared" si="83"/>
        <v>209.90420738146071</v>
      </c>
      <c r="AD46" s="93">
        <f t="shared" si="84"/>
        <v>210.38765392616241</v>
      </c>
      <c r="AE46" s="93">
        <f t="shared" si="85"/>
        <v>210.84966519156188</v>
      </c>
      <c r="AF46" s="93">
        <f t="shared" si="86"/>
        <v>211.25614625064458</v>
      </c>
      <c r="AG46" s="93">
        <f t="shared" si="87"/>
        <v>211.56601537018341</v>
      </c>
      <c r="AH46" s="93">
        <f t="shared" si="88"/>
        <v>211.21608846732258</v>
      </c>
      <c r="AI46" s="93">
        <f t="shared" si="89"/>
        <v>211.37231858171361</v>
      </c>
      <c r="AJ46" s="93">
        <f t="shared" si="90"/>
        <v>211.49021906897863</v>
      </c>
      <c r="AK46" s="93">
        <f t="shared" si="91"/>
        <v>211.55929746740017</v>
      </c>
      <c r="AL46" s="93">
        <f t="shared" si="92"/>
        <v>211.57386794706935</v>
      </c>
      <c r="AM46" s="93">
        <f t="shared" si="93"/>
        <v>211.53309115415161</v>
      </c>
      <c r="AN46" s="93">
        <f t="shared" si="94"/>
        <v>211.44292595026513</v>
      </c>
      <c r="AO46" s="93">
        <f t="shared" si="95"/>
        <v>211.40422151757545</v>
      </c>
      <c r="AP46" s="93">
        <f t="shared" si="96"/>
        <v>211.3403892245212</v>
      </c>
      <c r="AQ46" s="93">
        <f t="shared" si="97"/>
        <v>211.25292114417567</v>
      </c>
      <c r="AR46" s="93">
        <f t="shared" si="98"/>
        <v>211.14536961552355</v>
      </c>
      <c r="AS46" s="68"/>
      <c r="AT46" s="325" t="s">
        <v>77</v>
      </c>
      <c r="AU46" s="571" t="s">
        <v>269</v>
      </c>
      <c r="AV46" s="103">
        <v>220</v>
      </c>
      <c r="AW46" s="103">
        <v>8</v>
      </c>
      <c r="AX46" s="103">
        <v>4</v>
      </c>
      <c r="AY46" s="330">
        <f t="shared" si="101"/>
        <v>2.9317798139540666E-2</v>
      </c>
      <c r="AZ46" s="104">
        <f t="shared" si="99"/>
        <v>1</v>
      </c>
    </row>
    <row r="47" spans="1:52" ht="15.75" customHeight="1" x14ac:dyDescent="0.25">
      <c r="A47" s="325" t="s">
        <v>78</v>
      </c>
      <c r="B47" s="571" t="s">
        <v>270</v>
      </c>
      <c r="C47" s="326">
        <v>194</v>
      </c>
      <c r="D47" s="327">
        <v>260</v>
      </c>
      <c r="E47" s="328">
        <v>179</v>
      </c>
      <c r="F47" s="329">
        <v>275</v>
      </c>
      <c r="G47" s="96">
        <v>193</v>
      </c>
      <c r="H47" s="163">
        <v>198</v>
      </c>
      <c r="I47" s="93">
        <f t="shared" si="100"/>
        <v>236.81963267344801</v>
      </c>
      <c r="J47" s="93">
        <f t="shared" si="64"/>
        <v>242.57884450748713</v>
      </c>
      <c r="K47" s="93">
        <f t="shared" si="65"/>
        <v>237.61071013867044</v>
      </c>
      <c r="L47" s="93">
        <f t="shared" si="66"/>
        <v>246.41670635807452</v>
      </c>
      <c r="M47" s="93">
        <f t="shared" si="67"/>
        <v>239.16801662203179</v>
      </c>
      <c r="N47" s="93">
        <f t="shared" si="68"/>
        <v>245.91927532227399</v>
      </c>
      <c r="O47" s="93">
        <f t="shared" si="69"/>
        <v>253.02880327485079</v>
      </c>
      <c r="P47" s="93">
        <f t="shared" si="70"/>
        <v>254.67329040627175</v>
      </c>
      <c r="Q47" s="93">
        <f t="shared" si="71"/>
        <v>255.69907748408062</v>
      </c>
      <c r="R47" s="93">
        <f t="shared" si="72"/>
        <v>257.84967233199097</v>
      </c>
      <c r="S47" s="93">
        <f t="shared" si="73"/>
        <v>258.93179765696101</v>
      </c>
      <c r="T47" s="93">
        <f t="shared" si="74"/>
        <v>261.51766737974617</v>
      </c>
      <c r="U47" s="93">
        <f t="shared" si="75"/>
        <v>263.45290524374388</v>
      </c>
      <c r="V47" s="93">
        <f t="shared" si="76"/>
        <v>264.56575050393428</v>
      </c>
      <c r="W47" s="93">
        <f t="shared" si="77"/>
        <v>265.64649131904559</v>
      </c>
      <c r="X47" s="93">
        <f t="shared" si="78"/>
        <v>266.78981253339612</v>
      </c>
      <c r="Y47" s="93">
        <f t="shared" si="79"/>
        <v>267.81073693601991</v>
      </c>
      <c r="Z47" s="93">
        <f t="shared" si="80"/>
        <v>268.86560742596203</v>
      </c>
      <c r="AA47" s="93">
        <f t="shared" si="81"/>
        <v>269.70209374956647</v>
      </c>
      <c r="AB47" s="93">
        <f t="shared" si="82"/>
        <v>270.39035115354403</v>
      </c>
      <c r="AC47" s="93">
        <f t="shared" si="83"/>
        <v>271.04107111879171</v>
      </c>
      <c r="AD47" s="93">
        <f t="shared" si="84"/>
        <v>271.65030673654451</v>
      </c>
      <c r="AE47" s="93">
        <f t="shared" si="85"/>
        <v>272.19780356926702</v>
      </c>
      <c r="AF47" s="93">
        <f t="shared" si="86"/>
        <v>272.69127547226208</v>
      </c>
      <c r="AG47" s="93">
        <f t="shared" si="87"/>
        <v>273.11367863347846</v>
      </c>
      <c r="AH47" s="93">
        <f t="shared" si="88"/>
        <v>272.68550656151842</v>
      </c>
      <c r="AI47" s="93">
        <f t="shared" si="89"/>
        <v>272.88710147138028</v>
      </c>
      <c r="AJ47" s="93">
        <f t="shared" si="90"/>
        <v>273.03107598162256</v>
      </c>
      <c r="AK47" s="93">
        <f t="shared" si="91"/>
        <v>273.11314165506809</v>
      </c>
      <c r="AL47" s="93">
        <f t="shared" si="92"/>
        <v>273.13182404025275</v>
      </c>
      <c r="AM47" s="93">
        <f t="shared" si="93"/>
        <v>273.08424897054795</v>
      </c>
      <c r="AN47" s="93">
        <f t="shared" si="94"/>
        <v>272.97002678253938</v>
      </c>
      <c r="AO47" s="93">
        <f t="shared" si="95"/>
        <v>272.91867313883364</v>
      </c>
      <c r="AP47" s="93">
        <f t="shared" si="96"/>
        <v>272.83466572477619</v>
      </c>
      <c r="AQ47" s="93">
        <f t="shared" si="97"/>
        <v>272.7212500104751</v>
      </c>
      <c r="AR47" s="93">
        <f t="shared" si="98"/>
        <v>272.58300856282642</v>
      </c>
      <c r="AS47" s="68"/>
      <c r="AT47" s="325" t="s">
        <v>78</v>
      </c>
      <c r="AU47" s="571" t="s">
        <v>270</v>
      </c>
      <c r="AV47" s="103">
        <v>220</v>
      </c>
      <c r="AW47" s="103">
        <v>8</v>
      </c>
      <c r="AX47" s="103">
        <v>4</v>
      </c>
      <c r="AY47" s="330">
        <f t="shared" si="101"/>
        <v>3.7896280189402859E-2</v>
      </c>
      <c r="AZ47" s="104">
        <f t="shared" si="99"/>
        <v>1</v>
      </c>
    </row>
    <row r="48" spans="1:52" ht="15.75" customHeight="1" x14ac:dyDescent="0.25">
      <c r="A48" s="325" t="s">
        <v>240</v>
      </c>
      <c r="B48" s="571" t="s">
        <v>263</v>
      </c>
      <c r="C48" s="326">
        <v>894</v>
      </c>
      <c r="D48" s="327">
        <v>1108</v>
      </c>
      <c r="E48" s="328">
        <v>1160</v>
      </c>
      <c r="F48" s="329">
        <v>1113</v>
      </c>
      <c r="G48" s="96">
        <v>867</v>
      </c>
      <c r="H48" s="163">
        <v>689</v>
      </c>
      <c r="I48" s="93">
        <f t="shared" si="100"/>
        <v>1063.0448638328526</v>
      </c>
      <c r="J48" s="93">
        <f t="shared" si="64"/>
        <v>1084.7090880327505</v>
      </c>
      <c r="K48" s="93">
        <f t="shared" si="65"/>
        <v>1072.2911384266686</v>
      </c>
      <c r="L48" s="93">
        <f t="shared" si="66"/>
        <v>1049.2765399169084</v>
      </c>
      <c r="M48" s="93">
        <f t="shared" si="67"/>
        <v>1028.6503137499119</v>
      </c>
      <c r="N48" s="93">
        <f t="shared" si="68"/>
        <v>1051.2053429663617</v>
      </c>
      <c r="O48" s="93">
        <f t="shared" si="69"/>
        <v>1109.0853342841863</v>
      </c>
      <c r="P48" s="93">
        <f t="shared" si="70"/>
        <v>1111.9453063686074</v>
      </c>
      <c r="Q48" s="93">
        <f t="shared" si="71"/>
        <v>1111.9967990707034</v>
      </c>
      <c r="R48" s="93">
        <f t="shared" si="72"/>
        <v>1114.629729580128</v>
      </c>
      <c r="S48" s="93">
        <f t="shared" si="73"/>
        <v>1122.0459673052214</v>
      </c>
      <c r="T48" s="93">
        <f t="shared" si="74"/>
        <v>1134.579888026786</v>
      </c>
      <c r="U48" s="93">
        <f t="shared" si="75"/>
        <v>1145.6590043081856</v>
      </c>
      <c r="V48" s="93">
        <f t="shared" si="76"/>
        <v>1149.0057101056618</v>
      </c>
      <c r="W48" s="93">
        <f t="shared" si="77"/>
        <v>1152.695549919574</v>
      </c>
      <c r="X48" s="93">
        <f t="shared" si="78"/>
        <v>1157.2382796284821</v>
      </c>
      <c r="Y48" s="93">
        <f t="shared" si="79"/>
        <v>1162.3154025142439</v>
      </c>
      <c r="Z48" s="93">
        <f t="shared" si="80"/>
        <v>1167.1869099130538</v>
      </c>
      <c r="AA48" s="93">
        <f t="shared" si="81"/>
        <v>1170.9378650330468</v>
      </c>
      <c r="AB48" s="93">
        <f t="shared" si="82"/>
        <v>1173.6135835262241</v>
      </c>
      <c r="AC48" s="93">
        <f t="shared" si="83"/>
        <v>1176.3245625525717</v>
      </c>
      <c r="AD48" s="93">
        <f t="shared" si="84"/>
        <v>1179.0050695991401</v>
      </c>
      <c r="AE48" s="93">
        <f t="shared" si="85"/>
        <v>1181.4941539813965</v>
      </c>
      <c r="AF48" s="93">
        <f t="shared" si="86"/>
        <v>1183.6590052962592</v>
      </c>
      <c r="AG48" s="93">
        <f t="shared" si="87"/>
        <v>1185.4700590155192</v>
      </c>
      <c r="AH48" s="93">
        <f t="shared" si="88"/>
        <v>1183.5653977729692</v>
      </c>
      <c r="AI48" s="93">
        <f t="shared" si="89"/>
        <v>1184.4387157335605</v>
      </c>
      <c r="AJ48" s="93">
        <f t="shared" si="90"/>
        <v>1185.0805941537615</v>
      </c>
      <c r="AK48" s="93">
        <f t="shared" si="91"/>
        <v>1185.4505393821535</v>
      </c>
      <c r="AL48" s="93">
        <f t="shared" si="92"/>
        <v>1185.5288534191823</v>
      </c>
      <c r="AM48" s="93">
        <f t="shared" si="93"/>
        <v>1185.3152925897632</v>
      </c>
      <c r="AN48" s="93">
        <f t="shared" si="94"/>
        <v>1184.8150097552623</v>
      </c>
      <c r="AO48" s="93">
        <f t="shared" si="95"/>
        <v>1184.5945543282526</v>
      </c>
      <c r="AP48" s="93">
        <f t="shared" si="96"/>
        <v>1184.2330543286248</v>
      </c>
      <c r="AQ48" s="93">
        <f t="shared" si="97"/>
        <v>1183.7416040820731</v>
      </c>
      <c r="AR48" s="93">
        <f t="shared" si="98"/>
        <v>1183.1402485546901</v>
      </c>
      <c r="AS48" s="68"/>
      <c r="AT48" s="325" t="s">
        <v>240</v>
      </c>
      <c r="AU48" s="571" t="s">
        <v>263</v>
      </c>
      <c r="AV48" s="103">
        <v>220</v>
      </c>
      <c r="AW48" s="103">
        <v>8</v>
      </c>
      <c r="AX48" s="103">
        <v>4</v>
      </c>
      <c r="AY48" s="330">
        <f t="shared" si="101"/>
        <v>0.16438043744722758</v>
      </c>
      <c r="AZ48" s="104">
        <f t="shared" si="99"/>
        <v>1</v>
      </c>
    </row>
    <row r="49" spans="1:52" ht="15.75" customHeight="1" x14ac:dyDescent="0.25">
      <c r="A49" s="325" t="s">
        <v>87</v>
      </c>
      <c r="B49" s="571" t="s">
        <v>271</v>
      </c>
      <c r="C49" s="326">
        <v>0</v>
      </c>
      <c r="D49" s="327">
        <v>0</v>
      </c>
      <c r="E49" s="328">
        <v>0</v>
      </c>
      <c r="F49" s="329">
        <v>0</v>
      </c>
      <c r="G49" s="96">
        <v>0</v>
      </c>
      <c r="H49" s="163">
        <v>0</v>
      </c>
      <c r="I49" s="93">
        <f t="shared" si="100"/>
        <v>0</v>
      </c>
      <c r="J49" s="93">
        <f t="shared" si="64"/>
        <v>0</v>
      </c>
      <c r="K49" s="93">
        <f t="shared" si="65"/>
        <v>0</v>
      </c>
      <c r="L49" s="93">
        <f t="shared" si="66"/>
        <v>0</v>
      </c>
      <c r="M49" s="93">
        <f t="shared" si="67"/>
        <v>0</v>
      </c>
      <c r="N49" s="93">
        <f t="shared" si="68"/>
        <v>0</v>
      </c>
      <c r="O49" s="93">
        <f t="shared" si="69"/>
        <v>0</v>
      </c>
      <c r="P49" s="93">
        <f t="shared" si="70"/>
        <v>0</v>
      </c>
      <c r="Q49" s="93">
        <f t="shared" si="71"/>
        <v>0</v>
      </c>
      <c r="R49" s="93">
        <f t="shared" si="72"/>
        <v>0</v>
      </c>
      <c r="S49" s="93">
        <f t="shared" si="73"/>
        <v>0</v>
      </c>
      <c r="T49" s="93">
        <f t="shared" si="74"/>
        <v>0</v>
      </c>
      <c r="U49" s="93">
        <f t="shared" si="75"/>
        <v>0</v>
      </c>
      <c r="V49" s="93">
        <f t="shared" si="76"/>
        <v>0</v>
      </c>
      <c r="W49" s="93">
        <f t="shared" si="77"/>
        <v>0</v>
      </c>
      <c r="X49" s="93">
        <f t="shared" si="78"/>
        <v>0</v>
      </c>
      <c r="Y49" s="93">
        <f t="shared" si="79"/>
        <v>0</v>
      </c>
      <c r="Z49" s="93">
        <f t="shared" si="80"/>
        <v>0</v>
      </c>
      <c r="AA49" s="93">
        <f t="shared" si="81"/>
        <v>0</v>
      </c>
      <c r="AB49" s="93">
        <f t="shared" si="82"/>
        <v>0</v>
      </c>
      <c r="AC49" s="93">
        <f t="shared" si="83"/>
        <v>0</v>
      </c>
      <c r="AD49" s="93">
        <f t="shared" si="84"/>
        <v>0</v>
      </c>
      <c r="AE49" s="93">
        <f t="shared" si="85"/>
        <v>0</v>
      </c>
      <c r="AF49" s="93">
        <f t="shared" si="86"/>
        <v>0</v>
      </c>
      <c r="AG49" s="93">
        <f t="shared" si="87"/>
        <v>0</v>
      </c>
      <c r="AH49" s="93">
        <f t="shared" si="88"/>
        <v>0</v>
      </c>
      <c r="AI49" s="93">
        <f t="shared" si="89"/>
        <v>0</v>
      </c>
      <c r="AJ49" s="93">
        <f t="shared" si="90"/>
        <v>0</v>
      </c>
      <c r="AK49" s="93">
        <f t="shared" si="91"/>
        <v>0</v>
      </c>
      <c r="AL49" s="93">
        <f t="shared" si="92"/>
        <v>0</v>
      </c>
      <c r="AM49" s="93">
        <f t="shared" si="93"/>
        <v>0</v>
      </c>
      <c r="AN49" s="93">
        <f t="shared" si="94"/>
        <v>0</v>
      </c>
      <c r="AO49" s="93">
        <f t="shared" si="95"/>
        <v>0</v>
      </c>
      <c r="AP49" s="93">
        <f t="shared" si="96"/>
        <v>0</v>
      </c>
      <c r="AQ49" s="93">
        <f t="shared" si="97"/>
        <v>0</v>
      </c>
      <c r="AR49" s="93">
        <f t="shared" si="98"/>
        <v>0</v>
      </c>
      <c r="AS49" s="68"/>
      <c r="AT49" s="325" t="s">
        <v>87</v>
      </c>
      <c r="AU49" s="571" t="s">
        <v>271</v>
      </c>
      <c r="AV49" s="103">
        <v>220</v>
      </c>
      <c r="AW49" s="103">
        <v>8</v>
      </c>
      <c r="AX49" s="103">
        <v>4</v>
      </c>
      <c r="AY49" s="330">
        <f t="shared" si="101"/>
        <v>0</v>
      </c>
      <c r="AZ49" s="104">
        <f t="shared" si="99"/>
        <v>0</v>
      </c>
    </row>
    <row r="50" spans="1:52" ht="15.75" customHeight="1" thickBot="1" x14ac:dyDescent="0.3">
      <c r="A50" s="325" t="s">
        <v>244</v>
      </c>
      <c r="B50" s="572" t="s">
        <v>272</v>
      </c>
      <c r="C50" s="326">
        <v>696</v>
      </c>
      <c r="D50" s="327">
        <v>674</v>
      </c>
      <c r="E50" s="328">
        <v>567</v>
      </c>
      <c r="F50" s="329">
        <v>579</v>
      </c>
      <c r="G50" s="96">
        <v>450</v>
      </c>
      <c r="H50" s="163">
        <v>336</v>
      </c>
      <c r="I50" s="93">
        <f t="shared" si="100"/>
        <v>601.98493232311421</v>
      </c>
      <c r="J50" s="93">
        <f t="shared" si="64"/>
        <v>579.95073192505174</v>
      </c>
      <c r="K50" s="93">
        <f t="shared" si="65"/>
        <v>558.67208944778622</v>
      </c>
      <c r="L50" s="93">
        <f t="shared" si="66"/>
        <v>553.33951568971361</v>
      </c>
      <c r="M50" s="93">
        <f t="shared" si="67"/>
        <v>543.86503031129348</v>
      </c>
      <c r="N50" s="93">
        <f t="shared" si="68"/>
        <v>557.2647539095592</v>
      </c>
      <c r="O50" s="93">
        <f t="shared" si="69"/>
        <v>593.05796621457068</v>
      </c>
      <c r="P50" s="93">
        <f t="shared" si="70"/>
        <v>588.75457244749873</v>
      </c>
      <c r="Q50" s="93">
        <f t="shared" si="71"/>
        <v>587.80925721345034</v>
      </c>
      <c r="R50" s="93">
        <f t="shared" si="72"/>
        <v>590.60653820454638</v>
      </c>
      <c r="S50" s="93">
        <f t="shared" si="73"/>
        <v>594.98970305460978</v>
      </c>
      <c r="T50" s="93">
        <f t="shared" si="74"/>
        <v>601.91019767949842</v>
      </c>
      <c r="U50" s="93">
        <f t="shared" si="75"/>
        <v>607.85858483580716</v>
      </c>
      <c r="V50" s="93">
        <f t="shared" si="76"/>
        <v>608.84941404257074</v>
      </c>
      <c r="W50" s="93">
        <f t="shared" si="77"/>
        <v>610.88232097833406</v>
      </c>
      <c r="X50" s="93">
        <f t="shared" si="78"/>
        <v>613.54510157684513</v>
      </c>
      <c r="Y50" s="93">
        <f t="shared" si="79"/>
        <v>616.29590343692973</v>
      </c>
      <c r="Z50" s="93">
        <f t="shared" si="80"/>
        <v>618.87116419184144</v>
      </c>
      <c r="AA50" s="93">
        <f t="shared" si="81"/>
        <v>620.80461142872957</v>
      </c>
      <c r="AB50" s="93">
        <f t="shared" si="82"/>
        <v>622.14627552646868</v>
      </c>
      <c r="AC50" s="93">
        <f t="shared" si="83"/>
        <v>623.62583189539282</v>
      </c>
      <c r="AD50" s="93">
        <f t="shared" si="84"/>
        <v>625.08334603573962</v>
      </c>
      <c r="AE50" s="93">
        <f t="shared" si="85"/>
        <v>626.40266204060561</v>
      </c>
      <c r="AF50" s="93">
        <f t="shared" si="86"/>
        <v>627.54010841840136</v>
      </c>
      <c r="AG50" s="93">
        <f t="shared" si="87"/>
        <v>628.48952509431479</v>
      </c>
      <c r="AH50" s="93">
        <f t="shared" si="88"/>
        <v>627.47649154028022</v>
      </c>
      <c r="AI50" s="93">
        <f t="shared" si="89"/>
        <v>627.94854030400154</v>
      </c>
      <c r="AJ50" s="93">
        <f t="shared" si="90"/>
        <v>628.29232578442065</v>
      </c>
      <c r="AK50" s="93">
        <f t="shared" si="91"/>
        <v>628.48644458581123</v>
      </c>
      <c r="AL50" s="93">
        <f t="shared" si="92"/>
        <v>628.52566874002594</v>
      </c>
      <c r="AM50" s="93">
        <f t="shared" si="93"/>
        <v>628.41148476387775</v>
      </c>
      <c r="AN50" s="93">
        <f t="shared" si="94"/>
        <v>628.14692131682045</v>
      </c>
      <c r="AO50" s="93">
        <f t="shared" si="95"/>
        <v>628.03136472746087</v>
      </c>
      <c r="AP50" s="93">
        <f t="shared" si="96"/>
        <v>627.83974383753775</v>
      </c>
      <c r="AQ50" s="93">
        <f t="shared" si="97"/>
        <v>627.57865344353081</v>
      </c>
      <c r="AR50" s="93">
        <f t="shared" si="98"/>
        <v>627.25954052765337</v>
      </c>
      <c r="AS50" s="68"/>
      <c r="AT50" s="325" t="s">
        <v>244</v>
      </c>
      <c r="AU50" s="572" t="s">
        <v>272</v>
      </c>
      <c r="AV50" s="103">
        <v>220</v>
      </c>
      <c r="AW50" s="103">
        <v>8</v>
      </c>
      <c r="AX50" s="103">
        <v>4</v>
      </c>
      <c r="AY50" s="330">
        <f t="shared" si="101"/>
        <v>8.7151292837620048E-2</v>
      </c>
      <c r="AZ50" s="104">
        <f t="shared" si="99"/>
        <v>1</v>
      </c>
    </row>
    <row r="51" spans="1:52" ht="15.75" customHeight="1" thickTop="1" thickBot="1" x14ac:dyDescent="0.3">
      <c r="A51" s="331"/>
      <c r="B51" s="332" t="s">
        <v>175</v>
      </c>
      <c r="C51" s="333">
        <f t="shared" ref="C51:AR51" si="102">SUM(C41:C50)</f>
        <v>9626</v>
      </c>
      <c r="D51" s="334">
        <f t="shared" si="102"/>
        <v>9955</v>
      </c>
      <c r="E51" s="335">
        <f t="shared" si="102"/>
        <v>9677</v>
      </c>
      <c r="F51" s="336">
        <f t="shared" si="102"/>
        <v>9948</v>
      </c>
      <c r="G51" s="351">
        <f t="shared" si="102"/>
        <v>7426</v>
      </c>
      <c r="H51" s="338">
        <f t="shared" si="102"/>
        <v>6315</v>
      </c>
      <c r="I51" s="297">
        <f t="shared" si="102"/>
        <v>9652.7244735650893</v>
      </c>
      <c r="J51" s="298">
        <f t="shared" si="102"/>
        <v>9576.775118763464</v>
      </c>
      <c r="K51" s="299">
        <f t="shared" si="102"/>
        <v>9436.1736467958854</v>
      </c>
      <c r="L51" s="300">
        <f t="shared" si="102"/>
        <v>9328.257729828736</v>
      </c>
      <c r="M51" s="297">
        <f t="shared" si="102"/>
        <v>9135.4875063152122</v>
      </c>
      <c r="N51" s="298">
        <f t="shared" si="102"/>
        <v>9383.8853395027945</v>
      </c>
      <c r="O51" s="299">
        <f t="shared" si="102"/>
        <v>9871.8422278078633</v>
      </c>
      <c r="P51" s="301">
        <f t="shared" si="102"/>
        <v>9864.1441583165051</v>
      </c>
      <c r="Q51" s="300">
        <f t="shared" si="102"/>
        <v>9872.5230075895815</v>
      </c>
      <c r="R51" s="297">
        <f t="shared" si="102"/>
        <v>9910.3589760393352</v>
      </c>
      <c r="S51" s="298">
        <f t="shared" si="102"/>
        <v>9976.4759168044184</v>
      </c>
      <c r="T51" s="299">
        <f t="shared" si="102"/>
        <v>10089.731637632482</v>
      </c>
      <c r="U51" s="300">
        <f t="shared" si="102"/>
        <v>10182.174365862995</v>
      </c>
      <c r="V51" s="297">
        <f t="shared" si="102"/>
        <v>10209.409425236789</v>
      </c>
      <c r="W51" s="298">
        <f t="shared" si="102"/>
        <v>10244.910798202851</v>
      </c>
      <c r="X51" s="299">
        <f t="shared" si="102"/>
        <v>10287.095815938941</v>
      </c>
      <c r="Y51" s="301">
        <f t="shared" si="102"/>
        <v>10331.885016333432</v>
      </c>
      <c r="Z51" s="300">
        <f t="shared" si="102"/>
        <v>10374.757173215645</v>
      </c>
      <c r="AA51" s="297">
        <f t="shared" si="102"/>
        <v>10407.286318822436</v>
      </c>
      <c r="AB51" s="298">
        <f t="shared" si="102"/>
        <v>10431.141211682285</v>
      </c>
      <c r="AC51" s="299">
        <f t="shared" si="102"/>
        <v>10455.744475023523</v>
      </c>
      <c r="AD51" s="300">
        <f t="shared" si="102"/>
        <v>10479.705987985621</v>
      </c>
      <c r="AE51" s="297">
        <f t="shared" si="102"/>
        <v>10501.684885485847</v>
      </c>
      <c r="AF51" s="298">
        <f t="shared" si="102"/>
        <v>10520.814599223297</v>
      </c>
      <c r="AG51" s="299">
        <f t="shared" si="102"/>
        <v>10536.852729419972</v>
      </c>
      <c r="AH51" s="301">
        <f t="shared" si="102"/>
        <v>10519.990242853808</v>
      </c>
      <c r="AI51" s="300">
        <f t="shared" si="102"/>
        <v>10527.818362994378</v>
      </c>
      <c r="AJ51" s="297">
        <f t="shared" si="102"/>
        <v>10533.51559674254</v>
      </c>
      <c r="AK51" s="298">
        <f t="shared" si="102"/>
        <v>10536.771738839207</v>
      </c>
      <c r="AL51" s="299">
        <f t="shared" si="102"/>
        <v>10537.454628211262</v>
      </c>
      <c r="AM51" s="300">
        <f t="shared" si="102"/>
        <v>10535.559760414115</v>
      </c>
      <c r="AN51" s="297">
        <f t="shared" si="102"/>
        <v>10531.126820342017</v>
      </c>
      <c r="AO51" s="298">
        <f t="shared" si="102"/>
        <v>10529.172237081304</v>
      </c>
      <c r="AP51" s="299">
        <f t="shared" si="102"/>
        <v>10525.953863625153</v>
      </c>
      <c r="AQ51" s="301">
        <f t="shared" si="102"/>
        <v>10521.580913927901</v>
      </c>
      <c r="AR51" s="300">
        <f t="shared" si="102"/>
        <v>10516.235635084056</v>
      </c>
      <c r="AS51" s="68"/>
      <c r="AT51" s="344"/>
      <c r="AU51" s="345" t="s">
        <v>175</v>
      </c>
      <c r="AV51" s="210"/>
      <c r="AW51" s="210"/>
      <c r="AX51" s="210"/>
      <c r="AY51" s="346">
        <f>SUM(AY41:AY50)</f>
        <v>1.461235201127691</v>
      </c>
      <c r="AZ51" s="347">
        <f>SUM(AZ41:AZ50)</f>
        <v>9</v>
      </c>
    </row>
    <row r="52" spans="1:52" ht="15.75" customHeight="1" x14ac:dyDescent="0.25">
      <c r="A52" s="348"/>
      <c r="B52" s="68"/>
      <c r="C52" s="113">
        <f t="shared" ref="C52:H52" si="103">SUM(C41:C50)</f>
        <v>9626</v>
      </c>
      <c r="D52" s="113">
        <f t="shared" si="103"/>
        <v>9955</v>
      </c>
      <c r="E52" s="113">
        <f t="shared" si="103"/>
        <v>9677</v>
      </c>
      <c r="F52" s="113">
        <f t="shared" si="103"/>
        <v>9948</v>
      </c>
      <c r="G52" s="113">
        <f t="shared" si="103"/>
        <v>7426</v>
      </c>
      <c r="H52" s="113">
        <f t="shared" si="103"/>
        <v>6315</v>
      </c>
      <c r="I52" s="309"/>
      <c r="J52" s="309"/>
      <c r="K52" s="309"/>
      <c r="L52" s="309"/>
      <c r="M52" s="309"/>
      <c r="N52" s="309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</row>
    <row r="53" spans="1:52" ht="15.75" customHeight="1" x14ac:dyDescent="0.25">
      <c r="A53" s="348"/>
      <c r="B53" s="68"/>
      <c r="C53" s="84"/>
      <c r="D53" s="309"/>
      <c r="E53" s="309"/>
      <c r="F53" s="309"/>
      <c r="G53" s="309"/>
      <c r="H53" s="309"/>
      <c r="I53" s="309"/>
      <c r="J53" s="309"/>
      <c r="K53" s="309"/>
      <c r="L53" s="309"/>
      <c r="M53" s="309"/>
      <c r="N53" s="309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</row>
    <row r="54" spans="1:52" ht="15.75" customHeight="1" x14ac:dyDescent="0.25">
      <c r="A54" s="348"/>
      <c r="B54" s="68"/>
      <c r="C54" s="84"/>
      <c r="D54" s="939" t="s">
        <v>178</v>
      </c>
      <c r="E54" s="940"/>
      <c r="F54" s="940"/>
      <c r="G54" s="940"/>
      <c r="H54" s="941"/>
      <c r="I54" s="309"/>
      <c r="J54" s="309"/>
      <c r="K54" s="309"/>
      <c r="L54" s="309"/>
      <c r="M54" s="309"/>
      <c r="N54" s="309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</row>
    <row r="55" spans="1:52" ht="15.75" customHeight="1" x14ac:dyDescent="0.25">
      <c r="A55" s="348"/>
      <c r="B55" s="68"/>
      <c r="C55" s="84"/>
      <c r="D55" s="114">
        <v>2017</v>
      </c>
      <c r="E55" s="115">
        <v>2018</v>
      </c>
      <c r="F55" s="115">
        <v>2019</v>
      </c>
      <c r="G55" s="115">
        <v>2020</v>
      </c>
      <c r="H55" s="116">
        <v>2021</v>
      </c>
      <c r="I55" s="309"/>
      <c r="J55" s="309"/>
      <c r="K55" s="309"/>
      <c r="L55" s="309"/>
      <c r="M55" s="309"/>
      <c r="N55" s="309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</row>
    <row r="56" spans="1:52" ht="15.75" customHeight="1" x14ac:dyDescent="0.25">
      <c r="A56" s="348"/>
      <c r="B56" s="68"/>
      <c r="C56" s="309"/>
      <c r="D56" s="117">
        <f t="shared" ref="D56:H56" si="104">(D52-C52)/C52</f>
        <v>3.4178267193018905E-2</v>
      </c>
      <c r="E56" s="118">
        <f t="shared" si="104"/>
        <v>-2.7925665494726269E-2</v>
      </c>
      <c r="F56" s="118">
        <f t="shared" si="104"/>
        <v>2.8004546863697428E-2</v>
      </c>
      <c r="G56" s="118">
        <f t="shared" si="104"/>
        <v>-0.25351829513470042</v>
      </c>
      <c r="H56" s="119">
        <f t="shared" si="104"/>
        <v>-0.14960948020468623</v>
      </c>
      <c r="I56" s="309"/>
      <c r="J56" s="309"/>
      <c r="K56" s="309"/>
      <c r="L56" s="309"/>
      <c r="M56" s="309"/>
      <c r="N56" s="309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</row>
    <row r="57" spans="1:52" ht="15.75" customHeight="1" x14ac:dyDescent="0.25">
      <c r="A57" s="348"/>
      <c r="B57" s="68"/>
      <c r="C57" s="309"/>
      <c r="D57" s="120"/>
      <c r="E57" s="121">
        <f>AVERAGE(D56:F56)</f>
        <v>1.1419049520663355E-2</v>
      </c>
      <c r="F57" s="933" t="s">
        <v>100</v>
      </c>
      <c r="G57" s="934"/>
      <c r="H57" s="935"/>
      <c r="I57" s="309"/>
      <c r="J57" s="309"/>
      <c r="K57" s="309"/>
      <c r="L57" s="309"/>
      <c r="M57" s="309"/>
      <c r="N57" s="309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</row>
    <row r="58" spans="1:52" ht="15.75" customHeight="1" x14ac:dyDescent="0.25">
      <c r="A58" s="348"/>
      <c r="B58" s="68"/>
      <c r="C58" s="309"/>
      <c r="D58" s="247">
        <f t="shared" ref="D58:H58" si="105">(D52-C52)/C52</f>
        <v>3.4178267193018905E-2</v>
      </c>
      <c r="E58" s="247">
        <f t="shared" si="105"/>
        <v>-2.7925665494726269E-2</v>
      </c>
      <c r="F58" s="247">
        <f t="shared" si="105"/>
        <v>2.8004546863697428E-2</v>
      </c>
      <c r="G58" s="247">
        <f t="shared" si="105"/>
        <v>-0.25351829513470042</v>
      </c>
      <c r="H58" s="247">
        <f t="shared" si="105"/>
        <v>-0.14960948020468623</v>
      </c>
      <c r="I58" s="309"/>
      <c r="J58" s="309"/>
      <c r="K58" s="309"/>
      <c r="L58" s="309"/>
      <c r="M58" s="309"/>
      <c r="N58" s="309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</row>
    <row r="59" spans="1:52" ht="15.75" customHeight="1" x14ac:dyDescent="0.25">
      <c r="A59" s="348"/>
      <c r="B59" s="68"/>
      <c r="C59" s="309"/>
      <c r="D59" s="247"/>
      <c r="E59" s="247">
        <f>AVERAGE(D58:F58)</f>
        <v>1.1419049520663355E-2</v>
      </c>
      <c r="F59" s="247"/>
      <c r="G59" s="84"/>
      <c r="H59" s="84"/>
      <c r="I59" s="309"/>
      <c r="J59" s="309"/>
      <c r="K59" s="309"/>
      <c r="L59" s="309"/>
      <c r="M59" s="309"/>
      <c r="N59" s="309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</row>
    <row r="60" spans="1:52" ht="15.75" customHeight="1" x14ac:dyDescent="0.25">
      <c r="A60" s="348"/>
      <c r="B60" s="68"/>
      <c r="C60" s="69">
        <v>2016</v>
      </c>
      <c r="D60" s="69">
        <v>2017</v>
      </c>
      <c r="E60" s="69">
        <v>2018</v>
      </c>
      <c r="F60" s="69">
        <v>2019</v>
      </c>
      <c r="G60" s="69">
        <v>2020</v>
      </c>
      <c r="H60" s="69">
        <v>2021</v>
      </c>
      <c r="I60" s="69">
        <v>2022</v>
      </c>
      <c r="J60" s="69">
        <v>2023</v>
      </c>
      <c r="K60" s="69">
        <v>2024</v>
      </c>
      <c r="L60" s="69">
        <v>2025</v>
      </c>
      <c r="M60" s="69">
        <v>2026</v>
      </c>
      <c r="N60" s="69">
        <v>2027</v>
      </c>
      <c r="O60" s="69">
        <v>2028</v>
      </c>
      <c r="P60" s="69">
        <v>2029</v>
      </c>
      <c r="Q60" s="69">
        <v>2030</v>
      </c>
      <c r="R60" s="69">
        <v>2031</v>
      </c>
      <c r="S60" s="69">
        <v>2032</v>
      </c>
      <c r="T60" s="69">
        <v>2033</v>
      </c>
      <c r="U60" s="69">
        <v>2034</v>
      </c>
      <c r="V60" s="69">
        <v>2035</v>
      </c>
      <c r="W60" s="69">
        <v>2036</v>
      </c>
      <c r="X60" s="69">
        <v>2037</v>
      </c>
      <c r="Y60" s="69">
        <v>2038</v>
      </c>
      <c r="Z60" s="69">
        <v>2039</v>
      </c>
      <c r="AA60" s="69">
        <v>2040</v>
      </c>
      <c r="AB60" s="69">
        <v>2041</v>
      </c>
      <c r="AC60" s="69">
        <v>2042</v>
      </c>
      <c r="AD60" s="69">
        <v>2043</v>
      </c>
      <c r="AE60" s="69">
        <v>2044</v>
      </c>
      <c r="AF60" s="69">
        <v>2045</v>
      </c>
      <c r="AG60" s="69">
        <v>2046</v>
      </c>
      <c r="AH60" s="69">
        <v>2047</v>
      </c>
      <c r="AI60" s="69">
        <v>2048</v>
      </c>
      <c r="AJ60" s="69">
        <v>2049</v>
      </c>
      <c r="AK60" s="69">
        <v>2050</v>
      </c>
      <c r="AL60" s="69">
        <v>2051</v>
      </c>
      <c r="AM60" s="69">
        <v>2052</v>
      </c>
      <c r="AN60" s="69">
        <v>2053</v>
      </c>
      <c r="AO60" s="69">
        <v>2054</v>
      </c>
      <c r="AP60" s="69">
        <v>2055</v>
      </c>
      <c r="AQ60" s="69">
        <v>2056</v>
      </c>
      <c r="AR60" s="69">
        <v>2057</v>
      </c>
      <c r="AS60" s="68"/>
      <c r="AT60" s="68"/>
      <c r="AU60" s="68"/>
      <c r="AV60" s="68"/>
      <c r="AW60" s="68"/>
      <c r="AX60" s="68"/>
      <c r="AY60" s="68"/>
      <c r="AZ60" s="68"/>
    </row>
    <row r="61" spans="1:52" ht="15.75" customHeight="1" x14ac:dyDescent="0.25">
      <c r="A61" s="348"/>
      <c r="B61" s="68" t="s">
        <v>179</v>
      </c>
      <c r="C61" s="309"/>
      <c r="D61" s="352">
        <f t="shared" ref="D61:AR61" si="106">(D9*D25+D35*D51)/(D25+D51)</f>
        <v>6.2980213109064251E-2</v>
      </c>
      <c r="E61" s="352">
        <f t="shared" si="106"/>
        <v>8.59272048412143E-2</v>
      </c>
      <c r="F61" s="352">
        <f t="shared" si="106"/>
        <v>4.3271397608309142E-2</v>
      </c>
      <c r="G61" s="352">
        <f t="shared" si="106"/>
        <v>7.0074690314892135E-2</v>
      </c>
      <c r="H61" s="352">
        <f t="shared" si="106"/>
        <v>6.5452208807737097E-2</v>
      </c>
      <c r="I61" s="352">
        <f t="shared" si="106"/>
        <v>5.3205282127607556E-2</v>
      </c>
      <c r="J61" s="352">
        <f t="shared" si="106"/>
        <v>4.8909402967777273E-2</v>
      </c>
      <c r="K61" s="352">
        <f t="shared" si="106"/>
        <v>4.4967601680623838E-2</v>
      </c>
      <c r="L61" s="352">
        <f t="shared" si="106"/>
        <v>4.0950479496321524E-2</v>
      </c>
      <c r="M61" s="352">
        <f t="shared" si="106"/>
        <v>3.4403334129433638E-2</v>
      </c>
      <c r="N61" s="352">
        <f t="shared" si="106"/>
        <v>3.0730508190905045E-2</v>
      </c>
      <c r="O61" s="352">
        <f t="shared" si="106"/>
        <v>2.7310491127677718E-2</v>
      </c>
      <c r="P61" s="352">
        <f t="shared" si="106"/>
        <v>2.4646749006278983E-2</v>
      </c>
      <c r="Q61" s="352">
        <f t="shared" si="106"/>
        <v>2.2193566930983507E-2</v>
      </c>
      <c r="R61" s="352">
        <f t="shared" si="106"/>
        <v>1.9932561565971823E-2</v>
      </c>
      <c r="S61" s="352">
        <f t="shared" si="106"/>
        <v>1.7878782505221277E-2</v>
      </c>
      <c r="T61" s="352">
        <f t="shared" si="106"/>
        <v>1.6015648495499506E-2</v>
      </c>
      <c r="U61" s="352">
        <f t="shared" si="106"/>
        <v>1.4351305079190302E-2</v>
      </c>
      <c r="V61" s="352">
        <f t="shared" si="106"/>
        <v>1.2875614830347539E-2</v>
      </c>
      <c r="W61" s="352">
        <f t="shared" si="106"/>
        <v>1.1538653783800208E-2</v>
      </c>
      <c r="X61" s="352">
        <f t="shared" si="106"/>
        <v>1.0330498065123135E-2</v>
      </c>
      <c r="Y61" s="352">
        <f t="shared" si="106"/>
        <v>9.2421883194768271E-3</v>
      </c>
      <c r="Z61" s="352">
        <f t="shared" si="106"/>
        <v>8.2631617403278474E-3</v>
      </c>
      <c r="AA61" s="352">
        <f t="shared" si="106"/>
        <v>7.3836600596022791E-3</v>
      </c>
      <c r="AB61" s="352">
        <f t="shared" si="106"/>
        <v>6.5928404276940199E-3</v>
      </c>
      <c r="AC61" s="352">
        <f t="shared" si="106"/>
        <v>5.8801208561925777E-3</v>
      </c>
      <c r="AD61" s="352">
        <f t="shared" si="106"/>
        <v>5.2383381180207177E-3</v>
      </c>
      <c r="AE61" s="352">
        <f t="shared" si="106"/>
        <v>4.6607662203052829E-3</v>
      </c>
      <c r="AF61" s="352">
        <f t="shared" si="106"/>
        <v>4.1410612914838307E-3</v>
      </c>
      <c r="AG61" s="352">
        <f t="shared" si="106"/>
        <v>3.6734057223525773E-3</v>
      </c>
      <c r="AH61" s="352">
        <f t="shared" si="106"/>
        <v>3.0170274074109178E-4</v>
      </c>
      <c r="AI61" s="352">
        <f t="shared" si="106"/>
        <v>-8.9148009163710149E-5</v>
      </c>
      <c r="AJ61" s="352">
        <f t="shared" si="106"/>
        <v>-4.4222484257075347E-4</v>
      </c>
      <c r="AK61" s="352">
        <f t="shared" si="106"/>
        <v>-7.6129064770941103E-4</v>
      </c>
      <c r="AL61" s="352">
        <f t="shared" si="106"/>
        <v>-1.0497600744052941E-3</v>
      </c>
      <c r="AM61" s="352">
        <f t="shared" si="106"/>
        <v>-1.3107127708077285E-3</v>
      </c>
      <c r="AN61" s="352">
        <f t="shared" si="106"/>
        <v>-1.5469186235934687E-3</v>
      </c>
      <c r="AO61" s="352">
        <f t="shared" si="106"/>
        <v>-1.7608610998154049E-3</v>
      </c>
      <c r="AP61" s="352">
        <f t="shared" si="106"/>
        <v>-1.9547705044192024E-3</v>
      </c>
      <c r="AQ61" s="352">
        <f t="shared" si="106"/>
        <v>-2.1306596174747229E-3</v>
      </c>
      <c r="AR61" s="352">
        <f t="shared" si="106"/>
        <v>-2.2903419325822033E-3</v>
      </c>
      <c r="AS61" s="68"/>
      <c r="AT61" s="68"/>
      <c r="AU61" s="68"/>
      <c r="AV61" s="68"/>
      <c r="AW61" s="68"/>
      <c r="AX61" s="68"/>
      <c r="AY61" s="68"/>
      <c r="AZ61" s="68"/>
    </row>
    <row r="62" spans="1:52" ht="15.75" customHeight="1" x14ac:dyDescent="0.25">
      <c r="A62" s="348"/>
      <c r="B62" s="68"/>
      <c r="C62" s="309"/>
      <c r="D62" s="309"/>
      <c r="E62" s="309"/>
      <c r="F62" s="309"/>
      <c r="G62" s="309"/>
      <c r="H62" s="309"/>
      <c r="I62" s="309"/>
      <c r="J62" s="309"/>
      <c r="K62" s="309"/>
      <c r="L62" s="309"/>
      <c r="M62" s="309"/>
      <c r="N62" s="309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</row>
    <row r="63" spans="1:52" ht="36.950000000000003" customHeight="1" x14ac:dyDescent="0.35">
      <c r="A63" s="70" t="s">
        <v>101</v>
      </c>
      <c r="B63" s="71" t="s">
        <v>102</v>
      </c>
      <c r="C63" s="309"/>
      <c r="D63" s="309"/>
      <c r="E63" s="309"/>
      <c r="F63" s="309"/>
      <c r="G63" s="309"/>
      <c r="H63" s="309"/>
      <c r="I63" s="309"/>
      <c r="J63" s="309"/>
      <c r="K63" s="309"/>
      <c r="L63" s="309"/>
      <c r="M63" s="309"/>
      <c r="N63" s="309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</row>
    <row r="64" spans="1:52" ht="15.75" customHeight="1" x14ac:dyDescent="0.25">
      <c r="A64" s="270"/>
      <c r="B64" s="69"/>
      <c r="C64" s="309"/>
      <c r="D64" s="309"/>
      <c r="E64" s="309"/>
      <c r="F64" s="309"/>
      <c r="G64" s="309"/>
      <c r="H64" s="309"/>
      <c r="I64" s="309"/>
      <c r="J64" s="309"/>
      <c r="K64" s="309"/>
      <c r="L64" s="309"/>
      <c r="M64" s="309"/>
      <c r="N64" s="309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</row>
    <row r="65" spans="1:52" ht="15.75" customHeight="1" x14ac:dyDescent="0.25">
      <c r="A65" s="270"/>
      <c r="B65" s="69"/>
      <c r="C65" s="69">
        <v>2016</v>
      </c>
      <c r="D65" s="69">
        <v>2017</v>
      </c>
      <c r="E65" s="69">
        <v>2018</v>
      </c>
      <c r="F65" s="69">
        <v>2019</v>
      </c>
      <c r="G65" s="69">
        <v>2020</v>
      </c>
      <c r="H65" s="69">
        <v>2021</v>
      </c>
      <c r="I65" s="69">
        <v>2022</v>
      </c>
      <c r="J65" s="69">
        <v>2023</v>
      </c>
      <c r="K65" s="69">
        <v>2024</v>
      </c>
      <c r="L65" s="69">
        <v>2025</v>
      </c>
      <c r="M65" s="69">
        <v>2026</v>
      </c>
      <c r="N65" s="69">
        <v>2027</v>
      </c>
      <c r="O65" s="69">
        <v>2028</v>
      </c>
      <c r="P65" s="69">
        <v>2029</v>
      </c>
      <c r="Q65" s="69">
        <v>2030</v>
      </c>
      <c r="R65" s="69">
        <v>2031</v>
      </c>
      <c r="S65" s="69">
        <v>2032</v>
      </c>
      <c r="T65" s="69">
        <v>2033</v>
      </c>
      <c r="U65" s="69">
        <v>2034</v>
      </c>
      <c r="V65" s="69">
        <v>2035</v>
      </c>
      <c r="W65" s="69">
        <v>2036</v>
      </c>
      <c r="X65" s="69">
        <v>2037</v>
      </c>
      <c r="Y65" s="69">
        <v>2038</v>
      </c>
      <c r="Z65" s="69">
        <v>2039</v>
      </c>
      <c r="AA65" s="69">
        <v>2040</v>
      </c>
      <c r="AB65" s="69">
        <v>2041</v>
      </c>
      <c r="AC65" s="69">
        <v>2042</v>
      </c>
      <c r="AD65" s="69">
        <v>2043</v>
      </c>
      <c r="AE65" s="69">
        <v>2044</v>
      </c>
      <c r="AF65" s="69">
        <v>2045</v>
      </c>
      <c r="AG65" s="69">
        <v>2046</v>
      </c>
      <c r="AH65" s="69">
        <v>2047</v>
      </c>
      <c r="AI65" s="69">
        <v>2048</v>
      </c>
      <c r="AJ65" s="69">
        <v>2049</v>
      </c>
      <c r="AK65" s="69">
        <v>2050</v>
      </c>
      <c r="AL65" s="69">
        <v>2051</v>
      </c>
      <c r="AM65" s="69">
        <v>2052</v>
      </c>
      <c r="AN65" s="69">
        <v>2053</v>
      </c>
      <c r="AO65" s="69">
        <v>2054</v>
      </c>
      <c r="AP65" s="69">
        <v>2055</v>
      </c>
      <c r="AQ65" s="69">
        <v>2056</v>
      </c>
      <c r="AR65" s="69">
        <v>2057</v>
      </c>
      <c r="AS65" s="68"/>
      <c r="AT65" s="68"/>
      <c r="AU65" s="68"/>
      <c r="AV65" s="899" t="s">
        <v>155</v>
      </c>
      <c r="AW65" s="900"/>
      <c r="AX65" s="900"/>
      <c r="AY65" s="900"/>
      <c r="AZ65" s="901"/>
    </row>
    <row r="66" spans="1:52" ht="15.75" customHeight="1" x14ac:dyDescent="0.25">
      <c r="A66" s="270"/>
      <c r="B66" s="73" t="s">
        <v>56</v>
      </c>
      <c r="C66" s="69">
        <v>2.4039322673287547E-3</v>
      </c>
      <c r="D66" s="75">
        <v>2.3981672357284781E-3</v>
      </c>
      <c r="E66" s="75">
        <v>2.39242978899473E-3</v>
      </c>
      <c r="F66" s="75">
        <v>2.3867197296154755E-3</v>
      </c>
      <c r="G66" s="75">
        <v>2.3810368619600936E-3</v>
      </c>
      <c r="H66" s="75">
        <v>2.3753809922564722E-3</v>
      </c>
      <c r="I66" s="75">
        <v>2.3697519285689863E-3</v>
      </c>
      <c r="J66" s="75">
        <v>2.3641494807773488E-3</v>
      </c>
      <c r="K66" s="75">
        <v>2.3585734605552021E-3</v>
      </c>
      <c r="L66" s="75">
        <v>2.3530236813488715E-3</v>
      </c>
      <c r="M66" s="75">
        <v>-5.2807686079391265E-4</v>
      </c>
      <c r="N66" s="75">
        <v>-5.2835587330486949E-4</v>
      </c>
      <c r="O66" s="75">
        <v>-5.2863518080734605E-4</v>
      </c>
      <c r="P66" s="75">
        <v>-5.2891478376983453E-4</v>
      </c>
      <c r="Q66" s="75">
        <v>-5.2919468266098631E-4</v>
      </c>
      <c r="R66" s="75">
        <v>-5.2947487795086169E-4</v>
      </c>
      <c r="S66" s="75">
        <v>-5.297553701109339E-4</v>
      </c>
      <c r="T66" s="75">
        <v>-5.3003615961284172E-4</v>
      </c>
      <c r="U66" s="75">
        <v>-5.3031724692978086E-4</v>
      </c>
      <c r="V66" s="75">
        <v>-5.3059863253581189E-4</v>
      </c>
      <c r="W66" s="75">
        <v>-5.3088031690586316E-4</v>
      </c>
      <c r="X66" s="75">
        <v>-5.3116230051642908E-4</v>
      </c>
      <c r="Y66" s="75">
        <v>-5.3144458384418074E-4</v>
      </c>
      <c r="Z66" s="75">
        <v>-5.3172716736722139E-4</v>
      </c>
      <c r="AA66" s="75">
        <v>-5.3201005156509049E-4</v>
      </c>
      <c r="AB66" s="75">
        <v>-5.3229323691751076E-4</v>
      </c>
      <c r="AC66" s="75">
        <v>-5.3257672390578546E-4</v>
      </c>
      <c r="AD66" s="75">
        <v>-5.3286051301210417E-4</v>
      </c>
      <c r="AE66" s="75">
        <v>-5.3314460471954499E-4</v>
      </c>
      <c r="AF66" s="75">
        <v>-5.33428999512776E-4</v>
      </c>
      <c r="AG66" s="75">
        <v>-5.3371369787582061E-4</v>
      </c>
      <c r="AH66" s="75">
        <v>-3.4847654264865352E-3</v>
      </c>
      <c r="AI66" s="75">
        <v>-3.4969514821094911E-3</v>
      </c>
      <c r="AJ66" s="75">
        <v>-3.5092230649070898E-3</v>
      </c>
      <c r="AK66" s="75">
        <v>-3.5215810784528191E-3</v>
      </c>
      <c r="AL66" s="75">
        <v>-3.5340264390914754E-3</v>
      </c>
      <c r="AM66" s="75">
        <v>-3.5465600761681961E-3</v>
      </c>
      <c r="AN66" s="75">
        <v>-3.5591829322598129E-3</v>
      </c>
      <c r="AO66" s="75">
        <v>-3.5718959634085845E-3</v>
      </c>
      <c r="AP66" s="75">
        <v>-3.5847001393664178E-3</v>
      </c>
      <c r="AQ66" s="75">
        <v>-3.5975964438400353E-3</v>
      </c>
      <c r="AR66" s="75">
        <v>-3.6105858747429E-3</v>
      </c>
      <c r="AS66" s="68"/>
      <c r="AT66" s="68"/>
      <c r="AU66" s="68"/>
      <c r="AV66" s="902"/>
      <c r="AW66" s="903"/>
      <c r="AX66" s="903"/>
      <c r="AY66" s="903"/>
      <c r="AZ66" s="904"/>
    </row>
    <row r="67" spans="1:52" ht="15.75" customHeight="1" x14ac:dyDescent="0.25">
      <c r="A67" s="270"/>
      <c r="B67" s="73" t="s">
        <v>57</v>
      </c>
      <c r="C67" s="69"/>
      <c r="D67" s="75">
        <f t="shared" ref="D67:F67" si="107">D86</f>
        <v>9.2450331125827817E-2</v>
      </c>
      <c r="E67" s="75">
        <f t="shared" si="107"/>
        <v>0.19313773035887488</v>
      </c>
      <c r="F67" s="75">
        <f t="shared" si="107"/>
        <v>5.3246621278325371E-2</v>
      </c>
      <c r="G67" s="76">
        <f>AVERAGE(D67:F67)</f>
        <v>0.11294489425434269</v>
      </c>
      <c r="H67" s="881">
        <f>G67*0.9</f>
        <v>0.10165040482890843</v>
      </c>
      <c r="I67" s="881">
        <f t="shared" ref="I67:AR67" si="108">H67*0.9</f>
        <v>9.1485364346017589E-2</v>
      </c>
      <c r="J67" s="881">
        <f t="shared" si="108"/>
        <v>8.2336827911415833E-2</v>
      </c>
      <c r="K67" s="881">
        <f t="shared" si="108"/>
        <v>7.4103145120274258E-2</v>
      </c>
      <c r="L67" s="881">
        <f t="shared" si="108"/>
        <v>6.6692830608246836E-2</v>
      </c>
      <c r="M67" s="881">
        <f t="shared" si="108"/>
        <v>6.0023547547422153E-2</v>
      </c>
      <c r="N67" s="882">
        <f>N69+0.05</f>
        <v>0.10402119279267993</v>
      </c>
      <c r="O67" s="881">
        <f t="shared" si="108"/>
        <v>9.3619073513411949E-2</v>
      </c>
      <c r="P67" s="881">
        <f t="shared" si="108"/>
        <v>8.4257166162070754E-2</v>
      </c>
      <c r="Q67" s="881">
        <f t="shared" si="108"/>
        <v>7.5831449545863683E-2</v>
      </c>
      <c r="R67" s="881">
        <f t="shared" si="108"/>
        <v>6.8248304591277315E-2</v>
      </c>
      <c r="S67" s="881">
        <f t="shared" si="108"/>
        <v>6.1423474132149582E-2</v>
      </c>
      <c r="T67" s="881">
        <f t="shared" si="108"/>
        <v>5.5281126718934627E-2</v>
      </c>
      <c r="U67" s="881">
        <f t="shared" si="108"/>
        <v>4.9753014047041168E-2</v>
      </c>
      <c r="V67" s="881">
        <f t="shared" si="108"/>
        <v>4.4777712642337049E-2</v>
      </c>
      <c r="W67" s="881">
        <f t="shared" si="108"/>
        <v>4.0299941378103346E-2</v>
      </c>
      <c r="X67" s="881">
        <f t="shared" si="108"/>
        <v>3.6269947240293011E-2</v>
      </c>
      <c r="Y67" s="881">
        <f t="shared" si="108"/>
        <v>3.2642952516263708E-2</v>
      </c>
      <c r="Z67" s="881">
        <f t="shared" si="108"/>
        <v>2.9378657264637339E-2</v>
      </c>
      <c r="AA67" s="881">
        <f t="shared" si="108"/>
        <v>2.6440791538173605E-2</v>
      </c>
      <c r="AB67" s="881">
        <f t="shared" si="108"/>
        <v>2.3796712384356246E-2</v>
      </c>
      <c r="AC67" s="881">
        <f t="shared" si="108"/>
        <v>2.1417041145920621E-2</v>
      </c>
      <c r="AD67" s="881">
        <f t="shared" si="108"/>
        <v>1.9275337031328558E-2</v>
      </c>
      <c r="AE67" s="881">
        <f t="shared" si="108"/>
        <v>1.7347803328195702E-2</v>
      </c>
      <c r="AF67" s="881">
        <f t="shared" si="108"/>
        <v>1.5613022995376131E-2</v>
      </c>
      <c r="AG67" s="881">
        <f t="shared" si="108"/>
        <v>1.4051720695838519E-2</v>
      </c>
      <c r="AH67" s="881">
        <f t="shared" si="108"/>
        <v>1.2646548626254667E-2</v>
      </c>
      <c r="AI67" s="881">
        <f t="shared" si="108"/>
        <v>1.13818937636292E-2</v>
      </c>
      <c r="AJ67" s="881">
        <f t="shared" si="108"/>
        <v>1.0243704387266281E-2</v>
      </c>
      <c r="AK67" s="881">
        <f t="shared" si="108"/>
        <v>9.2193339485396528E-3</v>
      </c>
      <c r="AL67" s="881">
        <f t="shared" si="108"/>
        <v>8.2974005536856875E-3</v>
      </c>
      <c r="AM67" s="881">
        <f t="shared" si="108"/>
        <v>7.4676604983171186E-3</v>
      </c>
      <c r="AN67" s="881">
        <f t="shared" si="108"/>
        <v>6.7208944484854066E-3</v>
      </c>
      <c r="AO67" s="881">
        <f t="shared" si="108"/>
        <v>6.048805003636866E-3</v>
      </c>
      <c r="AP67" s="881">
        <f t="shared" si="108"/>
        <v>5.4439245032731794E-3</v>
      </c>
      <c r="AQ67" s="881">
        <f t="shared" si="108"/>
        <v>4.8995320529458619E-3</v>
      </c>
      <c r="AR67" s="881">
        <f t="shared" si="108"/>
        <v>4.4095788476512755E-3</v>
      </c>
      <c r="AS67" s="68"/>
      <c r="AT67" s="68"/>
      <c r="AU67" s="68"/>
      <c r="AV67" s="902"/>
      <c r="AW67" s="903"/>
      <c r="AX67" s="903"/>
      <c r="AY67" s="903"/>
      <c r="AZ67" s="904"/>
    </row>
    <row r="68" spans="1:52" ht="15.75" customHeight="1" x14ac:dyDescent="0.25">
      <c r="A68" s="270"/>
      <c r="B68" s="73" t="s">
        <v>58</v>
      </c>
      <c r="C68" s="69"/>
      <c r="D68" s="75">
        <f t="shared" ref="D68:AR68" si="109">D66+D67</f>
        <v>9.4848498361556288E-2</v>
      </c>
      <c r="E68" s="75">
        <f t="shared" si="109"/>
        <v>0.19553016014786961</v>
      </c>
      <c r="F68" s="75">
        <f t="shared" si="109"/>
        <v>5.5633341007940845E-2</v>
      </c>
      <c r="G68" s="75">
        <f t="shared" si="109"/>
        <v>0.11532593111630278</v>
      </c>
      <c r="H68" s="75">
        <f t="shared" si="109"/>
        <v>0.1040257858211649</v>
      </c>
      <c r="I68" s="75">
        <f t="shared" si="109"/>
        <v>9.3855116274586578E-2</v>
      </c>
      <c r="J68" s="75">
        <f t="shared" si="109"/>
        <v>8.4700977392193177E-2</v>
      </c>
      <c r="K68" s="75">
        <f t="shared" si="109"/>
        <v>7.6461718580829466E-2</v>
      </c>
      <c r="L68" s="75">
        <f t="shared" si="109"/>
        <v>6.9045854289595712E-2</v>
      </c>
      <c r="M68" s="75">
        <f t="shared" si="109"/>
        <v>5.9495470686628242E-2</v>
      </c>
      <c r="N68" s="75">
        <f t="shared" si="109"/>
        <v>0.10349283691937507</v>
      </c>
      <c r="O68" s="75">
        <f t="shared" si="109"/>
        <v>9.3090438332604608E-2</v>
      </c>
      <c r="P68" s="75">
        <f t="shared" si="109"/>
        <v>8.3728251378300922E-2</v>
      </c>
      <c r="Q68" s="75">
        <f t="shared" si="109"/>
        <v>7.5302254863202703E-2</v>
      </c>
      <c r="R68" s="75">
        <f t="shared" si="109"/>
        <v>6.7718829713326448E-2</v>
      </c>
      <c r="S68" s="75">
        <f t="shared" si="109"/>
        <v>6.0893718762038647E-2</v>
      </c>
      <c r="T68" s="75">
        <f t="shared" si="109"/>
        <v>5.4751090559321786E-2</v>
      </c>
      <c r="U68" s="75">
        <f t="shared" si="109"/>
        <v>4.922269680011139E-2</v>
      </c>
      <c r="V68" s="75">
        <f t="shared" si="109"/>
        <v>4.424711400980124E-2</v>
      </c>
      <c r="W68" s="75">
        <f t="shared" si="109"/>
        <v>3.9769061061197486E-2</v>
      </c>
      <c r="X68" s="75">
        <f t="shared" si="109"/>
        <v>3.5738784939776586E-2</v>
      </c>
      <c r="Y68" s="75">
        <f t="shared" si="109"/>
        <v>3.2111507932419528E-2</v>
      </c>
      <c r="Z68" s="75">
        <f t="shared" si="109"/>
        <v>2.8846930097270119E-2</v>
      </c>
      <c r="AA68" s="75">
        <f t="shared" si="109"/>
        <v>2.5908781486608513E-2</v>
      </c>
      <c r="AB68" s="75">
        <f t="shared" si="109"/>
        <v>2.3264419147438736E-2</v>
      </c>
      <c r="AC68" s="75">
        <f t="shared" si="109"/>
        <v>2.0884464422014835E-2</v>
      </c>
      <c r="AD68" s="75">
        <f t="shared" si="109"/>
        <v>1.8742476518316453E-2</v>
      </c>
      <c r="AE68" s="75">
        <f t="shared" si="109"/>
        <v>1.6814658723476157E-2</v>
      </c>
      <c r="AF68" s="75">
        <f t="shared" si="109"/>
        <v>1.5079593995863356E-2</v>
      </c>
      <c r="AG68" s="75">
        <f t="shared" si="109"/>
        <v>1.3518006997962698E-2</v>
      </c>
      <c r="AH68" s="75">
        <f t="shared" si="109"/>
        <v>9.1617831997681323E-3</v>
      </c>
      <c r="AI68" s="75">
        <f t="shared" si="109"/>
        <v>7.8849422815197093E-3</v>
      </c>
      <c r="AJ68" s="75">
        <f t="shared" si="109"/>
        <v>6.7344813223591911E-3</v>
      </c>
      <c r="AK68" s="75">
        <f t="shared" si="109"/>
        <v>5.6977528700868337E-3</v>
      </c>
      <c r="AL68" s="75">
        <f t="shared" si="109"/>
        <v>4.7633741145942116E-3</v>
      </c>
      <c r="AM68" s="75">
        <f t="shared" si="109"/>
        <v>3.921100422148922E-3</v>
      </c>
      <c r="AN68" s="75">
        <f t="shared" si="109"/>
        <v>3.1617115162255937E-3</v>
      </c>
      <c r="AO68" s="75">
        <f t="shared" si="109"/>
        <v>2.4769090402282814E-3</v>
      </c>
      <c r="AP68" s="75">
        <f t="shared" si="109"/>
        <v>1.8592243639067615E-3</v>
      </c>
      <c r="AQ68" s="75">
        <f t="shared" si="109"/>
        <v>1.3019356091058267E-3</v>
      </c>
      <c r="AR68" s="75">
        <f t="shared" si="109"/>
        <v>7.989929729083755E-4</v>
      </c>
      <c r="AS68" s="68"/>
      <c r="AT68" s="68"/>
      <c r="AU68" s="68"/>
      <c r="AV68" s="902"/>
      <c r="AW68" s="903"/>
      <c r="AX68" s="903"/>
      <c r="AY68" s="903"/>
      <c r="AZ68" s="904"/>
    </row>
    <row r="69" spans="1:52" ht="15.75" customHeight="1" x14ac:dyDescent="0.25">
      <c r="A69" s="270"/>
      <c r="B69" s="69"/>
      <c r="C69" s="309"/>
      <c r="D69" s="309"/>
      <c r="E69" s="309"/>
      <c r="F69" s="309"/>
      <c r="G69" s="309"/>
      <c r="H69" s="309"/>
      <c r="I69" s="309"/>
      <c r="J69" s="309"/>
      <c r="K69" s="309"/>
      <c r="L69" s="309"/>
      <c r="M69" s="309"/>
      <c r="N69" s="309">
        <f>M67*0.9</f>
        <v>5.4021192792679938E-2</v>
      </c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902"/>
      <c r="AW69" s="903"/>
      <c r="AX69" s="903"/>
      <c r="AY69" s="903"/>
      <c r="AZ69" s="904"/>
    </row>
    <row r="70" spans="1:52" ht="15.75" customHeight="1" thickBot="1" x14ac:dyDescent="0.3">
      <c r="A70" s="270"/>
      <c r="B70" s="69"/>
      <c r="C70" s="309"/>
      <c r="D70" s="309"/>
      <c r="E70" s="309"/>
      <c r="F70" s="309"/>
      <c r="G70" s="309"/>
      <c r="H70" s="309"/>
      <c r="I70" s="309"/>
      <c r="J70" s="309"/>
      <c r="K70" s="309"/>
      <c r="L70" s="309"/>
      <c r="M70" s="309"/>
      <c r="N70" s="309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936"/>
      <c r="AW70" s="937"/>
      <c r="AX70" s="937"/>
      <c r="AY70" s="937"/>
      <c r="AZ70" s="938"/>
    </row>
    <row r="71" spans="1:52" ht="15" customHeight="1" thickBot="1" x14ac:dyDescent="0.3">
      <c r="A71" s="946" t="s">
        <v>236</v>
      </c>
      <c r="B71" s="941"/>
      <c r="C71" s="954" t="s">
        <v>173</v>
      </c>
      <c r="D71" s="940"/>
      <c r="E71" s="940"/>
      <c r="F71" s="940"/>
      <c r="G71" s="940"/>
      <c r="H71" s="941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946" t="s">
        <v>236</v>
      </c>
      <c r="AU71" s="947"/>
      <c r="AV71" s="310"/>
      <c r="AW71" s="310"/>
      <c r="AX71" s="310"/>
      <c r="AY71" s="310"/>
      <c r="AZ71" s="311"/>
    </row>
    <row r="72" spans="1:52" ht="15" customHeight="1" thickBot="1" x14ac:dyDescent="0.3">
      <c r="A72" s="950" t="s">
        <v>64</v>
      </c>
      <c r="B72" s="955" t="s">
        <v>174</v>
      </c>
      <c r="C72" s="312">
        <v>2016</v>
      </c>
      <c r="D72" s="313">
        <v>2017</v>
      </c>
      <c r="E72" s="275">
        <v>2018</v>
      </c>
      <c r="F72" s="276">
        <v>2019</v>
      </c>
      <c r="G72" s="205">
        <v>2020</v>
      </c>
      <c r="H72" s="314">
        <v>2021</v>
      </c>
      <c r="I72" s="80">
        <v>2022</v>
      </c>
      <c r="J72" s="81">
        <v>2023</v>
      </c>
      <c r="K72" s="82">
        <v>2024</v>
      </c>
      <c r="L72" s="79">
        <v>2025</v>
      </c>
      <c r="M72" s="80">
        <v>2026</v>
      </c>
      <c r="N72" s="81">
        <v>2027</v>
      </c>
      <c r="O72" s="82">
        <v>2028</v>
      </c>
      <c r="P72" s="83">
        <v>2029</v>
      </c>
      <c r="Q72" s="79">
        <v>2030</v>
      </c>
      <c r="R72" s="80">
        <v>2031</v>
      </c>
      <c r="S72" s="81">
        <v>2032</v>
      </c>
      <c r="T72" s="82">
        <v>2033</v>
      </c>
      <c r="U72" s="79">
        <v>2034</v>
      </c>
      <c r="V72" s="80">
        <v>2035</v>
      </c>
      <c r="W72" s="81">
        <v>2036</v>
      </c>
      <c r="X72" s="82">
        <v>2037</v>
      </c>
      <c r="Y72" s="83">
        <v>2038</v>
      </c>
      <c r="Z72" s="79">
        <v>2039</v>
      </c>
      <c r="AA72" s="80">
        <v>2040</v>
      </c>
      <c r="AB72" s="81">
        <v>2041</v>
      </c>
      <c r="AC72" s="82">
        <v>2042</v>
      </c>
      <c r="AD72" s="79">
        <v>2043</v>
      </c>
      <c r="AE72" s="80">
        <v>2044</v>
      </c>
      <c r="AF72" s="81">
        <v>2045</v>
      </c>
      <c r="AG72" s="82">
        <v>2046</v>
      </c>
      <c r="AH72" s="83">
        <v>2047</v>
      </c>
      <c r="AI72" s="79">
        <v>2048</v>
      </c>
      <c r="AJ72" s="80">
        <v>2049</v>
      </c>
      <c r="AK72" s="81">
        <v>2050</v>
      </c>
      <c r="AL72" s="82">
        <v>2051</v>
      </c>
      <c r="AM72" s="79">
        <v>2052</v>
      </c>
      <c r="AN72" s="80">
        <v>2053</v>
      </c>
      <c r="AO72" s="81">
        <v>2054</v>
      </c>
      <c r="AP72" s="82">
        <v>2055</v>
      </c>
      <c r="AQ72" s="83">
        <v>2056</v>
      </c>
      <c r="AR72" s="79">
        <v>2057</v>
      </c>
      <c r="AS72" s="68"/>
      <c r="AT72" s="950" t="s">
        <v>64</v>
      </c>
      <c r="AU72" s="952" t="s">
        <v>174</v>
      </c>
      <c r="AV72" s="103" t="s">
        <v>60</v>
      </c>
      <c r="AW72" s="103" t="s">
        <v>61</v>
      </c>
      <c r="AX72" s="103" t="s">
        <v>62</v>
      </c>
      <c r="AY72" s="103" t="s">
        <v>63</v>
      </c>
      <c r="AZ72" s="104" t="s">
        <v>63</v>
      </c>
    </row>
    <row r="73" spans="1:52" ht="15" customHeight="1" thickTop="1" thickBot="1" x14ac:dyDescent="0.3">
      <c r="A73" s="951"/>
      <c r="B73" s="956"/>
      <c r="C73" s="315" t="s">
        <v>11</v>
      </c>
      <c r="D73" s="316" t="s">
        <v>11</v>
      </c>
      <c r="E73" s="282" t="s">
        <v>11</v>
      </c>
      <c r="F73" s="317" t="s">
        <v>11</v>
      </c>
      <c r="G73" s="83" t="s">
        <v>11</v>
      </c>
      <c r="H73" s="318" t="s">
        <v>11</v>
      </c>
      <c r="I73" s="80" t="s">
        <v>11</v>
      </c>
      <c r="J73" s="81" t="s">
        <v>11</v>
      </c>
      <c r="K73" s="82" t="s">
        <v>11</v>
      </c>
      <c r="L73" s="79" t="s">
        <v>11</v>
      </c>
      <c r="M73" s="80" t="s">
        <v>11</v>
      </c>
      <c r="N73" s="81" t="s">
        <v>11</v>
      </c>
      <c r="O73" s="82" t="s">
        <v>11</v>
      </c>
      <c r="P73" s="83" t="s">
        <v>11</v>
      </c>
      <c r="Q73" s="79" t="s">
        <v>11</v>
      </c>
      <c r="R73" s="80" t="s">
        <v>11</v>
      </c>
      <c r="S73" s="81" t="s">
        <v>11</v>
      </c>
      <c r="T73" s="82" t="s">
        <v>11</v>
      </c>
      <c r="U73" s="79" t="s">
        <v>11</v>
      </c>
      <c r="V73" s="80" t="s">
        <v>11</v>
      </c>
      <c r="W73" s="81" t="s">
        <v>11</v>
      </c>
      <c r="X73" s="82" t="s">
        <v>11</v>
      </c>
      <c r="Y73" s="83" t="s">
        <v>11</v>
      </c>
      <c r="Z73" s="79" t="s">
        <v>11</v>
      </c>
      <c r="AA73" s="80" t="s">
        <v>11</v>
      </c>
      <c r="AB73" s="81" t="s">
        <v>11</v>
      </c>
      <c r="AC73" s="82" t="s">
        <v>11</v>
      </c>
      <c r="AD73" s="79" t="s">
        <v>11</v>
      </c>
      <c r="AE73" s="80" t="s">
        <v>11</v>
      </c>
      <c r="AF73" s="81" t="s">
        <v>11</v>
      </c>
      <c r="AG73" s="82" t="s">
        <v>11</v>
      </c>
      <c r="AH73" s="83" t="s">
        <v>11</v>
      </c>
      <c r="AI73" s="79" t="s">
        <v>11</v>
      </c>
      <c r="AJ73" s="80" t="s">
        <v>11</v>
      </c>
      <c r="AK73" s="81" t="s">
        <v>11</v>
      </c>
      <c r="AL73" s="82" t="s">
        <v>11</v>
      </c>
      <c r="AM73" s="79" t="s">
        <v>11</v>
      </c>
      <c r="AN73" s="80" t="s">
        <v>11</v>
      </c>
      <c r="AO73" s="81" t="s">
        <v>11</v>
      </c>
      <c r="AP73" s="82" t="s">
        <v>11</v>
      </c>
      <c r="AQ73" s="83" t="s">
        <v>11</v>
      </c>
      <c r="AR73" s="79" t="s">
        <v>11</v>
      </c>
      <c r="AS73" s="68"/>
      <c r="AT73" s="951"/>
      <c r="AU73" s="953"/>
      <c r="AV73" s="89" t="s">
        <v>11</v>
      </c>
      <c r="AW73" s="89" t="s">
        <v>11</v>
      </c>
      <c r="AX73" s="89" t="s">
        <v>11</v>
      </c>
      <c r="AY73" s="89" t="s">
        <v>11</v>
      </c>
      <c r="AZ73" s="90" t="s">
        <v>11</v>
      </c>
    </row>
    <row r="74" spans="1:52" ht="15.75" customHeight="1" thickTop="1" x14ac:dyDescent="0.25">
      <c r="A74" s="319" t="s">
        <v>72</v>
      </c>
      <c r="B74" s="571" t="s">
        <v>264</v>
      </c>
      <c r="C74" s="320">
        <v>852</v>
      </c>
      <c r="D74" s="321">
        <v>1011</v>
      </c>
      <c r="E74" s="322">
        <v>1177</v>
      </c>
      <c r="F74" s="323">
        <v>1138</v>
      </c>
      <c r="G74" s="96">
        <v>802</v>
      </c>
      <c r="H74" s="163">
        <v>838</v>
      </c>
      <c r="I74" s="93">
        <f>AVERAGE(C74:H74)*(1+I$9)</f>
        <v>1060.6748444142574</v>
      </c>
      <c r="J74" s="93">
        <f t="shared" ref="J74:J83" si="110">AVERAGE(D74:I74)*(1+J$9)</f>
        <v>1089.5233490268481</v>
      </c>
      <c r="K74" s="93">
        <f t="shared" ref="K74:K83" si="111">AVERAGE(E74:J74)*(1+K$9)</f>
        <v>1095.3353565980312</v>
      </c>
      <c r="L74" s="93">
        <f t="shared" ref="L74:L83" si="112">AVERAGE(F74:K74)*(1+L$9)</f>
        <v>1073.2389283072719</v>
      </c>
      <c r="M74" s="93">
        <f t="shared" ref="M74:M83" si="113">AVERAGE(G74:L74)*(1+M$9)</f>
        <v>1052.2154086100259</v>
      </c>
      <c r="N74" s="93">
        <f t="shared" ref="N74:N83" si="114">AVERAGE(H74:M74)*(1+N$9)</f>
        <v>1090.1873772379615</v>
      </c>
      <c r="O74" s="93">
        <f t="shared" ref="O74:O83" si="115">AVERAGE(I74:N74)*(1+O$9)</f>
        <v>1128.6493357988811</v>
      </c>
      <c r="P74" s="93">
        <f t="shared" ref="P74:P83" si="116">AVERAGE(J74:O74)*(1+P$9)</f>
        <v>1135.2322470832935</v>
      </c>
      <c r="Q74" s="93">
        <f t="shared" ref="Q74:Q83" si="117">AVERAGE(K74:P74)*(1+Q$9)</f>
        <v>1138.3844562893405</v>
      </c>
      <c r="R74" s="93">
        <f t="shared" ref="R74:R83" si="118">AVERAGE(L74:Q74)*(1+R$9)</f>
        <v>1141.494042947488</v>
      </c>
      <c r="S74" s="93">
        <f t="shared" ref="S74:S83" si="119">AVERAGE(M74:R74)*(1+S$9)</f>
        <v>1149.3170956084778</v>
      </c>
      <c r="T74" s="93">
        <f t="shared" ref="T74:T83" si="120">AVERAGE(N74:S74)*(1+T$9)</f>
        <v>1162.4017403307373</v>
      </c>
      <c r="U74" s="93">
        <f t="shared" ref="U74:U83" si="121">AVERAGE(O74:T74)*(1+U$9)</f>
        <v>1171.4960604225371</v>
      </c>
      <c r="V74" s="93">
        <f t="shared" ref="V74:V83" si="122">AVERAGE(P74:U74)*(1+V$9)</f>
        <v>1175.8469157027532</v>
      </c>
      <c r="W74" s="93">
        <f t="shared" ref="W74:W83" si="123">AVERAGE(Q74:V74)*(1+W$9)</f>
        <v>1180.0801783023619</v>
      </c>
      <c r="X74" s="93">
        <f t="shared" ref="X74:X83" si="124">AVERAGE(R74:W74)*(1+X$9)</f>
        <v>1184.7359365169561</v>
      </c>
      <c r="Y74" s="93">
        <f t="shared" ref="Y74:Y83" si="125">AVERAGE(S74:X74)*(1+Y$9)</f>
        <v>1189.8694787823929</v>
      </c>
      <c r="Z74" s="93">
        <f t="shared" ref="Z74:Z83" si="126">AVERAGE(T74:Y74)*(1+Z$9)</f>
        <v>1194.7428747484023</v>
      </c>
      <c r="AA74" s="93">
        <f t="shared" ref="AA74:AA83" si="127">AVERAGE(U74:Z74)*(1+AA$9)</f>
        <v>1198.4074901599756</v>
      </c>
      <c r="AB74" s="93">
        <f t="shared" ref="AB74:AB83" si="128">AVERAGE(V74:AA74)*(1+AB$9)</f>
        <v>1201.3212851929666</v>
      </c>
      <c r="AC74" s="93">
        <f t="shared" ref="AC74:AC83" si="129">AVERAGE(W74:AB74)*(1+AC$9)</f>
        <v>1204.1443599808547</v>
      </c>
      <c r="AD74" s="93">
        <f t="shared" ref="AD74:AD83" si="130">AVERAGE(X74:AC74)*(1+AD$9)</f>
        <v>1206.8674564842936</v>
      </c>
      <c r="AE74" s="93">
        <f t="shared" ref="AE74:AE83" si="131">AVERAGE(Y74:AD74)*(1+AE$9)</f>
        <v>1209.3902075480798</v>
      </c>
      <c r="AF74" s="93">
        <f t="shared" ref="AF74:AF83" si="132">AVERAGE(Z74:AE74)*(1+AF$9)</f>
        <v>1211.5875580350262</v>
      </c>
      <c r="AG74" s="93">
        <f t="shared" ref="AG74:AG83" si="133">AVERAGE(AA74:AF74)*(1+AG$9)</f>
        <v>1213.4386468232879</v>
      </c>
      <c r="AH74" s="93">
        <f t="shared" ref="AH74:AH83" si="134">AVERAGE(AB74:AG74)*(1+AH$9)</f>
        <v>1211.5151473144338</v>
      </c>
      <c r="AI74" s="93">
        <f t="shared" ref="AI74:AI83" si="135">AVERAGE(AC74:AH74)*(1+AI$9)</f>
        <v>1212.4102642378523</v>
      </c>
      <c r="AJ74" s="93">
        <f t="shared" ref="AJ74:AJ83" si="136">AVERAGE(AD74:AI74)*(1+AJ$9)</f>
        <v>1213.0606438594789</v>
      </c>
      <c r="AK74" s="93">
        <f t="shared" ref="AK74:AK83" si="137">AVERAGE(AE74:AJ74)*(1+AK$9)</f>
        <v>1213.4350211735077</v>
      </c>
      <c r="AL74" s="93">
        <f t="shared" ref="AL74:AL83" si="138">AVERAGE(AF74:AK74)*(1+AL$9)</f>
        <v>1213.5143551874012</v>
      </c>
      <c r="AM74" s="93">
        <f t="shared" ref="AM74:AM83" si="139">AVERAGE(AG74:AL74)*(1+AM$9)</f>
        <v>1213.297888689026</v>
      </c>
      <c r="AN74" s="93">
        <f t="shared" ref="AN74:AN83" si="140">AVERAGE(AH74:AM74)*(1+AN$9)</f>
        <v>1212.7887387753349</v>
      </c>
      <c r="AO74" s="93">
        <f t="shared" ref="AO74:AO83" si="141">AVERAGE(AI74:AN74)*(1+AO$9)</f>
        <v>1212.5621580594918</v>
      </c>
      <c r="AP74" s="93">
        <f t="shared" ref="AP74:AP83" si="142">AVERAGE(AJ74:AO74)*(1+AP$9)</f>
        <v>1212.1908535407406</v>
      </c>
      <c r="AQ74" s="93">
        <f t="shared" ref="AQ74:AQ83" si="143">AVERAGE(AK74:AP74)*(1+AQ$9)</f>
        <v>1211.6874277755355</v>
      </c>
      <c r="AR74" s="93">
        <f t="shared" ref="AR74:AR83" si="144">AVERAGE(AL74:AQ74)*(1+AR$9)</f>
        <v>1211.0721561362352</v>
      </c>
      <c r="AS74" s="68"/>
      <c r="AT74" s="319" t="s">
        <v>72</v>
      </c>
      <c r="AU74" s="571" t="s">
        <v>264</v>
      </c>
      <c r="AV74" s="97">
        <v>220</v>
      </c>
      <c r="AW74" s="97">
        <v>8</v>
      </c>
      <c r="AX74" s="97">
        <v>4</v>
      </c>
      <c r="AY74" s="324">
        <f>X74/AV74/AW74/AX74</f>
        <v>0.1682863546188858</v>
      </c>
      <c r="AZ74" s="98">
        <f t="shared" ref="AZ74:AZ83" si="145">ROUNDUP(AY74,0)</f>
        <v>1</v>
      </c>
    </row>
    <row r="75" spans="1:52" ht="15.75" customHeight="1" x14ac:dyDescent="0.25">
      <c r="A75" s="325" t="s">
        <v>73</v>
      </c>
      <c r="B75" s="571" t="s">
        <v>265</v>
      </c>
      <c r="C75" s="326">
        <v>254</v>
      </c>
      <c r="D75" s="327">
        <v>663</v>
      </c>
      <c r="E75" s="328">
        <v>909</v>
      </c>
      <c r="F75" s="329">
        <v>813</v>
      </c>
      <c r="G75" s="96">
        <v>867</v>
      </c>
      <c r="H75" s="163">
        <v>696</v>
      </c>
      <c r="I75" s="93">
        <f t="shared" ref="I75:I83" si="146">AVERAGE(C75:H75)*(1+I$9)</f>
        <v>766.06319976430223</v>
      </c>
      <c r="J75" s="93">
        <f t="shared" si="110"/>
        <v>852.22482671215141</v>
      </c>
      <c r="K75" s="93">
        <f t="shared" si="111"/>
        <v>879.70030927960784</v>
      </c>
      <c r="L75" s="93">
        <f t="shared" si="112"/>
        <v>868.41950403264389</v>
      </c>
      <c r="M75" s="93">
        <f t="shared" si="113"/>
        <v>870.44754657054818</v>
      </c>
      <c r="N75" s="93">
        <f t="shared" si="114"/>
        <v>866.12130251477163</v>
      </c>
      <c r="O75" s="93">
        <f t="shared" si="115"/>
        <v>891.39684577384003</v>
      </c>
      <c r="P75" s="93">
        <f t="shared" si="116"/>
        <v>909.0535080539463</v>
      </c>
      <c r="Q75" s="93">
        <f t="shared" si="117"/>
        <v>915.07976404520036</v>
      </c>
      <c r="R75" s="93">
        <f t="shared" si="118"/>
        <v>917.71302447895619</v>
      </c>
      <c r="S75" s="93">
        <f t="shared" si="119"/>
        <v>923.0431330846128</v>
      </c>
      <c r="T75" s="93">
        <f t="shared" si="120"/>
        <v>929.20097016993213</v>
      </c>
      <c r="U75" s="93">
        <f t="shared" si="121"/>
        <v>937.38552397828289</v>
      </c>
      <c r="V75" s="93">
        <f t="shared" si="122"/>
        <v>942.86196987483515</v>
      </c>
      <c r="W75" s="93">
        <f t="shared" si="123"/>
        <v>946.46754338027722</v>
      </c>
      <c r="X75" s="93">
        <f t="shared" si="124"/>
        <v>949.85308030624913</v>
      </c>
      <c r="Y75" s="93">
        <f t="shared" si="125"/>
        <v>953.54047052633609</v>
      </c>
      <c r="Z75" s="93">
        <f t="shared" si="126"/>
        <v>957.10757611573399</v>
      </c>
      <c r="AA75" s="93">
        <f t="shared" si="127"/>
        <v>960.38071715272281</v>
      </c>
      <c r="AB75" s="93">
        <f t="shared" si="128"/>
        <v>962.95674129100905</v>
      </c>
      <c r="AC75" s="93">
        <f t="shared" si="129"/>
        <v>965.16492374013933</v>
      </c>
      <c r="AD75" s="93">
        <f t="shared" si="130"/>
        <v>967.24816242746795</v>
      </c>
      <c r="AE75" s="93">
        <f t="shared" si="131"/>
        <v>969.21249618322543</v>
      </c>
      <c r="AF75" s="93">
        <f t="shared" si="132"/>
        <v>970.97816754056419</v>
      </c>
      <c r="AG75" s="93">
        <f t="shared" si="133"/>
        <v>972.52391607752111</v>
      </c>
      <c r="AH75" s="93">
        <f t="shared" si="134"/>
        <v>970.99840730241328</v>
      </c>
      <c r="AI75" s="93">
        <f t="shared" si="135"/>
        <v>971.6943599801964</v>
      </c>
      <c r="AJ75" s="93">
        <f t="shared" si="136"/>
        <v>972.1996942817824</v>
      </c>
      <c r="AK75" s="93">
        <f t="shared" si="137"/>
        <v>972.49774096912404</v>
      </c>
      <c r="AL75" s="93">
        <f t="shared" si="138"/>
        <v>972.56858844181806</v>
      </c>
      <c r="AM75" s="93">
        <f t="shared" si="139"/>
        <v>972.40280324407536</v>
      </c>
      <c r="AN75" s="93">
        <f t="shared" si="140"/>
        <v>971.99335935078818</v>
      </c>
      <c r="AO75" s="93">
        <f t="shared" si="141"/>
        <v>971.80747206359808</v>
      </c>
      <c r="AP75" s="93">
        <f t="shared" si="142"/>
        <v>971.5084540959881</v>
      </c>
      <c r="AQ75" s="93">
        <f t="shared" si="143"/>
        <v>971.10595859699754</v>
      </c>
      <c r="AR75" s="93">
        <f t="shared" si="144"/>
        <v>970.61431850758026</v>
      </c>
      <c r="AS75" s="68"/>
      <c r="AT75" s="325" t="s">
        <v>73</v>
      </c>
      <c r="AU75" s="571" t="s">
        <v>265</v>
      </c>
      <c r="AV75" s="103">
        <v>220</v>
      </c>
      <c r="AW75" s="103">
        <v>8</v>
      </c>
      <c r="AX75" s="103">
        <v>4</v>
      </c>
      <c r="AY75" s="330">
        <f>X75/AV75/AW75/AX75</f>
        <v>0.13492231254350129</v>
      </c>
      <c r="AZ75" s="104">
        <f t="shared" si="145"/>
        <v>1</v>
      </c>
    </row>
    <row r="76" spans="1:52" ht="15.75" customHeight="1" x14ac:dyDescent="0.25">
      <c r="A76" s="325" t="s">
        <v>74</v>
      </c>
      <c r="B76" s="571" t="s">
        <v>266</v>
      </c>
      <c r="C76" s="326">
        <v>6</v>
      </c>
      <c r="D76" s="327">
        <v>4</v>
      </c>
      <c r="E76" s="328">
        <v>9</v>
      </c>
      <c r="F76" s="329">
        <v>17</v>
      </c>
      <c r="G76" s="96">
        <v>15</v>
      </c>
      <c r="H76" s="163">
        <v>2</v>
      </c>
      <c r="I76" s="93">
        <f t="shared" si="146"/>
        <v>9.6623868604255154</v>
      </c>
      <c r="J76" s="93">
        <f t="shared" si="110"/>
        <v>10.243624401479686</v>
      </c>
      <c r="K76" s="93">
        <f t="shared" si="111"/>
        <v>11.285985498675913</v>
      </c>
      <c r="L76" s="93">
        <f t="shared" si="112"/>
        <v>11.615538978293332</v>
      </c>
      <c r="M76" s="93">
        <f t="shared" si="113"/>
        <v>10.560968871377687</v>
      </c>
      <c r="N76" s="93">
        <f t="shared" si="114"/>
        <v>9.7217204996396678</v>
      </c>
      <c r="O76" s="93">
        <f t="shared" si="115"/>
        <v>11.020710281654866</v>
      </c>
      <c r="P76" s="93">
        <f t="shared" si="116"/>
        <v>11.205757764665179</v>
      </c>
      <c r="Q76" s="93">
        <f t="shared" si="117"/>
        <v>11.325339063006686</v>
      </c>
      <c r="R76" s="93">
        <f t="shared" si="118"/>
        <v>11.289191141895243</v>
      </c>
      <c r="S76" s="93">
        <f t="shared" si="119"/>
        <v>11.194427804308672</v>
      </c>
      <c r="T76" s="93">
        <f t="shared" si="120"/>
        <v>11.268353309168953</v>
      </c>
      <c r="U76" s="93">
        <f t="shared" si="121"/>
        <v>11.501182239741469</v>
      </c>
      <c r="V76" s="93">
        <f t="shared" si="122"/>
        <v>11.554093990281936</v>
      </c>
      <c r="W76" s="93">
        <f t="shared" si="123"/>
        <v>11.587059760605149</v>
      </c>
      <c r="X76" s="93">
        <f t="shared" si="124"/>
        <v>11.607709447327222</v>
      </c>
      <c r="Y76" s="93">
        <f t="shared" si="125"/>
        <v>11.640193062223668</v>
      </c>
      <c r="Z76" s="93">
        <f t="shared" si="126"/>
        <v>11.696163903579778</v>
      </c>
      <c r="AA76" s="93">
        <f t="shared" si="127"/>
        <v>11.750817467690849</v>
      </c>
      <c r="AB76" s="93">
        <f t="shared" si="128"/>
        <v>11.776986702230044</v>
      </c>
      <c r="AC76" s="93">
        <f t="shared" si="129"/>
        <v>11.800141326295574</v>
      </c>
      <c r="AD76" s="93">
        <f t="shared" si="130"/>
        <v>11.823001026426107</v>
      </c>
      <c r="AE76" s="93">
        <f t="shared" si="131"/>
        <v>11.847459776174027</v>
      </c>
      <c r="AF76" s="93">
        <f t="shared" si="132"/>
        <v>11.871678638693373</v>
      </c>
      <c r="AG76" s="93">
        <f t="shared" si="133"/>
        <v>11.891572060299017</v>
      </c>
      <c r="AH76" s="93">
        <f t="shared" si="134"/>
        <v>11.871627071873272</v>
      </c>
      <c r="AI76" s="93">
        <f t="shared" si="135"/>
        <v>11.879521336342266</v>
      </c>
      <c r="AJ76" s="93">
        <f t="shared" si="136"/>
        <v>11.88562485428824</v>
      </c>
      <c r="AK76" s="93">
        <f t="shared" si="137"/>
        <v>11.889617212141502</v>
      </c>
      <c r="AL76" s="93">
        <f t="shared" si="138"/>
        <v>11.890815724968418</v>
      </c>
      <c r="AM76" s="93">
        <f t="shared" si="139"/>
        <v>11.888737499727133</v>
      </c>
      <c r="AN76" s="93">
        <f t="shared" si="140"/>
        <v>11.883505958665893</v>
      </c>
      <c r="AO76" s="93">
        <f t="shared" si="141"/>
        <v>11.88118578571263</v>
      </c>
      <c r="AP76" s="93">
        <f t="shared" si="142"/>
        <v>11.877576923296294</v>
      </c>
      <c r="AQ76" s="93">
        <f t="shared" si="143"/>
        <v>11.872723163089095</v>
      </c>
      <c r="AR76" s="93">
        <f t="shared" si="144"/>
        <v>11.866732663130866</v>
      </c>
      <c r="AS76" s="68"/>
      <c r="AT76" s="325" t="s">
        <v>74</v>
      </c>
      <c r="AU76" s="571" t="s">
        <v>266</v>
      </c>
      <c r="AV76" s="103">
        <v>220</v>
      </c>
      <c r="AW76" s="103">
        <v>8</v>
      </c>
      <c r="AX76" s="103">
        <v>4</v>
      </c>
      <c r="AY76" s="330">
        <f t="shared" ref="AY76:AY83" si="147">X76/AV76/AW76/AX76</f>
        <v>1.6488223646771623E-3</v>
      </c>
      <c r="AZ76" s="104">
        <f t="shared" si="145"/>
        <v>1</v>
      </c>
    </row>
    <row r="77" spans="1:52" ht="15.75" customHeight="1" x14ac:dyDescent="0.25">
      <c r="A77" s="325" t="s">
        <v>75</v>
      </c>
      <c r="B77" s="571" t="s">
        <v>267</v>
      </c>
      <c r="C77" s="326">
        <v>1153</v>
      </c>
      <c r="D77" s="327">
        <v>1275</v>
      </c>
      <c r="E77" s="328">
        <v>1403</v>
      </c>
      <c r="F77" s="329">
        <v>1618</v>
      </c>
      <c r="G77" s="96">
        <v>1679</v>
      </c>
      <c r="H77" s="163">
        <v>1784</v>
      </c>
      <c r="I77" s="93">
        <f t="shared" si="146"/>
        <v>1624.7394660398527</v>
      </c>
      <c r="J77" s="93">
        <f t="shared" si="110"/>
        <v>1696.4252284011875</v>
      </c>
      <c r="K77" s="93">
        <f t="shared" si="111"/>
        <v>1759.1474063243459</v>
      </c>
      <c r="L77" s="93">
        <f t="shared" si="112"/>
        <v>1810.4847625776567</v>
      </c>
      <c r="M77" s="93">
        <f t="shared" si="113"/>
        <v>1828.300146853562</v>
      </c>
      <c r="N77" s="93">
        <f t="shared" si="114"/>
        <v>1844.1562442852378</v>
      </c>
      <c r="O77" s="93">
        <f t="shared" si="115"/>
        <v>1845.207455618031</v>
      </c>
      <c r="P77" s="93">
        <f t="shared" si="116"/>
        <v>1874.9804427986282</v>
      </c>
      <c r="Q77" s="93">
        <f t="shared" si="117"/>
        <v>1898.0309362170563</v>
      </c>
      <c r="R77" s="93">
        <f t="shared" si="118"/>
        <v>1914.7906663006368</v>
      </c>
      <c r="S77" s="93">
        <f t="shared" si="119"/>
        <v>1926.1621004953593</v>
      </c>
      <c r="T77" s="93">
        <f t="shared" si="120"/>
        <v>1936.974129922444</v>
      </c>
      <c r="U77" s="93">
        <f t="shared" si="121"/>
        <v>1947.4262831022811</v>
      </c>
      <c r="V77" s="93">
        <f t="shared" si="122"/>
        <v>1959.9417601395398</v>
      </c>
      <c r="W77" s="93">
        <f t="shared" si="123"/>
        <v>1969.9338302465023</v>
      </c>
      <c r="X77" s="93">
        <f t="shared" si="124"/>
        <v>1978.0960225531437</v>
      </c>
      <c r="Y77" s="93">
        <f t="shared" si="125"/>
        <v>1985.1606531735224</v>
      </c>
      <c r="Z77" s="93">
        <f t="shared" si="126"/>
        <v>1991.8270310463156</v>
      </c>
      <c r="AA77" s="93">
        <f t="shared" si="127"/>
        <v>1998.0944316425328</v>
      </c>
      <c r="AB77" s="93">
        <f t="shared" si="128"/>
        <v>2003.9304990929095</v>
      </c>
      <c r="AC77" s="93">
        <f t="shared" si="129"/>
        <v>2008.8914580035441</v>
      </c>
      <c r="AD77" s="93">
        <f t="shared" si="130"/>
        <v>2013.2343954227229</v>
      </c>
      <c r="AE77" s="93">
        <f t="shared" si="131"/>
        <v>2017.143488766756</v>
      </c>
      <c r="AF77" s="93">
        <f t="shared" si="132"/>
        <v>2020.7117566769105</v>
      </c>
      <c r="AG77" s="93">
        <f t="shared" si="133"/>
        <v>2023.9317339507797</v>
      </c>
      <c r="AH77" s="93">
        <f t="shared" si="134"/>
        <v>2020.8515923663215</v>
      </c>
      <c r="AI77" s="93">
        <f t="shared" si="135"/>
        <v>2022.3308732761791</v>
      </c>
      <c r="AJ77" s="93">
        <f t="shared" si="136"/>
        <v>2023.3575642066189</v>
      </c>
      <c r="AK77" s="93">
        <f t="shared" si="137"/>
        <v>2023.9474855634865</v>
      </c>
      <c r="AL77" s="93">
        <f t="shared" si="138"/>
        <v>2024.0893938534157</v>
      </c>
      <c r="AM77" s="93">
        <f t="shared" si="139"/>
        <v>2023.7556499898749</v>
      </c>
      <c r="AN77" s="93">
        <f t="shared" si="140"/>
        <v>2022.9161807940436</v>
      </c>
      <c r="AO77" s="93">
        <f t="shared" si="141"/>
        <v>2022.5282936780275</v>
      </c>
      <c r="AP77" s="93">
        <f t="shared" si="142"/>
        <v>2021.8996500241674</v>
      </c>
      <c r="AQ77" s="93">
        <f t="shared" si="143"/>
        <v>2021.0587633699772</v>
      </c>
      <c r="AR77" s="93">
        <f t="shared" si="144"/>
        <v>2020.0368713628998</v>
      </c>
      <c r="AS77" s="68"/>
      <c r="AT77" s="325" t="s">
        <v>75</v>
      </c>
      <c r="AU77" s="571" t="s">
        <v>267</v>
      </c>
      <c r="AV77" s="103">
        <v>220</v>
      </c>
      <c r="AW77" s="103">
        <v>8</v>
      </c>
      <c r="AX77" s="103">
        <v>4</v>
      </c>
      <c r="AY77" s="330">
        <f t="shared" si="147"/>
        <v>0.28097954865811703</v>
      </c>
      <c r="AZ77" s="104">
        <f t="shared" si="145"/>
        <v>1</v>
      </c>
    </row>
    <row r="78" spans="1:52" ht="15.75" customHeight="1" x14ac:dyDescent="0.25">
      <c r="A78" s="325" t="s">
        <v>76</v>
      </c>
      <c r="B78" s="571" t="s">
        <v>268</v>
      </c>
      <c r="C78" s="326">
        <v>150</v>
      </c>
      <c r="D78" s="327">
        <v>153</v>
      </c>
      <c r="E78" s="328">
        <v>166</v>
      </c>
      <c r="F78" s="329">
        <v>199</v>
      </c>
      <c r="G78" s="96">
        <v>211</v>
      </c>
      <c r="H78" s="163">
        <v>252</v>
      </c>
      <c r="I78" s="93">
        <f t="shared" si="146"/>
        <v>206.19168941775959</v>
      </c>
      <c r="J78" s="93">
        <f t="shared" si="110"/>
        <v>214.62466431055549</v>
      </c>
      <c r="K78" s="93">
        <f t="shared" si="111"/>
        <v>224.05049972103782</v>
      </c>
      <c r="L78" s="93">
        <f t="shared" si="112"/>
        <v>232.85009863141991</v>
      </c>
      <c r="M78" s="93">
        <f t="shared" si="113"/>
        <v>236.74725636706</v>
      </c>
      <c r="N78" s="93">
        <f t="shared" si="114"/>
        <v>239.92670925108257</v>
      </c>
      <c r="O78" s="93">
        <f t="shared" si="115"/>
        <v>236.58736176745916</v>
      </c>
      <c r="P78" s="93">
        <f t="shared" si="116"/>
        <v>240.77474881142277</v>
      </c>
      <c r="Q78" s="93">
        <f t="shared" si="117"/>
        <v>244.29245763748636</v>
      </c>
      <c r="R78" s="93">
        <f t="shared" si="118"/>
        <v>246.85775992153296</v>
      </c>
      <c r="S78" s="93">
        <f t="shared" si="119"/>
        <v>248.42010979279618</v>
      </c>
      <c r="T78" s="93">
        <f t="shared" si="120"/>
        <v>249.65200669657239</v>
      </c>
      <c r="U78" s="93">
        <f t="shared" si="121"/>
        <v>250.6167577340409</v>
      </c>
      <c r="V78" s="93">
        <f t="shared" si="122"/>
        <v>252.37649075845107</v>
      </c>
      <c r="W78" s="93">
        <f t="shared" si="123"/>
        <v>253.77564177089138</v>
      </c>
      <c r="X78" s="93">
        <f t="shared" si="124"/>
        <v>254.86452612793013</v>
      </c>
      <c r="Y78" s="93">
        <f t="shared" si="125"/>
        <v>255.74939573595242</v>
      </c>
      <c r="Z78" s="93">
        <f t="shared" si="126"/>
        <v>256.56230736037946</v>
      </c>
      <c r="AA78" s="93">
        <f t="shared" si="127"/>
        <v>257.34339341144369</v>
      </c>
      <c r="AB78" s="93">
        <f t="shared" si="128"/>
        <v>258.12891907076045</v>
      </c>
      <c r="AC78" s="93">
        <f t="shared" si="129"/>
        <v>258.78246232477107</v>
      </c>
      <c r="AD78" s="93">
        <f t="shared" si="130"/>
        <v>259.33995409632291</v>
      </c>
      <c r="AE78" s="93">
        <f t="shared" si="131"/>
        <v>259.83493997392662</v>
      </c>
      <c r="AF78" s="93">
        <f t="shared" si="132"/>
        <v>260.2888253194634</v>
      </c>
      <c r="AG78" s="93">
        <f t="shared" si="133"/>
        <v>260.70457586512902</v>
      </c>
      <c r="AH78" s="93">
        <f t="shared" si="134"/>
        <v>260.31334602861722</v>
      </c>
      <c r="AI78" s="93">
        <f t="shared" si="135"/>
        <v>260.50469266108888</v>
      </c>
      <c r="AJ78" s="93">
        <f t="shared" si="136"/>
        <v>260.6354496088469</v>
      </c>
      <c r="AK78" s="93">
        <f t="shared" si="137"/>
        <v>260.71002027412965</v>
      </c>
      <c r="AL78" s="93">
        <f t="shared" si="138"/>
        <v>260.72807293085719</v>
      </c>
      <c r="AM78" s="93">
        <f t="shared" si="139"/>
        <v>260.68577704111823</v>
      </c>
      <c r="AN78" s="93">
        <f t="shared" si="140"/>
        <v>260.57828973480491</v>
      </c>
      <c r="AO78" s="93">
        <f t="shared" si="141"/>
        <v>260.52815774287944</v>
      </c>
      <c r="AP78" s="93">
        <f t="shared" si="142"/>
        <v>260.44685290510171</v>
      </c>
      <c r="AQ78" s="93">
        <f t="shared" si="143"/>
        <v>260.33840287686246</v>
      </c>
      <c r="AR78" s="93">
        <f t="shared" si="144"/>
        <v>260.20685112103104</v>
      </c>
      <c r="AS78" s="68"/>
      <c r="AT78" s="325" t="s">
        <v>76</v>
      </c>
      <c r="AU78" s="571" t="s">
        <v>268</v>
      </c>
      <c r="AV78" s="103">
        <v>220</v>
      </c>
      <c r="AW78" s="103">
        <v>8</v>
      </c>
      <c r="AX78" s="103">
        <v>4</v>
      </c>
      <c r="AY78" s="330">
        <f t="shared" si="147"/>
        <v>3.6202347461353715E-2</v>
      </c>
      <c r="AZ78" s="104">
        <f t="shared" si="145"/>
        <v>1</v>
      </c>
    </row>
    <row r="79" spans="1:52" ht="15.75" customHeight="1" x14ac:dyDescent="0.25">
      <c r="A79" s="325" t="s">
        <v>77</v>
      </c>
      <c r="B79" s="571" t="s">
        <v>269</v>
      </c>
      <c r="C79" s="326">
        <v>662</v>
      </c>
      <c r="D79" s="327">
        <v>618</v>
      </c>
      <c r="E79" s="328">
        <v>666</v>
      </c>
      <c r="F79" s="329">
        <v>601</v>
      </c>
      <c r="G79" s="96">
        <v>519</v>
      </c>
      <c r="H79" s="163">
        <v>396</v>
      </c>
      <c r="I79" s="93">
        <f t="shared" si="146"/>
        <v>631.15440209043652</v>
      </c>
      <c r="J79" s="93">
        <f t="shared" si="110"/>
        <v>620.29608892183717</v>
      </c>
      <c r="K79" s="93">
        <f t="shared" si="111"/>
        <v>615.99633603621078</v>
      </c>
      <c r="L79" s="93">
        <f t="shared" si="112"/>
        <v>602.84330061091157</v>
      </c>
      <c r="M79" s="93">
        <f t="shared" si="113"/>
        <v>597.78325953588126</v>
      </c>
      <c r="N79" s="93">
        <f t="shared" si="114"/>
        <v>608.22941666221027</v>
      </c>
      <c r="O79" s="93">
        <f t="shared" si="115"/>
        <v>642.18296952306298</v>
      </c>
      <c r="P79" s="93">
        <f t="shared" si="116"/>
        <v>641.12137645388975</v>
      </c>
      <c r="Q79" s="93">
        <f t="shared" si="117"/>
        <v>642.03781773390142</v>
      </c>
      <c r="R79" s="93">
        <f t="shared" si="118"/>
        <v>644.09554975229798</v>
      </c>
      <c r="S79" s="93">
        <f t="shared" si="119"/>
        <v>648.98055314329201</v>
      </c>
      <c r="T79" s="93">
        <f t="shared" si="120"/>
        <v>655.74649059028616</v>
      </c>
      <c r="U79" s="93">
        <f t="shared" si="121"/>
        <v>662.03525745351328</v>
      </c>
      <c r="V79" s="93">
        <f t="shared" si="122"/>
        <v>663.75062143726916</v>
      </c>
      <c r="W79" s="93">
        <f t="shared" si="123"/>
        <v>666.08969742155773</v>
      </c>
      <c r="X79" s="93">
        <f t="shared" si="124"/>
        <v>668.8053516106163</v>
      </c>
      <c r="Y79" s="93">
        <f t="shared" si="125"/>
        <v>671.75397487123064</v>
      </c>
      <c r="Z79" s="93">
        <f t="shared" si="126"/>
        <v>674.48486202298045</v>
      </c>
      <c r="AA79" s="93">
        <f t="shared" si="127"/>
        <v>676.63481855049395</v>
      </c>
      <c r="AB79" s="93">
        <f t="shared" si="128"/>
        <v>678.17965093924397</v>
      </c>
      <c r="AC79" s="93">
        <f t="shared" si="129"/>
        <v>679.78144607588195</v>
      </c>
      <c r="AD79" s="93">
        <f t="shared" si="130"/>
        <v>681.33667737941448</v>
      </c>
      <c r="AE79" s="93">
        <f t="shared" si="131"/>
        <v>682.76711176548929</v>
      </c>
      <c r="AF79" s="93">
        <f t="shared" si="132"/>
        <v>684.00639644466673</v>
      </c>
      <c r="AG79" s="93">
        <f t="shared" si="133"/>
        <v>685.05341634228887</v>
      </c>
      <c r="AH79" s="93">
        <f t="shared" si="134"/>
        <v>683.95623896023551</v>
      </c>
      <c r="AI79" s="93">
        <f t="shared" si="135"/>
        <v>684.46519621320351</v>
      </c>
      <c r="AJ79" s="93">
        <f t="shared" si="136"/>
        <v>684.83524615714782</v>
      </c>
      <c r="AK79" s="93">
        <f t="shared" si="137"/>
        <v>685.04696779882136</v>
      </c>
      <c r="AL79" s="93">
        <f t="shared" si="138"/>
        <v>685.09114700350631</v>
      </c>
      <c r="AM79" s="93">
        <f t="shared" si="139"/>
        <v>684.96843616235924</v>
      </c>
      <c r="AN79" s="93">
        <f t="shared" si="140"/>
        <v>684.68007600039755</v>
      </c>
      <c r="AO79" s="93">
        <f t="shared" si="141"/>
        <v>684.55296460405589</v>
      </c>
      <c r="AP79" s="93">
        <f t="shared" si="142"/>
        <v>684.34368017917393</v>
      </c>
      <c r="AQ79" s="93">
        <f t="shared" si="143"/>
        <v>684.05938321887697</v>
      </c>
      <c r="AR79" s="93">
        <f t="shared" si="144"/>
        <v>683.71186804270087</v>
      </c>
      <c r="AS79" s="68"/>
      <c r="AT79" s="325" t="s">
        <v>77</v>
      </c>
      <c r="AU79" s="571" t="s">
        <v>269</v>
      </c>
      <c r="AV79" s="103">
        <v>220</v>
      </c>
      <c r="AW79" s="103">
        <v>8</v>
      </c>
      <c r="AX79" s="103">
        <v>4</v>
      </c>
      <c r="AY79" s="330">
        <f t="shared" si="147"/>
        <v>9.5000760171962545E-2</v>
      </c>
      <c r="AZ79" s="104">
        <f t="shared" si="145"/>
        <v>1</v>
      </c>
    </row>
    <row r="80" spans="1:52" ht="15.75" customHeight="1" x14ac:dyDescent="0.25">
      <c r="A80" s="325" t="s">
        <v>78</v>
      </c>
      <c r="B80" s="571" t="s">
        <v>270</v>
      </c>
      <c r="C80" s="326">
        <v>4473</v>
      </c>
      <c r="D80" s="327">
        <v>4524</v>
      </c>
      <c r="E80" s="328">
        <v>5331</v>
      </c>
      <c r="F80" s="329">
        <v>5570</v>
      </c>
      <c r="G80" s="96">
        <v>5029</v>
      </c>
      <c r="H80" s="163">
        <v>4530</v>
      </c>
      <c r="I80" s="93">
        <f t="shared" si="146"/>
        <v>5370.2816933500835</v>
      </c>
      <c r="J80" s="93">
        <f t="shared" si="110"/>
        <v>5487.5531701357986</v>
      </c>
      <c r="K80" s="93">
        <f t="shared" si="111"/>
        <v>5618.7417232297712</v>
      </c>
      <c r="L80" s="93">
        <f t="shared" si="112"/>
        <v>5631.3017704101139</v>
      </c>
      <c r="M80" s="93">
        <f t="shared" si="113"/>
        <v>5591.8190316931941</v>
      </c>
      <c r="N80" s="93">
        <f t="shared" si="114"/>
        <v>5658.9592225333099</v>
      </c>
      <c r="O80" s="93">
        <f t="shared" si="115"/>
        <v>5827.1481716631743</v>
      </c>
      <c r="P80" s="93">
        <f t="shared" si="116"/>
        <v>5879.5515037123587</v>
      </c>
      <c r="Q80" s="93">
        <f t="shared" si="117"/>
        <v>5922.7601273026976</v>
      </c>
      <c r="R80" s="93">
        <f t="shared" si="118"/>
        <v>5952.7449753317342</v>
      </c>
      <c r="S80" s="93">
        <f t="shared" si="119"/>
        <v>5987.6110828515139</v>
      </c>
      <c r="T80" s="93">
        <f t="shared" si="120"/>
        <v>6036.9146942208326</v>
      </c>
      <c r="U80" s="93">
        <f t="shared" si="121"/>
        <v>6084.6434025094723</v>
      </c>
      <c r="V80" s="93">
        <f t="shared" si="122"/>
        <v>6113.1992687513184</v>
      </c>
      <c r="W80" s="93">
        <f t="shared" si="123"/>
        <v>6139.0332162077639</v>
      </c>
      <c r="X80" s="93">
        <f t="shared" si="124"/>
        <v>6163.1453527848134</v>
      </c>
      <c r="Y80" s="93">
        <f t="shared" si="125"/>
        <v>6187.3859675048989</v>
      </c>
      <c r="Z80" s="93">
        <f t="shared" si="126"/>
        <v>6210.8506980228985</v>
      </c>
      <c r="AA80" s="93">
        <f t="shared" si="127"/>
        <v>6230.8824504367822</v>
      </c>
      <c r="AB80" s="93">
        <f t="shared" si="128"/>
        <v>6247.0976706235597</v>
      </c>
      <c r="AC80" s="93">
        <f t="shared" si="129"/>
        <v>6262.0185225317991</v>
      </c>
      <c r="AD80" s="93">
        <f t="shared" si="130"/>
        <v>6275.8166426447497</v>
      </c>
      <c r="AE80" s="93">
        <f t="shared" si="131"/>
        <v>6288.5293325893081</v>
      </c>
      <c r="AF80" s="93">
        <f t="shared" si="132"/>
        <v>6299.8946254906305</v>
      </c>
      <c r="AG80" s="93">
        <f t="shared" si="133"/>
        <v>6309.7641429499517</v>
      </c>
      <c r="AH80" s="93">
        <f t="shared" si="134"/>
        <v>6299.8826887070491</v>
      </c>
      <c r="AI80" s="93">
        <f t="shared" si="135"/>
        <v>6304.500026855234</v>
      </c>
      <c r="AJ80" s="93">
        <f t="shared" si="136"/>
        <v>6307.7983367439374</v>
      </c>
      <c r="AK80" s="93">
        <f t="shared" si="137"/>
        <v>6309.7079686091602</v>
      </c>
      <c r="AL80" s="93">
        <f t="shared" si="138"/>
        <v>6310.1448674413896</v>
      </c>
      <c r="AM80" s="93">
        <f t="shared" si="139"/>
        <v>6309.0577947092615</v>
      </c>
      <c r="AN80" s="93">
        <f t="shared" si="140"/>
        <v>6306.4145170593192</v>
      </c>
      <c r="AO80" s="93">
        <f t="shared" si="141"/>
        <v>6305.2211940959896</v>
      </c>
      <c r="AP80" s="93">
        <f t="shared" si="142"/>
        <v>6303.2790058685441</v>
      </c>
      <c r="AQ80" s="93">
        <f t="shared" si="143"/>
        <v>6300.6618212827725</v>
      </c>
      <c r="AR80" s="93">
        <f t="shared" si="144"/>
        <v>6297.469319583377</v>
      </c>
      <c r="AS80" s="68"/>
      <c r="AT80" s="325" t="s">
        <v>78</v>
      </c>
      <c r="AU80" s="571" t="s">
        <v>270</v>
      </c>
      <c r="AV80" s="103">
        <v>220</v>
      </c>
      <c r="AW80" s="103">
        <v>8</v>
      </c>
      <c r="AX80" s="103">
        <v>4</v>
      </c>
      <c r="AY80" s="330">
        <f t="shared" si="147"/>
        <v>0.87544678306602464</v>
      </c>
      <c r="AZ80" s="104">
        <f t="shared" si="145"/>
        <v>1</v>
      </c>
    </row>
    <row r="81" spans="1:52" ht="15.75" customHeight="1" x14ac:dyDescent="0.25">
      <c r="A81" s="325" t="s">
        <v>240</v>
      </c>
      <c r="B81" s="571" t="s">
        <v>263</v>
      </c>
      <c r="C81" s="326">
        <v>0</v>
      </c>
      <c r="D81" s="327">
        <v>0</v>
      </c>
      <c r="E81" s="328">
        <v>0</v>
      </c>
      <c r="F81" s="329">
        <v>11</v>
      </c>
      <c r="G81" s="96">
        <v>99</v>
      </c>
      <c r="H81" s="163">
        <v>143</v>
      </c>
      <c r="I81" s="93">
        <f t="shared" si="146"/>
        <v>46.124224069578403</v>
      </c>
      <c r="J81" s="93">
        <f t="shared" si="110"/>
        <v>54.076723034992185</v>
      </c>
      <c r="K81" s="93">
        <f t="shared" si="111"/>
        <v>63.367883087427117</v>
      </c>
      <c r="L81" s="93">
        <f t="shared" si="112"/>
        <v>74.221863490503623</v>
      </c>
      <c r="M81" s="93">
        <f t="shared" si="113"/>
        <v>84.72267780570094</v>
      </c>
      <c r="N81" s="93">
        <f t="shared" si="114"/>
        <v>81.735833725501521</v>
      </c>
      <c r="O81" s="93">
        <f t="shared" si="115"/>
        <v>70.614954448006301</v>
      </c>
      <c r="P81" s="93">
        <f t="shared" si="116"/>
        <v>74.54560221730415</v>
      </c>
      <c r="Q81" s="93">
        <f t="shared" si="117"/>
        <v>77.776931688809583</v>
      </c>
      <c r="R81" s="93">
        <f t="shared" si="118"/>
        <v>79.967423084964324</v>
      </c>
      <c r="S81" s="93">
        <f t="shared" si="119"/>
        <v>80.681164477390155</v>
      </c>
      <c r="T81" s="93">
        <f t="shared" si="120"/>
        <v>79.739039101153068</v>
      </c>
      <c r="U81" s="93">
        <f t="shared" si="121"/>
        <v>79.175146393960532</v>
      </c>
      <c r="V81" s="93">
        <f t="shared" si="122"/>
        <v>80.434718727319847</v>
      </c>
      <c r="W81" s="93">
        <f t="shared" si="123"/>
        <v>81.253347275917619</v>
      </c>
      <c r="X81" s="93">
        <f t="shared" si="124"/>
        <v>81.676678284493008</v>
      </c>
      <c r="Y81" s="93">
        <f t="shared" si="125"/>
        <v>81.815128567456568</v>
      </c>
      <c r="Z81" s="93">
        <f t="shared" si="126"/>
        <v>81.870427131063579</v>
      </c>
      <c r="AA81" s="93">
        <f t="shared" si="127"/>
        <v>82.10722599810255</v>
      </c>
      <c r="AB81" s="93">
        <f t="shared" si="128"/>
        <v>82.490385683019028</v>
      </c>
      <c r="AC81" s="93">
        <f t="shared" si="129"/>
        <v>82.735849228653422</v>
      </c>
      <c r="AD81" s="93">
        <f t="shared" si="130"/>
        <v>82.894192839501358</v>
      </c>
      <c r="AE81" s="93">
        <f t="shared" si="131"/>
        <v>83.016608555794136</v>
      </c>
      <c r="AF81" s="93">
        <f t="shared" si="132"/>
        <v>83.144185832860643</v>
      </c>
      <c r="AG81" s="93">
        <f t="shared" si="133"/>
        <v>83.290982452427798</v>
      </c>
      <c r="AH81" s="93">
        <f t="shared" si="134"/>
        <v>83.184365842397042</v>
      </c>
      <c r="AI81" s="93">
        <f t="shared" si="135"/>
        <v>83.244832624422841</v>
      </c>
      <c r="AJ81" s="93">
        <f t="shared" si="136"/>
        <v>83.279710639955411</v>
      </c>
      <c r="AK81" s="93">
        <f t="shared" si="137"/>
        <v>83.29879417386536</v>
      </c>
      <c r="AL81" s="93">
        <f t="shared" si="138"/>
        <v>83.304994290469864</v>
      </c>
      <c r="AM81" s="93">
        <f t="shared" si="139"/>
        <v>83.294892306920687</v>
      </c>
      <c r="AN81" s="93">
        <f t="shared" si="140"/>
        <v>83.262200362200289</v>
      </c>
      <c r="AO81" s="93">
        <f t="shared" si="141"/>
        <v>83.245045157024407</v>
      </c>
      <c r="AP81" s="93">
        <f t="shared" si="142"/>
        <v>83.217853027364129</v>
      </c>
      <c r="AQ81" s="93">
        <f t="shared" si="143"/>
        <v>83.182935192816458</v>
      </c>
      <c r="AR81" s="93">
        <f t="shared" si="144"/>
        <v>83.141381281586831</v>
      </c>
      <c r="AS81" s="68"/>
      <c r="AT81" s="325" t="s">
        <v>240</v>
      </c>
      <c r="AU81" s="571" t="s">
        <v>263</v>
      </c>
      <c r="AV81" s="103">
        <v>220</v>
      </c>
      <c r="AW81" s="103">
        <v>8</v>
      </c>
      <c r="AX81" s="103">
        <v>4</v>
      </c>
      <c r="AY81" s="330">
        <f t="shared" si="147"/>
        <v>1.1601800892683665E-2</v>
      </c>
      <c r="AZ81" s="104">
        <f t="shared" si="145"/>
        <v>1</v>
      </c>
    </row>
    <row r="82" spans="1:52" ht="15.75" customHeight="1" x14ac:dyDescent="0.25">
      <c r="A82" s="325" t="s">
        <v>87</v>
      </c>
      <c r="B82" s="571" t="s">
        <v>271</v>
      </c>
      <c r="C82" s="326">
        <v>0</v>
      </c>
      <c r="D82" s="327">
        <v>0</v>
      </c>
      <c r="E82" s="328">
        <v>180</v>
      </c>
      <c r="F82" s="329">
        <v>387</v>
      </c>
      <c r="G82" s="96"/>
      <c r="H82" s="163"/>
      <c r="I82" s="93">
        <f t="shared" si="146"/>
        <v>155.05396273192267</v>
      </c>
      <c r="J82" s="93">
        <f t="shared" si="110"/>
        <v>195.80315977630568</v>
      </c>
      <c r="K82" s="93">
        <f t="shared" si="111"/>
        <v>247.00951387671557</v>
      </c>
      <c r="L82" s="93">
        <f t="shared" si="112"/>
        <v>263.21689866386572</v>
      </c>
      <c r="M82" s="93">
        <f t="shared" si="113"/>
        <v>228.07852631676107</v>
      </c>
      <c r="N82" s="93">
        <f t="shared" si="114"/>
        <v>229.48488597859389</v>
      </c>
      <c r="O82" s="93">
        <f t="shared" si="115"/>
        <v>230.34354284131607</v>
      </c>
      <c r="P82" s="93">
        <f t="shared" si="116"/>
        <v>242.36566101128602</v>
      </c>
      <c r="Q82" s="93">
        <f t="shared" si="117"/>
        <v>249.41094401355687</v>
      </c>
      <c r="R82" s="93">
        <f t="shared" si="118"/>
        <v>248.87960662301495</v>
      </c>
      <c r="S82" s="93">
        <f t="shared" si="119"/>
        <v>245.56267954646393</v>
      </c>
      <c r="T82" s="93">
        <f t="shared" si="120"/>
        <v>247.7992576826019</v>
      </c>
      <c r="U82" s="93">
        <f t="shared" si="121"/>
        <v>250.23692339900086</v>
      </c>
      <c r="V82" s="93">
        <f t="shared" si="122"/>
        <v>252.99715311399913</v>
      </c>
      <c r="W82" s="93">
        <f t="shared" si="123"/>
        <v>254.22988587473671</v>
      </c>
      <c r="X82" s="93">
        <f t="shared" si="124"/>
        <v>254.52623499567784</v>
      </c>
      <c r="Y82" s="93">
        <f t="shared" si="125"/>
        <v>255.01191484829479</v>
      </c>
      <c r="Z82" s="93">
        <f t="shared" si="126"/>
        <v>256.18458445086571</v>
      </c>
      <c r="AA82" s="93">
        <f t="shared" si="127"/>
        <v>257.21532114965316</v>
      </c>
      <c r="AB82" s="93">
        <f t="shared" si="128"/>
        <v>258.04347698521912</v>
      </c>
      <c r="AC82" s="93">
        <f t="shared" si="129"/>
        <v>258.57819428405514</v>
      </c>
      <c r="AD82" s="93">
        <f t="shared" si="130"/>
        <v>259.02511874375415</v>
      </c>
      <c r="AE82" s="93">
        <f t="shared" si="131"/>
        <v>259.5243593408332</v>
      </c>
      <c r="AF82" s="93">
        <f t="shared" si="132"/>
        <v>260.05021122509913</v>
      </c>
      <c r="AG82" s="93">
        <f t="shared" si="133"/>
        <v>260.48949547760947</v>
      </c>
      <c r="AH82" s="93">
        <f t="shared" si="134"/>
        <v>260.08450592863448</v>
      </c>
      <c r="AI82" s="93">
        <f t="shared" si="135"/>
        <v>260.25204781223647</v>
      </c>
      <c r="AJ82" s="93">
        <f t="shared" si="136"/>
        <v>260.37487943013286</v>
      </c>
      <c r="AK82" s="93">
        <f t="shared" si="137"/>
        <v>260.45864732677541</v>
      </c>
      <c r="AL82" s="93">
        <f t="shared" si="138"/>
        <v>260.4866989055302</v>
      </c>
      <c r="AM82" s="93">
        <f t="shared" si="139"/>
        <v>260.44404982712098</v>
      </c>
      <c r="AN82" s="93">
        <f t="shared" si="140"/>
        <v>260.33221845387845</v>
      </c>
      <c r="AO82" s="93">
        <f t="shared" si="141"/>
        <v>260.27930485703791</v>
      </c>
      <c r="AP82" s="93">
        <f t="shared" si="142"/>
        <v>260.1987129283628</v>
      </c>
      <c r="AQ82" s="93">
        <f t="shared" si="143"/>
        <v>260.09240582817813</v>
      </c>
      <c r="AR82" s="93">
        <f t="shared" si="144"/>
        <v>259.96181473012751</v>
      </c>
      <c r="AS82" s="68"/>
      <c r="AT82" s="325" t="s">
        <v>87</v>
      </c>
      <c r="AU82" s="571" t="s">
        <v>271</v>
      </c>
      <c r="AV82" s="103">
        <v>220</v>
      </c>
      <c r="AW82" s="103">
        <v>8</v>
      </c>
      <c r="AX82" s="103">
        <v>4</v>
      </c>
      <c r="AY82" s="330">
        <f t="shared" si="147"/>
        <v>3.6154294743704241E-2</v>
      </c>
      <c r="AZ82" s="104">
        <f t="shared" si="145"/>
        <v>1</v>
      </c>
    </row>
    <row r="83" spans="1:52" ht="15.75" customHeight="1" thickBot="1" x14ac:dyDescent="0.3">
      <c r="A83" s="325" t="s">
        <v>244</v>
      </c>
      <c r="B83" s="572" t="s">
        <v>272</v>
      </c>
      <c r="C83" s="326">
        <v>0</v>
      </c>
      <c r="D83" s="327">
        <v>0</v>
      </c>
      <c r="E83" s="328">
        <v>0</v>
      </c>
      <c r="F83" s="329">
        <v>11</v>
      </c>
      <c r="G83" s="96">
        <v>14</v>
      </c>
      <c r="H83" s="163">
        <v>3</v>
      </c>
      <c r="I83" s="93">
        <f t="shared" si="146"/>
        <v>5.1046572092814051</v>
      </c>
      <c r="J83" s="93">
        <f t="shared" si="110"/>
        <v>5.9847756718568421</v>
      </c>
      <c r="K83" s="93">
        <f t="shared" si="111"/>
        <v>7.0130463495966771</v>
      </c>
      <c r="L83" s="93">
        <f t="shared" si="112"/>
        <v>8.2142773823482287</v>
      </c>
      <c r="M83" s="93">
        <f t="shared" si="113"/>
        <v>7.6489845727327745</v>
      </c>
      <c r="N83" s="93">
        <f t="shared" si="114"/>
        <v>6.4905239251121012</v>
      </c>
      <c r="O83" s="93">
        <f t="shared" si="115"/>
        <v>7.0669707722354369</v>
      </c>
      <c r="P83" s="93">
        <f t="shared" si="116"/>
        <v>7.3753766093178115</v>
      </c>
      <c r="Q83" s="93">
        <f t="shared" si="117"/>
        <v>7.585210837158459</v>
      </c>
      <c r="R83" s="93">
        <f t="shared" si="118"/>
        <v>7.6551444648704186</v>
      </c>
      <c r="S83" s="93">
        <f t="shared" si="119"/>
        <v>7.5328132851022405</v>
      </c>
      <c r="T83" s="93">
        <f t="shared" si="120"/>
        <v>7.4896056941085165</v>
      </c>
      <c r="U83" s="93">
        <f t="shared" si="121"/>
        <v>7.6394187094234649</v>
      </c>
      <c r="V83" s="93">
        <f t="shared" si="122"/>
        <v>7.717740988515625</v>
      </c>
      <c r="W83" s="93">
        <f t="shared" si="123"/>
        <v>7.7584151771144034</v>
      </c>
      <c r="X83" s="93">
        <f t="shared" si="124"/>
        <v>7.7718959065699487</v>
      </c>
      <c r="Y83" s="93">
        <f t="shared" si="125"/>
        <v>7.7772958427420091</v>
      </c>
      <c r="Z83" s="93">
        <f t="shared" si="126"/>
        <v>7.8056693952340774</v>
      </c>
      <c r="AA83" s="93">
        <f t="shared" si="127"/>
        <v>7.8473033875483171</v>
      </c>
      <c r="AB83" s="93">
        <f t="shared" si="128"/>
        <v>7.8717232646934718</v>
      </c>
      <c r="AC83" s="93">
        <f t="shared" si="129"/>
        <v>7.8880421242111494</v>
      </c>
      <c r="AD83" s="93">
        <f t="shared" si="130"/>
        <v>7.9011676280904712</v>
      </c>
      <c r="AE83" s="93">
        <f t="shared" si="131"/>
        <v>7.9150583106488153</v>
      </c>
      <c r="AF83" s="93">
        <f t="shared" si="132"/>
        <v>7.9311195011460436</v>
      </c>
      <c r="AG83" s="93">
        <f t="shared" si="133"/>
        <v>7.9457845933635758</v>
      </c>
      <c r="AH83" s="93">
        <f t="shared" si="134"/>
        <v>7.9331983914015822</v>
      </c>
      <c r="AI83" s="93">
        <f t="shared" si="135"/>
        <v>7.9381783164080533</v>
      </c>
      <c r="AJ83" s="93">
        <f t="shared" si="136"/>
        <v>7.941771385372812</v>
      </c>
      <c r="AK83" s="93">
        <f t="shared" si="137"/>
        <v>7.9442320131751005</v>
      </c>
      <c r="AL83" s="93">
        <f t="shared" si="138"/>
        <v>7.945200541039334</v>
      </c>
      <c r="AM83" s="93">
        <f t="shared" si="139"/>
        <v>7.9440276563674956</v>
      </c>
      <c r="AN83" s="93">
        <f t="shared" si="140"/>
        <v>7.9405548024917039</v>
      </c>
      <c r="AO83" s="93">
        <f t="shared" si="141"/>
        <v>7.9389076625155646</v>
      </c>
      <c r="AP83" s="93">
        <f t="shared" si="142"/>
        <v>7.9364324954195737</v>
      </c>
      <c r="AQ83" s="93">
        <f t="shared" si="143"/>
        <v>7.933195710943119</v>
      </c>
      <c r="AR83" s="93">
        <f t="shared" si="144"/>
        <v>7.9292348958395884</v>
      </c>
      <c r="AS83" s="68"/>
      <c r="AT83" s="325" t="s">
        <v>244</v>
      </c>
      <c r="AU83" s="572" t="s">
        <v>272</v>
      </c>
      <c r="AV83" s="103">
        <v>220</v>
      </c>
      <c r="AW83" s="103">
        <v>8</v>
      </c>
      <c r="AX83" s="103">
        <v>4</v>
      </c>
      <c r="AY83" s="330">
        <f t="shared" si="147"/>
        <v>1.1039624867286858E-3</v>
      </c>
      <c r="AZ83" s="104">
        <f t="shared" si="145"/>
        <v>1</v>
      </c>
    </row>
    <row r="84" spans="1:52" ht="15.75" customHeight="1" thickTop="1" thickBot="1" x14ac:dyDescent="0.3">
      <c r="A84" s="331"/>
      <c r="B84" s="332" t="s">
        <v>175</v>
      </c>
      <c r="C84" s="333">
        <f t="shared" ref="C84:AR84" si="148">SUM(C74:C83)</f>
        <v>7550</v>
      </c>
      <c r="D84" s="334">
        <f t="shared" si="148"/>
        <v>8248</v>
      </c>
      <c r="E84" s="335">
        <f t="shared" si="148"/>
        <v>9841</v>
      </c>
      <c r="F84" s="336">
        <f t="shared" si="148"/>
        <v>10365</v>
      </c>
      <c r="G84" s="337">
        <f t="shared" si="148"/>
        <v>9235</v>
      </c>
      <c r="H84" s="338">
        <f t="shared" si="148"/>
        <v>8644</v>
      </c>
      <c r="I84" s="339">
        <f t="shared" si="148"/>
        <v>9875.0505259479014</v>
      </c>
      <c r="J84" s="340">
        <f t="shared" si="148"/>
        <v>10226.755610393013</v>
      </c>
      <c r="K84" s="341">
        <f t="shared" si="148"/>
        <v>10521.64806000142</v>
      </c>
      <c r="L84" s="342">
        <f t="shared" si="148"/>
        <v>10576.406943085029</v>
      </c>
      <c r="M84" s="339">
        <f t="shared" si="148"/>
        <v>10508.323807196844</v>
      </c>
      <c r="N84" s="340">
        <f t="shared" si="148"/>
        <v>10635.01323661342</v>
      </c>
      <c r="O84" s="341">
        <f t="shared" si="148"/>
        <v>10890.218318487661</v>
      </c>
      <c r="P84" s="343">
        <f t="shared" si="148"/>
        <v>11016.206224516112</v>
      </c>
      <c r="Q84" s="342">
        <f t="shared" si="148"/>
        <v>11106.683984828214</v>
      </c>
      <c r="R84" s="339">
        <f t="shared" si="148"/>
        <v>11165.487384047392</v>
      </c>
      <c r="S84" s="340">
        <f t="shared" si="148"/>
        <v>11228.505160089317</v>
      </c>
      <c r="T84" s="341">
        <f t="shared" si="148"/>
        <v>11317.186287717837</v>
      </c>
      <c r="U84" s="342">
        <f t="shared" si="148"/>
        <v>11402.155955942253</v>
      </c>
      <c r="V84" s="339">
        <f t="shared" si="148"/>
        <v>11460.680733484283</v>
      </c>
      <c r="W84" s="340">
        <f t="shared" si="148"/>
        <v>11510.208815417727</v>
      </c>
      <c r="X84" s="341">
        <f t="shared" si="148"/>
        <v>11555.082788533777</v>
      </c>
      <c r="Y84" s="343">
        <f t="shared" si="148"/>
        <v>11599.704472915049</v>
      </c>
      <c r="Z84" s="342">
        <f t="shared" si="148"/>
        <v>11643.132194197455</v>
      </c>
      <c r="AA84" s="339">
        <f t="shared" si="148"/>
        <v>11680.663969356947</v>
      </c>
      <c r="AB84" s="340">
        <f t="shared" si="148"/>
        <v>11711.797338845614</v>
      </c>
      <c r="AC84" s="341">
        <f t="shared" si="148"/>
        <v>11739.785399620207</v>
      </c>
      <c r="AD84" s="342">
        <f t="shared" si="148"/>
        <v>11765.486768692741</v>
      </c>
      <c r="AE84" s="339">
        <f t="shared" si="148"/>
        <v>11789.181062810236</v>
      </c>
      <c r="AF84" s="340">
        <f t="shared" si="148"/>
        <v>11810.464524705061</v>
      </c>
      <c r="AG84" s="341">
        <f t="shared" si="148"/>
        <v>11829.03426659266</v>
      </c>
      <c r="AH84" s="343">
        <f t="shared" si="148"/>
        <v>11810.591117913376</v>
      </c>
      <c r="AI84" s="342">
        <f t="shared" si="148"/>
        <v>11819.219993313163</v>
      </c>
      <c r="AJ84" s="339">
        <f t="shared" si="148"/>
        <v>11825.368921167563</v>
      </c>
      <c r="AK84" s="340">
        <f t="shared" si="148"/>
        <v>11828.936495114185</v>
      </c>
      <c r="AL84" s="341">
        <f t="shared" si="148"/>
        <v>11829.764134320394</v>
      </c>
      <c r="AM84" s="342">
        <f t="shared" si="148"/>
        <v>11827.740057125851</v>
      </c>
      <c r="AN84" s="339">
        <f t="shared" si="148"/>
        <v>11822.789641291925</v>
      </c>
      <c r="AO84" s="340">
        <f t="shared" si="148"/>
        <v>11820.544683706334</v>
      </c>
      <c r="AP84" s="341">
        <f t="shared" si="148"/>
        <v>11816.89907198816</v>
      </c>
      <c r="AQ84" s="343">
        <f t="shared" si="148"/>
        <v>11811.993017016048</v>
      </c>
      <c r="AR84" s="342">
        <f t="shared" si="148"/>
        <v>11806.010548324508</v>
      </c>
      <c r="AS84" s="68"/>
      <c r="AT84" s="344"/>
      <c r="AU84" s="345" t="s">
        <v>175</v>
      </c>
      <c r="AV84" s="210"/>
      <c r="AW84" s="210"/>
      <c r="AX84" s="210"/>
      <c r="AY84" s="346">
        <f>SUM(AY74:AY83)</f>
        <v>1.6413469870076387</v>
      </c>
      <c r="AZ84" s="347">
        <f>SUM(AZ74:AZ83)</f>
        <v>10</v>
      </c>
    </row>
    <row r="85" spans="1:52" ht="15.75" customHeight="1" x14ac:dyDescent="0.25">
      <c r="A85" s="348"/>
      <c r="B85" s="68"/>
      <c r="C85" s="113">
        <f t="shared" ref="C85:H85" si="149">SUM(C74:C83)</f>
        <v>7550</v>
      </c>
      <c r="D85" s="113">
        <f t="shared" si="149"/>
        <v>8248</v>
      </c>
      <c r="E85" s="113">
        <f t="shared" si="149"/>
        <v>9841</v>
      </c>
      <c r="F85" s="113">
        <f t="shared" si="149"/>
        <v>10365</v>
      </c>
      <c r="G85" s="113">
        <f t="shared" si="149"/>
        <v>9235</v>
      </c>
      <c r="H85" s="113">
        <f t="shared" si="149"/>
        <v>8644</v>
      </c>
      <c r="I85" s="309"/>
      <c r="J85" s="309"/>
      <c r="K85" s="309"/>
      <c r="L85" s="309"/>
      <c r="M85" s="309"/>
      <c r="N85" s="309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</row>
    <row r="86" spans="1:52" ht="15.75" customHeight="1" x14ac:dyDescent="0.25">
      <c r="A86" s="348"/>
      <c r="B86" s="68"/>
      <c r="C86" s="84"/>
      <c r="D86" s="247">
        <f t="shared" ref="D86:H86" si="150">(D85-C85)/C85</f>
        <v>9.2450331125827817E-2</v>
      </c>
      <c r="E86" s="247">
        <f t="shared" si="150"/>
        <v>0.19313773035887488</v>
      </c>
      <c r="F86" s="247">
        <f t="shared" si="150"/>
        <v>5.3246621278325371E-2</v>
      </c>
      <c r="G86" s="247">
        <f t="shared" si="150"/>
        <v>-0.10902074288470816</v>
      </c>
      <c r="H86" s="247">
        <f t="shared" si="150"/>
        <v>-6.3995668651867899E-2</v>
      </c>
      <c r="I86" s="309"/>
      <c r="J86" s="309"/>
      <c r="K86" s="309"/>
      <c r="L86" s="309"/>
      <c r="M86" s="309"/>
      <c r="N86" s="309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</row>
    <row r="87" spans="1:52" ht="15.75" customHeight="1" x14ac:dyDescent="0.25">
      <c r="A87" s="348"/>
      <c r="B87" s="68"/>
      <c r="C87" s="84"/>
      <c r="D87" s="247"/>
      <c r="E87" s="247">
        <f>AVERAGE(D86:F86)</f>
        <v>0.11294489425434269</v>
      </c>
      <c r="F87" s="247"/>
      <c r="G87" s="84"/>
      <c r="H87" s="84"/>
      <c r="I87" s="309"/>
      <c r="J87" s="309"/>
      <c r="K87" s="309"/>
      <c r="L87" s="309"/>
      <c r="M87" s="309"/>
      <c r="N87" s="309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</row>
    <row r="88" spans="1:52" ht="15.75" customHeight="1" x14ac:dyDescent="0.25">
      <c r="A88" s="348"/>
      <c r="B88" s="68"/>
      <c r="C88" s="309"/>
      <c r="D88" s="309"/>
      <c r="E88" s="309"/>
      <c r="F88" s="309"/>
      <c r="G88" s="309"/>
      <c r="H88" s="309"/>
      <c r="I88" s="309"/>
      <c r="J88" s="309"/>
      <c r="K88" s="309"/>
      <c r="L88" s="309"/>
      <c r="M88" s="309"/>
      <c r="N88" s="309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</row>
    <row r="89" spans="1:52" ht="15.75" customHeight="1" x14ac:dyDescent="0.25">
      <c r="A89" s="348"/>
      <c r="B89" s="68"/>
      <c r="C89" s="309"/>
      <c r="D89" s="309"/>
      <c r="E89" s="309"/>
      <c r="F89" s="309"/>
      <c r="G89" s="309"/>
      <c r="H89" s="309"/>
      <c r="I89" s="309"/>
      <c r="J89" s="309"/>
      <c r="K89" s="309"/>
      <c r="L89" s="309"/>
      <c r="M89" s="309"/>
      <c r="N89" s="309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</row>
    <row r="90" spans="1:52" ht="15.75" customHeight="1" x14ac:dyDescent="0.25">
      <c r="A90" s="348"/>
      <c r="B90" s="68"/>
      <c r="C90" s="309"/>
      <c r="D90" s="309"/>
      <c r="E90" s="309"/>
      <c r="F90" s="309"/>
      <c r="G90" s="309"/>
      <c r="H90" s="309"/>
      <c r="I90" s="309"/>
      <c r="J90" s="309"/>
      <c r="K90" s="309"/>
      <c r="L90" s="309"/>
      <c r="M90" s="309"/>
      <c r="N90" s="309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</row>
    <row r="91" spans="1:52" ht="15.75" customHeight="1" x14ac:dyDescent="0.25">
      <c r="A91" s="348"/>
      <c r="B91" s="69"/>
      <c r="C91" s="69">
        <v>2016</v>
      </c>
      <c r="D91" s="69">
        <v>2017</v>
      </c>
      <c r="E91" s="69">
        <v>2018</v>
      </c>
      <c r="F91" s="69">
        <v>2019</v>
      </c>
      <c r="G91" s="69">
        <v>2020</v>
      </c>
      <c r="H91" s="69">
        <v>2021</v>
      </c>
      <c r="I91" s="69">
        <v>2022</v>
      </c>
      <c r="J91" s="69">
        <v>2023</v>
      </c>
      <c r="K91" s="69">
        <v>2024</v>
      </c>
      <c r="L91" s="69">
        <v>2025</v>
      </c>
      <c r="M91" s="69">
        <v>2026</v>
      </c>
      <c r="N91" s="69">
        <v>2027</v>
      </c>
      <c r="O91" s="69">
        <v>2028</v>
      </c>
      <c r="P91" s="69">
        <v>2029</v>
      </c>
      <c r="Q91" s="69">
        <v>2030</v>
      </c>
      <c r="R91" s="69">
        <v>2031</v>
      </c>
      <c r="S91" s="69">
        <v>2032</v>
      </c>
      <c r="T91" s="69">
        <v>2033</v>
      </c>
      <c r="U91" s="69">
        <v>2034</v>
      </c>
      <c r="V91" s="69">
        <v>2035</v>
      </c>
      <c r="W91" s="69">
        <v>2036</v>
      </c>
      <c r="X91" s="69">
        <v>2037</v>
      </c>
      <c r="Y91" s="69">
        <v>2038</v>
      </c>
      <c r="Z91" s="69">
        <v>2039</v>
      </c>
      <c r="AA91" s="69">
        <v>2040</v>
      </c>
      <c r="AB91" s="69">
        <v>2041</v>
      </c>
      <c r="AC91" s="69">
        <v>2042</v>
      </c>
      <c r="AD91" s="69">
        <v>2043</v>
      </c>
      <c r="AE91" s="69">
        <v>2044</v>
      </c>
      <c r="AF91" s="69">
        <v>2045</v>
      </c>
      <c r="AG91" s="69">
        <v>2046</v>
      </c>
      <c r="AH91" s="69">
        <v>2047</v>
      </c>
      <c r="AI91" s="69">
        <v>2048</v>
      </c>
      <c r="AJ91" s="69">
        <v>2049</v>
      </c>
      <c r="AK91" s="69">
        <v>2050</v>
      </c>
      <c r="AL91" s="69">
        <v>2051</v>
      </c>
      <c r="AM91" s="69">
        <v>2052</v>
      </c>
      <c r="AN91" s="69">
        <v>2053</v>
      </c>
      <c r="AO91" s="69">
        <v>2054</v>
      </c>
      <c r="AP91" s="69">
        <v>2055</v>
      </c>
      <c r="AQ91" s="69">
        <v>2056</v>
      </c>
      <c r="AR91" s="69">
        <v>2057</v>
      </c>
      <c r="AS91" s="68"/>
      <c r="AT91" s="68"/>
      <c r="AU91" s="68"/>
      <c r="AV91" s="899" t="s">
        <v>155</v>
      </c>
      <c r="AW91" s="900"/>
      <c r="AX91" s="900"/>
      <c r="AY91" s="900"/>
      <c r="AZ91" s="901"/>
    </row>
    <row r="92" spans="1:52" ht="15.75" customHeight="1" x14ac:dyDescent="0.25">
      <c r="A92" s="348"/>
      <c r="B92" s="73" t="s">
        <v>56</v>
      </c>
      <c r="C92" s="69">
        <v>2.4039322673287547E-3</v>
      </c>
      <c r="D92" s="75">
        <v>2.3981672357284781E-3</v>
      </c>
      <c r="E92" s="75">
        <v>2.39242978899473E-3</v>
      </c>
      <c r="F92" s="75">
        <v>2.3867197296154755E-3</v>
      </c>
      <c r="G92" s="75">
        <v>2.3810368619600936E-3</v>
      </c>
      <c r="H92" s="75">
        <v>2.3753809922564722E-3</v>
      </c>
      <c r="I92" s="75">
        <v>2.3697519285689863E-3</v>
      </c>
      <c r="J92" s="75">
        <v>2.3641494807773488E-3</v>
      </c>
      <c r="K92" s="75">
        <v>2.3585734605552021E-3</v>
      </c>
      <c r="L92" s="75">
        <v>2.3530236813488715E-3</v>
      </c>
      <c r="M92" s="75">
        <v>-5.2807686079391265E-4</v>
      </c>
      <c r="N92" s="75">
        <v>-5.2835587330486949E-4</v>
      </c>
      <c r="O92" s="75">
        <v>-5.2863518080734605E-4</v>
      </c>
      <c r="P92" s="75">
        <v>-5.2891478376983453E-4</v>
      </c>
      <c r="Q92" s="75">
        <v>-5.2919468266098631E-4</v>
      </c>
      <c r="R92" s="75">
        <v>-5.2947487795086169E-4</v>
      </c>
      <c r="S92" s="75">
        <v>-5.297553701109339E-4</v>
      </c>
      <c r="T92" s="75">
        <v>-5.3003615961284172E-4</v>
      </c>
      <c r="U92" s="75">
        <v>-5.3031724692978086E-4</v>
      </c>
      <c r="V92" s="75">
        <v>-5.3059863253581189E-4</v>
      </c>
      <c r="W92" s="75">
        <v>-5.3088031690586316E-4</v>
      </c>
      <c r="X92" s="75">
        <v>-5.3116230051642908E-4</v>
      </c>
      <c r="Y92" s="75">
        <v>-5.3144458384418074E-4</v>
      </c>
      <c r="Z92" s="75">
        <v>-5.3172716736722139E-4</v>
      </c>
      <c r="AA92" s="75">
        <v>-5.3201005156509049E-4</v>
      </c>
      <c r="AB92" s="75">
        <v>-5.3229323691751076E-4</v>
      </c>
      <c r="AC92" s="75">
        <v>-5.3257672390578546E-4</v>
      </c>
      <c r="AD92" s="75">
        <v>-5.3286051301210417E-4</v>
      </c>
      <c r="AE92" s="75">
        <v>-5.3314460471954499E-4</v>
      </c>
      <c r="AF92" s="75">
        <v>-5.33428999512776E-4</v>
      </c>
      <c r="AG92" s="75">
        <v>-5.3371369787582061E-4</v>
      </c>
      <c r="AH92" s="75">
        <v>-3.4847654264865352E-3</v>
      </c>
      <c r="AI92" s="75">
        <v>-3.4969514821094911E-3</v>
      </c>
      <c r="AJ92" s="75">
        <v>-3.5092230649070898E-3</v>
      </c>
      <c r="AK92" s="75">
        <v>-3.5215810784528191E-3</v>
      </c>
      <c r="AL92" s="75">
        <v>-3.5340264390914754E-3</v>
      </c>
      <c r="AM92" s="75">
        <v>-3.5465600761681961E-3</v>
      </c>
      <c r="AN92" s="75">
        <v>-3.5591829322598129E-3</v>
      </c>
      <c r="AO92" s="75">
        <v>-3.5718959634085845E-3</v>
      </c>
      <c r="AP92" s="75">
        <v>-3.5847001393664178E-3</v>
      </c>
      <c r="AQ92" s="75">
        <v>-3.5975964438400353E-3</v>
      </c>
      <c r="AR92" s="75">
        <v>-3.6105858747429E-3</v>
      </c>
      <c r="AS92" s="68"/>
      <c r="AT92" s="68"/>
      <c r="AU92" s="68"/>
      <c r="AV92" s="902"/>
      <c r="AW92" s="903"/>
      <c r="AX92" s="903"/>
      <c r="AY92" s="903"/>
      <c r="AZ92" s="904"/>
    </row>
    <row r="93" spans="1:52" ht="15.75" customHeight="1" x14ac:dyDescent="0.25">
      <c r="A93" s="348"/>
      <c r="B93" s="73" t="s">
        <v>57</v>
      </c>
      <c r="C93" s="69"/>
      <c r="D93" s="75">
        <f t="shared" ref="D93:F93" si="151">D117</f>
        <v>3.4178267193018905E-2</v>
      </c>
      <c r="E93" s="75">
        <f t="shared" si="151"/>
        <v>-2.7925665494726269E-2</v>
      </c>
      <c r="F93" s="75">
        <f t="shared" si="151"/>
        <v>2.8004546863697428E-2</v>
      </c>
      <c r="G93" s="76">
        <f>AVERAGE(D93:F93)</f>
        <v>1.1419049520663355E-2</v>
      </c>
      <c r="H93" s="881">
        <f>G93*0.9</f>
        <v>1.027714456859702E-2</v>
      </c>
      <c r="I93" s="881">
        <f t="shared" ref="I93:AR93" si="152">H93*0.9</f>
        <v>9.2494301117373185E-3</v>
      </c>
      <c r="J93" s="881">
        <f t="shared" si="152"/>
        <v>8.3244871005635872E-3</v>
      </c>
      <c r="K93" s="881">
        <f t="shared" si="152"/>
        <v>7.4920383905072285E-3</v>
      </c>
      <c r="L93" s="881">
        <f t="shared" si="152"/>
        <v>6.742834551456506E-3</v>
      </c>
      <c r="M93" s="881">
        <f t="shared" si="152"/>
        <v>6.0685510963108553E-3</v>
      </c>
      <c r="N93" s="882">
        <f>N95+0.05</f>
        <v>5.5461695986679771E-2</v>
      </c>
      <c r="O93" s="881">
        <f t="shared" si="152"/>
        <v>4.9915526388011798E-2</v>
      </c>
      <c r="P93" s="881">
        <f t="shared" si="152"/>
        <v>4.4923973749210616E-2</v>
      </c>
      <c r="Q93" s="881">
        <f t="shared" si="152"/>
        <v>4.0431576374289555E-2</v>
      </c>
      <c r="R93" s="881">
        <f t="shared" si="152"/>
        <v>3.6388418736860599E-2</v>
      </c>
      <c r="S93" s="881">
        <f t="shared" si="152"/>
        <v>3.2749576863174541E-2</v>
      </c>
      <c r="T93" s="881">
        <f t="shared" si="152"/>
        <v>2.9474619176857089E-2</v>
      </c>
      <c r="U93" s="881">
        <f t="shared" si="152"/>
        <v>2.6527157259171381E-2</v>
      </c>
      <c r="V93" s="881">
        <f t="shared" si="152"/>
        <v>2.3874441533254243E-2</v>
      </c>
      <c r="W93" s="881">
        <f t="shared" si="152"/>
        <v>2.1486997379928818E-2</v>
      </c>
      <c r="X93" s="881">
        <f t="shared" si="152"/>
        <v>1.9338297641935936E-2</v>
      </c>
      <c r="Y93" s="881">
        <f t="shared" si="152"/>
        <v>1.7404467877742344E-2</v>
      </c>
      <c r="Z93" s="881">
        <f t="shared" si="152"/>
        <v>1.566402108996811E-2</v>
      </c>
      <c r="AA93" s="881">
        <f t="shared" si="152"/>
        <v>1.4097618980971298E-2</v>
      </c>
      <c r="AB93" s="881">
        <f t="shared" si="152"/>
        <v>1.2687857082874168E-2</v>
      </c>
      <c r="AC93" s="881">
        <f t="shared" si="152"/>
        <v>1.1419071374586752E-2</v>
      </c>
      <c r="AD93" s="881">
        <f t="shared" si="152"/>
        <v>1.0277164237128076E-2</v>
      </c>
      <c r="AE93" s="881">
        <f t="shared" si="152"/>
        <v>9.2494478134152684E-3</v>
      </c>
      <c r="AF93" s="881">
        <f t="shared" si="152"/>
        <v>8.3245030320737417E-3</v>
      </c>
      <c r="AG93" s="881">
        <f t="shared" si="152"/>
        <v>7.4920527288663673E-3</v>
      </c>
      <c r="AH93" s="881">
        <f t="shared" si="152"/>
        <v>6.7428474559797311E-3</v>
      </c>
      <c r="AI93" s="881">
        <f t="shared" si="152"/>
        <v>6.0685627103817582E-3</v>
      </c>
      <c r="AJ93" s="881">
        <f t="shared" si="152"/>
        <v>5.4617064393435825E-3</v>
      </c>
      <c r="AK93" s="881">
        <f t="shared" si="152"/>
        <v>4.9155357954092241E-3</v>
      </c>
      <c r="AL93" s="881">
        <f t="shared" si="152"/>
        <v>4.4239822158683014E-3</v>
      </c>
      <c r="AM93" s="881">
        <f t="shared" si="152"/>
        <v>3.9815839942814717E-3</v>
      </c>
      <c r="AN93" s="881">
        <f t="shared" si="152"/>
        <v>3.5834255948533245E-3</v>
      </c>
      <c r="AO93" s="881">
        <f t="shared" si="152"/>
        <v>3.2250830353679921E-3</v>
      </c>
      <c r="AP93" s="881">
        <f t="shared" si="152"/>
        <v>2.9025747318311931E-3</v>
      </c>
      <c r="AQ93" s="881">
        <f t="shared" si="152"/>
        <v>2.6123172586480737E-3</v>
      </c>
      <c r="AR93" s="881">
        <f t="shared" si="152"/>
        <v>2.3510855327832664E-3</v>
      </c>
      <c r="AS93" s="68"/>
      <c r="AT93" s="68"/>
      <c r="AU93" s="68"/>
      <c r="AV93" s="902"/>
      <c r="AW93" s="903"/>
      <c r="AX93" s="903"/>
      <c r="AY93" s="903"/>
      <c r="AZ93" s="904"/>
    </row>
    <row r="94" spans="1:52" ht="15.75" customHeight="1" x14ac:dyDescent="0.25">
      <c r="A94" s="348"/>
      <c r="B94" s="73" t="s">
        <v>58</v>
      </c>
      <c r="C94" s="69"/>
      <c r="D94" s="75">
        <f t="shared" ref="D94:AR94" si="153">D92+D93</f>
        <v>3.6576434428747383E-2</v>
      </c>
      <c r="E94" s="75">
        <f t="shared" si="153"/>
        <v>-2.5533235705731541E-2</v>
      </c>
      <c r="F94" s="75">
        <f t="shared" si="153"/>
        <v>3.0391266593312902E-2</v>
      </c>
      <c r="G94" s="75">
        <f t="shared" si="153"/>
        <v>1.3800086382623448E-2</v>
      </c>
      <c r="H94" s="75">
        <f t="shared" si="153"/>
        <v>1.2652525560853493E-2</v>
      </c>
      <c r="I94" s="75">
        <f t="shared" si="153"/>
        <v>1.1619182040306306E-2</v>
      </c>
      <c r="J94" s="75">
        <f t="shared" si="153"/>
        <v>1.0688636581340935E-2</v>
      </c>
      <c r="K94" s="75">
        <f t="shared" si="153"/>
        <v>9.850611851062431E-3</v>
      </c>
      <c r="L94" s="75">
        <f t="shared" si="153"/>
        <v>9.0958582328053775E-3</v>
      </c>
      <c r="M94" s="75">
        <f t="shared" si="153"/>
        <v>5.5404742355169428E-3</v>
      </c>
      <c r="N94" s="75">
        <f t="shared" si="153"/>
        <v>5.4933340113374904E-2</v>
      </c>
      <c r="O94" s="75">
        <f t="shared" si="153"/>
        <v>4.938689120720445E-2</v>
      </c>
      <c r="P94" s="75">
        <f t="shared" si="153"/>
        <v>4.4395058965440784E-2</v>
      </c>
      <c r="Q94" s="75">
        <f t="shared" si="153"/>
        <v>3.9902381691628568E-2</v>
      </c>
      <c r="R94" s="75">
        <f t="shared" si="153"/>
        <v>3.5858943858909739E-2</v>
      </c>
      <c r="S94" s="75">
        <f t="shared" si="153"/>
        <v>3.2219821493063606E-2</v>
      </c>
      <c r="T94" s="75">
        <f t="shared" si="153"/>
        <v>2.8944583017244247E-2</v>
      </c>
      <c r="U94" s="75">
        <f t="shared" si="153"/>
        <v>2.59968400122416E-2</v>
      </c>
      <c r="V94" s="75">
        <f t="shared" si="153"/>
        <v>2.334384290071843E-2</v>
      </c>
      <c r="W94" s="75">
        <f t="shared" si="153"/>
        <v>2.0956117063022955E-2</v>
      </c>
      <c r="X94" s="75">
        <f t="shared" si="153"/>
        <v>1.8807135341419506E-2</v>
      </c>
      <c r="Y94" s="75">
        <f t="shared" si="153"/>
        <v>1.6873023293898164E-2</v>
      </c>
      <c r="Z94" s="75">
        <f t="shared" si="153"/>
        <v>1.5132293922600888E-2</v>
      </c>
      <c r="AA94" s="75">
        <f t="shared" si="153"/>
        <v>1.3565608929406208E-2</v>
      </c>
      <c r="AB94" s="75">
        <f t="shared" si="153"/>
        <v>1.2155563845956657E-2</v>
      </c>
      <c r="AC94" s="75">
        <f t="shared" si="153"/>
        <v>1.0886494650680966E-2</v>
      </c>
      <c r="AD94" s="75">
        <f t="shared" si="153"/>
        <v>9.7443037241159713E-3</v>
      </c>
      <c r="AE94" s="75">
        <f t="shared" si="153"/>
        <v>8.7163032086957238E-3</v>
      </c>
      <c r="AF94" s="75">
        <f t="shared" si="153"/>
        <v>7.7910740325609655E-3</v>
      </c>
      <c r="AG94" s="75">
        <f t="shared" si="153"/>
        <v>6.958339030990547E-3</v>
      </c>
      <c r="AH94" s="75">
        <f t="shared" si="153"/>
        <v>3.2580820294931959E-3</v>
      </c>
      <c r="AI94" s="75">
        <f t="shared" si="153"/>
        <v>2.5716112282722671E-3</v>
      </c>
      <c r="AJ94" s="75">
        <f t="shared" si="153"/>
        <v>1.9524833744364927E-3</v>
      </c>
      <c r="AK94" s="75">
        <f t="shared" si="153"/>
        <v>1.393954716956405E-3</v>
      </c>
      <c r="AL94" s="75">
        <f t="shared" si="153"/>
        <v>8.8995577677682602E-4</v>
      </c>
      <c r="AM94" s="75">
        <f t="shared" si="153"/>
        <v>4.350239181132756E-4</v>
      </c>
      <c r="AN94" s="75">
        <f t="shared" si="153"/>
        <v>2.4242662593511582E-5</v>
      </c>
      <c r="AO94" s="75">
        <f t="shared" si="153"/>
        <v>-3.4681292804059245E-4</v>
      </c>
      <c r="AP94" s="75">
        <f t="shared" si="153"/>
        <v>-6.8212540753522476E-4</v>
      </c>
      <c r="AQ94" s="75">
        <f t="shared" si="153"/>
        <v>-9.8527918519196152E-4</v>
      </c>
      <c r="AR94" s="75">
        <f t="shared" si="153"/>
        <v>-1.2595003419596336E-3</v>
      </c>
      <c r="AS94" s="68"/>
      <c r="AT94" s="68"/>
      <c r="AU94" s="68"/>
      <c r="AV94" s="902"/>
      <c r="AW94" s="903"/>
      <c r="AX94" s="903"/>
      <c r="AY94" s="903"/>
      <c r="AZ94" s="904"/>
    </row>
    <row r="95" spans="1:52" ht="15.75" customHeight="1" x14ac:dyDescent="0.25">
      <c r="A95" s="348"/>
      <c r="B95" s="68"/>
      <c r="C95" s="309"/>
      <c r="D95" s="309"/>
      <c r="E95" s="309"/>
      <c r="F95" s="309"/>
      <c r="G95" s="309"/>
      <c r="H95" s="309"/>
      <c r="I95" s="309"/>
      <c r="J95" s="309"/>
      <c r="K95" s="309"/>
      <c r="L95" s="309"/>
      <c r="M95" s="309"/>
      <c r="N95" s="309">
        <f>M93*0.9</f>
        <v>5.4616959866797699E-3</v>
      </c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902"/>
      <c r="AW95" s="903"/>
      <c r="AX95" s="903"/>
      <c r="AY95" s="903"/>
      <c r="AZ95" s="904"/>
    </row>
    <row r="96" spans="1:52" ht="15.75" customHeight="1" thickBot="1" x14ac:dyDescent="0.3">
      <c r="A96" s="348"/>
      <c r="B96" s="68"/>
      <c r="C96" s="309"/>
      <c r="D96" s="309"/>
      <c r="E96" s="309"/>
      <c r="F96" s="309"/>
      <c r="G96" s="309"/>
      <c r="H96" s="309"/>
      <c r="I96" s="309"/>
      <c r="J96" s="309"/>
      <c r="K96" s="309"/>
      <c r="L96" s="309"/>
      <c r="M96" s="309"/>
      <c r="N96" s="309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936"/>
      <c r="AW96" s="937"/>
      <c r="AX96" s="937"/>
      <c r="AY96" s="937"/>
      <c r="AZ96" s="938"/>
    </row>
    <row r="97" spans="1:52" ht="15" customHeight="1" thickBot="1" x14ac:dyDescent="0.3">
      <c r="A97" s="946" t="s">
        <v>236</v>
      </c>
      <c r="B97" s="941"/>
      <c r="C97" s="954" t="s">
        <v>177</v>
      </c>
      <c r="D97" s="940"/>
      <c r="E97" s="940"/>
      <c r="F97" s="940"/>
      <c r="G97" s="940"/>
      <c r="H97" s="941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946" t="s">
        <v>236</v>
      </c>
      <c r="AU97" s="947"/>
      <c r="AV97" s="310"/>
      <c r="AW97" s="310"/>
      <c r="AX97" s="310"/>
      <c r="AY97" s="310"/>
      <c r="AZ97" s="311"/>
    </row>
    <row r="98" spans="1:52" ht="15" customHeight="1" thickBot="1" x14ac:dyDescent="0.3">
      <c r="A98" s="950" t="s">
        <v>64</v>
      </c>
      <c r="B98" s="955" t="s">
        <v>174</v>
      </c>
      <c r="C98" s="312">
        <v>2016</v>
      </c>
      <c r="D98" s="313">
        <v>2017</v>
      </c>
      <c r="E98" s="275">
        <v>2018</v>
      </c>
      <c r="F98" s="276">
        <v>2019</v>
      </c>
      <c r="G98" s="88">
        <v>2020</v>
      </c>
      <c r="H98" s="349">
        <v>2021</v>
      </c>
      <c r="I98" s="80">
        <v>2022</v>
      </c>
      <c r="J98" s="81">
        <v>2023</v>
      </c>
      <c r="K98" s="82">
        <v>2024</v>
      </c>
      <c r="L98" s="79">
        <v>2025</v>
      </c>
      <c r="M98" s="80">
        <v>2026</v>
      </c>
      <c r="N98" s="81">
        <v>2027</v>
      </c>
      <c r="O98" s="82">
        <v>2028</v>
      </c>
      <c r="P98" s="83">
        <v>2029</v>
      </c>
      <c r="Q98" s="79">
        <v>2030</v>
      </c>
      <c r="R98" s="80">
        <v>2031</v>
      </c>
      <c r="S98" s="81">
        <v>2032</v>
      </c>
      <c r="T98" s="82">
        <v>2033</v>
      </c>
      <c r="U98" s="79">
        <v>2034</v>
      </c>
      <c r="V98" s="80">
        <v>2035</v>
      </c>
      <c r="W98" s="81">
        <v>2036</v>
      </c>
      <c r="X98" s="82">
        <v>2037</v>
      </c>
      <c r="Y98" s="83">
        <v>2038</v>
      </c>
      <c r="Z98" s="79">
        <v>2039</v>
      </c>
      <c r="AA98" s="80">
        <v>2040</v>
      </c>
      <c r="AB98" s="81">
        <v>2041</v>
      </c>
      <c r="AC98" s="82">
        <v>2042</v>
      </c>
      <c r="AD98" s="79">
        <v>2043</v>
      </c>
      <c r="AE98" s="80">
        <v>2044</v>
      </c>
      <c r="AF98" s="81">
        <v>2045</v>
      </c>
      <c r="AG98" s="82">
        <v>2046</v>
      </c>
      <c r="AH98" s="83">
        <v>2047</v>
      </c>
      <c r="AI98" s="79">
        <v>2048</v>
      </c>
      <c r="AJ98" s="80">
        <v>2049</v>
      </c>
      <c r="AK98" s="81">
        <v>2050</v>
      </c>
      <c r="AL98" s="82">
        <v>2051</v>
      </c>
      <c r="AM98" s="79">
        <v>2052</v>
      </c>
      <c r="AN98" s="80">
        <v>2053</v>
      </c>
      <c r="AO98" s="81">
        <v>2054</v>
      </c>
      <c r="AP98" s="82">
        <v>2055</v>
      </c>
      <c r="AQ98" s="83">
        <v>2056</v>
      </c>
      <c r="AR98" s="79">
        <v>2057</v>
      </c>
      <c r="AS98" s="68"/>
      <c r="AT98" s="950" t="s">
        <v>64</v>
      </c>
      <c r="AU98" s="952" t="s">
        <v>174</v>
      </c>
      <c r="AV98" s="103" t="s">
        <v>60</v>
      </c>
      <c r="AW98" s="103" t="s">
        <v>61</v>
      </c>
      <c r="AX98" s="103" t="s">
        <v>62</v>
      </c>
      <c r="AY98" s="103" t="s">
        <v>63</v>
      </c>
      <c r="AZ98" s="104"/>
    </row>
    <row r="99" spans="1:52" ht="15.75" customHeight="1" thickTop="1" thickBot="1" x14ac:dyDescent="0.3">
      <c r="A99" s="951"/>
      <c r="B99" s="956"/>
      <c r="C99" s="315" t="s">
        <v>11</v>
      </c>
      <c r="D99" s="316" t="s">
        <v>11</v>
      </c>
      <c r="E99" s="282" t="s">
        <v>11</v>
      </c>
      <c r="F99" s="317" t="s">
        <v>11</v>
      </c>
      <c r="G99" s="83" t="s">
        <v>11</v>
      </c>
      <c r="H99" s="350" t="s">
        <v>11</v>
      </c>
      <c r="I99" s="80" t="s">
        <v>11</v>
      </c>
      <c r="J99" s="81" t="s">
        <v>11</v>
      </c>
      <c r="K99" s="82" t="s">
        <v>11</v>
      </c>
      <c r="L99" s="79" t="s">
        <v>11</v>
      </c>
      <c r="M99" s="80" t="s">
        <v>11</v>
      </c>
      <c r="N99" s="81" t="s">
        <v>11</v>
      </c>
      <c r="O99" s="82" t="s">
        <v>11</v>
      </c>
      <c r="P99" s="83" t="s">
        <v>11</v>
      </c>
      <c r="Q99" s="79" t="s">
        <v>11</v>
      </c>
      <c r="R99" s="80" t="s">
        <v>11</v>
      </c>
      <c r="S99" s="81" t="s">
        <v>11</v>
      </c>
      <c r="T99" s="82" t="s">
        <v>11</v>
      </c>
      <c r="U99" s="79" t="s">
        <v>11</v>
      </c>
      <c r="V99" s="80" t="s">
        <v>11</v>
      </c>
      <c r="W99" s="81" t="s">
        <v>11</v>
      </c>
      <c r="X99" s="82" t="s">
        <v>11</v>
      </c>
      <c r="Y99" s="83" t="s">
        <v>11</v>
      </c>
      <c r="Z99" s="79" t="s">
        <v>11</v>
      </c>
      <c r="AA99" s="80" t="s">
        <v>11</v>
      </c>
      <c r="AB99" s="81" t="s">
        <v>11</v>
      </c>
      <c r="AC99" s="82" t="s">
        <v>11</v>
      </c>
      <c r="AD99" s="79" t="s">
        <v>11</v>
      </c>
      <c r="AE99" s="80" t="s">
        <v>11</v>
      </c>
      <c r="AF99" s="81" t="s">
        <v>11</v>
      </c>
      <c r="AG99" s="82" t="s">
        <v>11</v>
      </c>
      <c r="AH99" s="83" t="s">
        <v>11</v>
      </c>
      <c r="AI99" s="79" t="s">
        <v>11</v>
      </c>
      <c r="AJ99" s="80" t="s">
        <v>11</v>
      </c>
      <c r="AK99" s="81" t="s">
        <v>11</v>
      </c>
      <c r="AL99" s="82" t="s">
        <v>11</v>
      </c>
      <c r="AM99" s="79" t="s">
        <v>11</v>
      </c>
      <c r="AN99" s="80" t="s">
        <v>11</v>
      </c>
      <c r="AO99" s="81" t="s">
        <v>11</v>
      </c>
      <c r="AP99" s="82" t="s">
        <v>11</v>
      </c>
      <c r="AQ99" s="83" t="s">
        <v>11</v>
      </c>
      <c r="AR99" s="79" t="s">
        <v>11</v>
      </c>
      <c r="AS99" s="68"/>
      <c r="AT99" s="951"/>
      <c r="AU99" s="953"/>
      <c r="AV99" s="89" t="s">
        <v>11</v>
      </c>
      <c r="AW99" s="89" t="s">
        <v>11</v>
      </c>
      <c r="AX99" s="89" t="s">
        <v>11</v>
      </c>
      <c r="AY99" s="89" t="s">
        <v>11</v>
      </c>
      <c r="AZ99" s="90" t="s">
        <v>11</v>
      </c>
    </row>
    <row r="100" spans="1:52" ht="15.75" customHeight="1" thickTop="1" x14ac:dyDescent="0.25">
      <c r="A100" s="319" t="s">
        <v>72</v>
      </c>
      <c r="B100" s="571" t="s">
        <v>264</v>
      </c>
      <c r="C100" s="320">
        <v>1243</v>
      </c>
      <c r="D100" s="321">
        <v>1230</v>
      </c>
      <c r="E100" s="322">
        <v>986</v>
      </c>
      <c r="F100" s="323">
        <v>1124</v>
      </c>
      <c r="G100" s="96">
        <v>881</v>
      </c>
      <c r="H100" s="163">
        <v>923</v>
      </c>
      <c r="I100" s="93">
        <f>AVERAGE(C100:H100)*(1+I$9)</f>
        <v>1164.4087712742976</v>
      </c>
      <c r="J100" s="93">
        <f t="shared" ref="J100:J109" si="154">AVERAGE(D100:I100)*(1+J$9)</f>
        <v>1140.4561933317857</v>
      </c>
      <c r="K100" s="93">
        <f t="shared" ref="K100:K109" si="155">AVERAGE(E100:J100)*(1+K$9)</f>
        <v>1115.728344570329</v>
      </c>
      <c r="L100" s="93">
        <f t="shared" ref="L100:L109" si="156">AVERAGE(F100:K100)*(1+L$9)</f>
        <v>1131.1562262909515</v>
      </c>
      <c r="M100" s="93">
        <f t="shared" ref="M100:M109" si="157">AVERAGE(G100:L100)*(1+M$9)</f>
        <v>1122.3146409410522</v>
      </c>
      <c r="N100" s="93">
        <f t="shared" ref="N100:N109" si="158">AVERAGE(H100:M100)*(1+N$9)</f>
        <v>1158.3266424239469</v>
      </c>
      <c r="O100" s="93">
        <f t="shared" ref="O100:O109" si="159">AVERAGE(I100:N100)*(1+O$9)</f>
        <v>1193.4939146949455</v>
      </c>
      <c r="P100" s="93">
        <f t="shared" ref="P100:P109" si="160">AVERAGE(J100:O100)*(1+P$9)</f>
        <v>1193.0142616625753</v>
      </c>
      <c r="Q100" s="93">
        <f t="shared" ref="Q100:Q109" si="161">AVERAGE(K100:P100)*(1+Q$9)</f>
        <v>1197.1099738121497</v>
      </c>
      <c r="R100" s="93">
        <f t="shared" ref="R100:R109" si="162">AVERAGE(L100:Q100)*(1+R$9)</f>
        <v>1206.6087351577851</v>
      </c>
      <c r="S100" s="93">
        <f t="shared" ref="S100:S109" si="163">AVERAGE(M100:R100)*(1+S$9)</f>
        <v>1215.4459631856175</v>
      </c>
      <c r="T100" s="93">
        <f t="shared" ref="T100:T109" si="164">AVERAGE(N100:S100)*(1+T$9)</f>
        <v>1227.6456871931825</v>
      </c>
      <c r="U100" s="93">
        <f t="shared" ref="U100:U109" si="165">AVERAGE(O100:T100)*(1+U$9)</f>
        <v>1236.0630482051513</v>
      </c>
      <c r="V100" s="93">
        <f t="shared" ref="V100:V109" si="166">AVERAGE(P100:U100)*(1+V$9)</f>
        <v>1240.2038578627896</v>
      </c>
      <c r="W100" s="93">
        <f t="shared" ref="W100:W109" si="167">AVERAGE(Q100:V100)*(1+W$9)</f>
        <v>1245.4089439305455</v>
      </c>
      <c r="X100" s="93">
        <f t="shared" ref="X100:X109" si="168">AVERAGE(R100:W100)*(1+X$9)</f>
        <v>1251.0513778612017</v>
      </c>
      <c r="Y100" s="93">
        <f t="shared" ref="Y100:Y109" si="169">AVERAGE(S100:X100)*(1+Y$9)</f>
        <v>1256.2656463064425</v>
      </c>
      <c r="Z100" s="93">
        <f t="shared" ref="Z100:Z109" si="170">AVERAGE(T100:Y100)*(1+Z$9)</f>
        <v>1261.0734906783168</v>
      </c>
      <c r="AA100" s="93">
        <f t="shared" ref="AA100:AA109" si="171">AVERAGE(U100:Z100)*(1+AA$9)</f>
        <v>1264.8218564813044</v>
      </c>
      <c r="AB100" s="93">
        <f t="shared" ref="AB100:AB109" si="172">AVERAGE(V100:AA100)*(1+AB$9)</f>
        <v>1267.9571619915139</v>
      </c>
      <c r="AC100" s="93">
        <f t="shared" ref="AC100:AC109" si="173">AVERAGE(W100:AB100)*(1+AC$9)</f>
        <v>1271.0826746098805</v>
      </c>
      <c r="AD100" s="93">
        <f t="shared" ref="AD100:AD109" si="174">AVERAGE(X100:AC100)*(1+AD$9)</f>
        <v>1274.0028810074475</v>
      </c>
      <c r="AE100" s="93">
        <f t="shared" ref="AE100:AE109" si="175">AVERAGE(Y100:AD100)*(1+AE$9)</f>
        <v>1276.5968622073535</v>
      </c>
      <c r="AF100" s="93">
        <f t="shared" ref="AF100:AF109" si="176">AVERAGE(Z100:AE100)*(1+AF$9)</f>
        <v>1278.8702591438548</v>
      </c>
      <c r="AG100" s="93">
        <f t="shared" ref="AG100:AG109" si="177">AVERAGE(AA100:AF100)*(1+AG$9)</f>
        <v>1280.8269384260545</v>
      </c>
      <c r="AH100" s="93">
        <f t="shared" ref="AH100:AH109" si="178">AVERAGE(AB100:AG100)*(1+AH$9)</f>
        <v>1278.819883966828</v>
      </c>
      <c r="AI100" s="93">
        <f t="shared" ref="AI100:AI109" si="179">AVERAGE(AC100:AH100)*(1+AI$9)</f>
        <v>1279.7818609984195</v>
      </c>
      <c r="AJ100" s="93">
        <f t="shared" ref="AJ100:AJ109" si="180">AVERAGE(AD100:AI100)*(1+AJ$9)</f>
        <v>1280.4640332207671</v>
      </c>
      <c r="AK100" s="93">
        <f t="shared" ref="AK100:AK109" si="181">AVERAGE(AE100:AJ100)*(1+AK$9)</f>
        <v>1280.8465036440025</v>
      </c>
      <c r="AL100" s="93">
        <f t="shared" ref="AL100:AL109" si="182">AVERAGE(AF100:AK100)*(1+AL$9)</f>
        <v>1280.9269292974557</v>
      </c>
      <c r="AM100" s="93">
        <f t="shared" ref="AM100:AM109" si="183">AVERAGE(AG100:AL100)*(1+AM$9)</f>
        <v>1280.7022450968207</v>
      </c>
      <c r="AN100" s="93">
        <f t="shared" ref="AN100:AN109" si="184">AVERAGE(AH100:AM100)*(1+AN$9)</f>
        <v>1280.168790019454</v>
      </c>
      <c r="AO100" s="93">
        <f t="shared" ref="AO100:AO109" si="185">AVERAGE(AI100:AN100)*(1+AO$9)</f>
        <v>1279.9303800284745</v>
      </c>
      <c r="AP100" s="93">
        <f t="shared" ref="AP100:AP109" si="186">AVERAGE(AJ100:AO100)*(1+AP$9)</f>
        <v>1279.5364788864995</v>
      </c>
      <c r="AQ100" s="93">
        <f t="shared" ref="AQ100:AQ109" si="187">AVERAGE(AK100:AP100)*(1+AQ$9)</f>
        <v>1279.0035124590165</v>
      </c>
      <c r="AR100" s="93">
        <f t="shared" ref="AR100:AR109" si="188">AVERAGE(AL100:AQ100)*(1+AR$9)</f>
        <v>1278.3543404478567</v>
      </c>
      <c r="AS100" s="68"/>
      <c r="AT100" s="319" t="s">
        <v>72</v>
      </c>
      <c r="AU100" s="571" t="s">
        <v>264</v>
      </c>
      <c r="AV100" s="97">
        <v>220</v>
      </c>
      <c r="AW100" s="97">
        <v>8</v>
      </c>
      <c r="AX100" s="97">
        <v>4</v>
      </c>
      <c r="AY100" s="324">
        <f>X100/AV100/AW100/AX100</f>
        <v>0.17770616162801159</v>
      </c>
      <c r="AZ100" s="98">
        <f t="shared" ref="AZ100:AZ109" si="189">ROUNDUP(AY100,0)</f>
        <v>1</v>
      </c>
    </row>
    <row r="101" spans="1:52" ht="15.75" customHeight="1" x14ac:dyDescent="0.25">
      <c r="A101" s="325" t="s">
        <v>73</v>
      </c>
      <c r="B101" s="571" t="s">
        <v>265</v>
      </c>
      <c r="C101" s="326">
        <v>2464</v>
      </c>
      <c r="D101" s="327">
        <v>2559</v>
      </c>
      <c r="E101" s="328">
        <v>2613</v>
      </c>
      <c r="F101" s="329">
        <v>2452</v>
      </c>
      <c r="G101" s="96">
        <v>1775</v>
      </c>
      <c r="H101" s="163">
        <v>1543</v>
      </c>
      <c r="I101" s="93">
        <f t="shared" ref="I101:I109" si="190">AVERAGE(C101:H101)*(1+I$9)</f>
        <v>2444.0369481295184</v>
      </c>
      <c r="J101" s="93">
        <f t="shared" si="154"/>
        <v>2419.9745601740169</v>
      </c>
      <c r="K101" s="93">
        <f t="shared" si="155"/>
        <v>2376.6501290480746</v>
      </c>
      <c r="L101" s="93">
        <f t="shared" si="156"/>
        <v>2318.1656474959036</v>
      </c>
      <c r="M101" s="93">
        <f t="shared" si="157"/>
        <v>2273.8233641849888</v>
      </c>
      <c r="N101" s="93">
        <f t="shared" si="158"/>
        <v>2348.5253579819555</v>
      </c>
      <c r="O101" s="93">
        <f t="shared" si="159"/>
        <v>2477.1924962106</v>
      </c>
      <c r="P101" s="93">
        <f t="shared" si="160"/>
        <v>2471.4653754556207</v>
      </c>
      <c r="Q101" s="93">
        <f t="shared" si="161"/>
        <v>2470.0136228240353</v>
      </c>
      <c r="R101" s="93">
        <f t="shared" si="162"/>
        <v>2476.7533390393583</v>
      </c>
      <c r="S101" s="93">
        <f t="shared" si="163"/>
        <v>2495.5307950504907</v>
      </c>
      <c r="T101" s="93">
        <f t="shared" si="164"/>
        <v>2525.8042365176243</v>
      </c>
      <c r="U101" s="93">
        <f t="shared" si="165"/>
        <v>2549.0451688502449</v>
      </c>
      <c r="V101" s="93">
        <f t="shared" si="166"/>
        <v>2554.8683457498059</v>
      </c>
      <c r="W101" s="93">
        <f t="shared" si="167"/>
        <v>2563.2425053614875</v>
      </c>
      <c r="X101" s="93">
        <f t="shared" si="168"/>
        <v>2573.8070184184617</v>
      </c>
      <c r="Y101" s="93">
        <f t="shared" si="169"/>
        <v>2585.4866554560867</v>
      </c>
      <c r="Z101" s="93">
        <f t="shared" si="170"/>
        <v>2596.3871380406244</v>
      </c>
      <c r="AA101" s="93">
        <f t="shared" si="171"/>
        <v>2604.4016386105359</v>
      </c>
      <c r="AB101" s="93">
        <f t="shared" si="172"/>
        <v>2610.206461730284</v>
      </c>
      <c r="AC101" s="93">
        <f t="shared" si="173"/>
        <v>2616.3383472344854</v>
      </c>
      <c r="AD101" s="93">
        <f t="shared" si="174"/>
        <v>2622.3912633269174</v>
      </c>
      <c r="AE101" s="93">
        <f t="shared" si="175"/>
        <v>2627.9561030548302</v>
      </c>
      <c r="AF101" s="93">
        <f t="shared" si="176"/>
        <v>2632.7395375518076</v>
      </c>
      <c r="AG101" s="93">
        <f t="shared" si="177"/>
        <v>2636.7198532664156</v>
      </c>
      <c r="AH101" s="93">
        <f t="shared" si="178"/>
        <v>2632.482798021701</v>
      </c>
      <c r="AI101" s="93">
        <f t="shared" si="179"/>
        <v>2634.4488761786502</v>
      </c>
      <c r="AJ101" s="93">
        <f t="shared" si="180"/>
        <v>2635.8870538782371</v>
      </c>
      <c r="AK101" s="93">
        <f t="shared" si="181"/>
        <v>2636.7069671242043</v>
      </c>
      <c r="AL101" s="93">
        <f t="shared" si="182"/>
        <v>2636.8729784849024</v>
      </c>
      <c r="AM101" s="93">
        <f t="shared" si="183"/>
        <v>2636.3937204729127</v>
      </c>
      <c r="AN101" s="93">
        <f t="shared" si="184"/>
        <v>2635.284001449817</v>
      </c>
      <c r="AO101" s="93">
        <f t="shared" si="185"/>
        <v>2634.7972923224725</v>
      </c>
      <c r="AP101" s="93">
        <f t="shared" si="186"/>
        <v>2633.9935365629485</v>
      </c>
      <c r="AQ101" s="93">
        <f t="shared" si="187"/>
        <v>2632.8990445762597</v>
      </c>
      <c r="AR101" s="93">
        <f t="shared" si="188"/>
        <v>2631.5603540768361</v>
      </c>
      <c r="AS101" s="68"/>
      <c r="AT101" s="325" t="s">
        <v>73</v>
      </c>
      <c r="AU101" s="571" t="s">
        <v>265</v>
      </c>
      <c r="AV101" s="103">
        <v>220</v>
      </c>
      <c r="AW101" s="103">
        <v>8</v>
      </c>
      <c r="AX101" s="103">
        <v>4</v>
      </c>
      <c r="AY101" s="330">
        <f>X101/AV101/AW101/AX101</f>
        <v>0.36559758784353147</v>
      </c>
      <c r="AZ101" s="104">
        <f t="shared" si="189"/>
        <v>1</v>
      </c>
    </row>
    <row r="102" spans="1:52" ht="15.75" customHeight="1" x14ac:dyDescent="0.25">
      <c r="A102" s="325" t="s">
        <v>74</v>
      </c>
      <c r="B102" s="571" t="s">
        <v>266</v>
      </c>
      <c r="C102" s="326">
        <v>1042</v>
      </c>
      <c r="D102" s="327">
        <v>1095</v>
      </c>
      <c r="E102" s="328">
        <v>1045</v>
      </c>
      <c r="F102" s="329">
        <v>988</v>
      </c>
      <c r="G102" s="96">
        <v>689</v>
      </c>
      <c r="H102" s="163">
        <v>482</v>
      </c>
      <c r="I102" s="93">
        <f t="shared" si="190"/>
        <v>973.71336267042784</v>
      </c>
      <c r="J102" s="93">
        <f t="shared" si="154"/>
        <v>953.2195563329152</v>
      </c>
      <c r="K102" s="93">
        <f t="shared" si="155"/>
        <v>920.54214465221514</v>
      </c>
      <c r="L102" s="93">
        <f t="shared" si="156"/>
        <v>892.02523523420246</v>
      </c>
      <c r="M102" s="93">
        <f t="shared" si="157"/>
        <v>867.10880424650588</v>
      </c>
      <c r="N102" s="93">
        <f t="shared" si="158"/>
        <v>893.4688733394637</v>
      </c>
      <c r="O102" s="93">
        <f t="shared" si="159"/>
        <v>960.76318953799205</v>
      </c>
      <c r="P102" s="93">
        <f t="shared" si="160"/>
        <v>954.0544572285138</v>
      </c>
      <c r="Q102" s="93">
        <f t="shared" si="161"/>
        <v>950.19707165062221</v>
      </c>
      <c r="R102" s="93">
        <f t="shared" si="162"/>
        <v>951.70979893959441</v>
      </c>
      <c r="S102" s="93">
        <f t="shared" si="163"/>
        <v>958.70963459964139</v>
      </c>
      <c r="T102" s="93">
        <f t="shared" si="164"/>
        <v>971.44121226208347</v>
      </c>
      <c r="U102" s="93">
        <f t="shared" si="165"/>
        <v>982.05273904163289</v>
      </c>
      <c r="V102" s="93">
        <f t="shared" si="166"/>
        <v>983.20654523756548</v>
      </c>
      <c r="W102" s="93">
        <f t="shared" si="167"/>
        <v>985.92848102986159</v>
      </c>
      <c r="X102" s="93">
        <f t="shared" si="168"/>
        <v>989.97026046127849</v>
      </c>
      <c r="Y102" s="93">
        <f t="shared" si="169"/>
        <v>994.62025120196881</v>
      </c>
      <c r="Z102" s="93">
        <f t="shared" si="170"/>
        <v>999.03432896629454</v>
      </c>
      <c r="AA102" s="93">
        <f t="shared" si="171"/>
        <v>1002.1914803511627</v>
      </c>
      <c r="AB102" s="93">
        <f t="shared" si="172"/>
        <v>1004.2291230613207</v>
      </c>
      <c r="AC102" s="93">
        <f t="shared" si="173"/>
        <v>1006.5431563428135</v>
      </c>
      <c r="AD102" s="93">
        <f t="shared" si="174"/>
        <v>1008.9034204522993</v>
      </c>
      <c r="AE102" s="93">
        <f t="shared" si="175"/>
        <v>1011.0849551853636</v>
      </c>
      <c r="AF102" s="93">
        <f t="shared" si="176"/>
        <v>1012.9463218010189</v>
      </c>
      <c r="AG102" s="93">
        <f t="shared" si="177"/>
        <v>1014.4652322114022</v>
      </c>
      <c r="AH102" s="93">
        <f t="shared" si="178"/>
        <v>1012.8082089858191</v>
      </c>
      <c r="AI102" s="93">
        <f t="shared" si="179"/>
        <v>1013.5660648459193</v>
      </c>
      <c r="AJ102" s="93">
        <f t="shared" si="180"/>
        <v>1014.1285903168808</v>
      </c>
      <c r="AK102" s="93">
        <f t="shared" si="181"/>
        <v>1014.4495186392427</v>
      </c>
      <c r="AL102" s="93">
        <f t="shared" si="182"/>
        <v>1014.5130141492497</v>
      </c>
      <c r="AM102" s="93">
        <f t="shared" si="183"/>
        <v>1014.3246873878634</v>
      </c>
      <c r="AN102" s="93">
        <f t="shared" si="184"/>
        <v>1013.8952234218401</v>
      </c>
      <c r="AO102" s="93">
        <f t="shared" si="185"/>
        <v>1013.7095142843593</v>
      </c>
      <c r="AP102" s="93">
        <f t="shared" si="186"/>
        <v>1013.4018435255679</v>
      </c>
      <c r="AQ102" s="93">
        <f t="shared" si="187"/>
        <v>1012.9810427910321</v>
      </c>
      <c r="AR102" s="93">
        <f t="shared" si="188"/>
        <v>1012.4654266156081</v>
      </c>
      <c r="AS102" s="68"/>
      <c r="AT102" s="325" t="s">
        <v>74</v>
      </c>
      <c r="AU102" s="571" t="s">
        <v>266</v>
      </c>
      <c r="AV102" s="103">
        <v>220</v>
      </c>
      <c r="AW102" s="103">
        <v>8</v>
      </c>
      <c r="AX102" s="103">
        <v>4</v>
      </c>
      <c r="AY102" s="330">
        <f t="shared" ref="AY102:AY109" si="191">X102/AV102/AW102/AX102</f>
        <v>0.14062077563370434</v>
      </c>
      <c r="AZ102" s="104">
        <f t="shared" si="189"/>
        <v>1</v>
      </c>
    </row>
    <row r="103" spans="1:52" ht="15.75" customHeight="1" x14ac:dyDescent="0.25">
      <c r="A103" s="325" t="s">
        <v>75</v>
      </c>
      <c r="B103" s="571" t="s">
        <v>267</v>
      </c>
      <c r="C103" s="326">
        <v>1576</v>
      </c>
      <c r="D103" s="327">
        <v>1529</v>
      </c>
      <c r="E103" s="328">
        <v>1680</v>
      </c>
      <c r="F103" s="329">
        <v>1771</v>
      </c>
      <c r="G103" s="96">
        <v>1283</v>
      </c>
      <c r="H103" s="163">
        <v>894</v>
      </c>
      <c r="I103" s="93">
        <f t="shared" si="190"/>
        <v>1592.1061217376609</v>
      </c>
      <c r="J103" s="93">
        <f t="shared" si="154"/>
        <v>1581.6939935928103</v>
      </c>
      <c r="K103" s="93">
        <f t="shared" si="155"/>
        <v>1579.1334797922636</v>
      </c>
      <c r="L103" s="93">
        <f t="shared" si="156"/>
        <v>1550.2828313858381</v>
      </c>
      <c r="M103" s="93">
        <f t="shared" si="157"/>
        <v>1497.4584823880296</v>
      </c>
      <c r="N103" s="93">
        <f t="shared" si="158"/>
        <v>1526.6296226441984</v>
      </c>
      <c r="O103" s="93">
        <f t="shared" si="159"/>
        <v>1629.3097824873814</v>
      </c>
      <c r="P103" s="93">
        <f t="shared" si="160"/>
        <v>1628.2199177435023</v>
      </c>
      <c r="Q103" s="93">
        <f t="shared" si="161"/>
        <v>1629.4456687432471</v>
      </c>
      <c r="R103" s="93">
        <f t="shared" si="162"/>
        <v>1631.9463565262449</v>
      </c>
      <c r="S103" s="93">
        <f t="shared" si="163"/>
        <v>1640.3944322591444</v>
      </c>
      <c r="T103" s="93">
        <f t="shared" si="164"/>
        <v>1659.8144065675178</v>
      </c>
      <c r="U103" s="93">
        <f t="shared" si="165"/>
        <v>1677.9386109091615</v>
      </c>
      <c r="V103" s="93">
        <f t="shared" si="166"/>
        <v>1681.9986541472781</v>
      </c>
      <c r="W103" s="93">
        <f t="shared" si="167"/>
        <v>1687.3196711917403</v>
      </c>
      <c r="X103" s="93">
        <f t="shared" si="168"/>
        <v>1693.6806504732817</v>
      </c>
      <c r="Y103" s="93">
        <f t="shared" si="169"/>
        <v>1701.0053118968808</v>
      </c>
      <c r="Z103" s="93">
        <f t="shared" si="170"/>
        <v>1708.4183767267975</v>
      </c>
      <c r="AA103" s="93">
        <f t="shared" si="171"/>
        <v>1714.0567475472035</v>
      </c>
      <c r="AB103" s="93">
        <f t="shared" si="172"/>
        <v>1717.8241584971629</v>
      </c>
      <c r="AC103" s="93">
        <f t="shared" si="173"/>
        <v>1721.7596971795308</v>
      </c>
      <c r="AD103" s="93">
        <f t="shared" si="174"/>
        <v>1725.6586610510903</v>
      </c>
      <c r="AE103" s="93">
        <f t="shared" si="175"/>
        <v>1729.3218111634235</v>
      </c>
      <c r="AF103" s="93">
        <f t="shared" si="176"/>
        <v>1732.5316007745485</v>
      </c>
      <c r="AG103" s="93">
        <f t="shared" si="177"/>
        <v>1735.1829385300171</v>
      </c>
      <c r="AH103" s="93">
        <f t="shared" si="178"/>
        <v>1732.3708766170248</v>
      </c>
      <c r="AI103" s="93">
        <f t="shared" si="179"/>
        <v>1733.645861304047</v>
      </c>
      <c r="AJ103" s="93">
        <f t="shared" si="180"/>
        <v>1734.5869715783367</v>
      </c>
      <c r="AK103" s="93">
        <f t="shared" si="181"/>
        <v>1735.1344038733753</v>
      </c>
      <c r="AL103" s="93">
        <f t="shared" si="182"/>
        <v>1735.2526448423973</v>
      </c>
      <c r="AM103" s="93">
        <f t="shared" si="183"/>
        <v>1734.9374155063558</v>
      </c>
      <c r="AN103" s="93">
        <f t="shared" si="184"/>
        <v>1734.2019899389159</v>
      </c>
      <c r="AO103" s="93">
        <f t="shared" si="185"/>
        <v>1733.8796561405668</v>
      </c>
      <c r="AP103" s="93">
        <f t="shared" si="186"/>
        <v>1733.3514805795528</v>
      </c>
      <c r="AQ103" s="93">
        <f t="shared" si="187"/>
        <v>1732.632989229503</v>
      </c>
      <c r="AR103" s="93">
        <f t="shared" si="188"/>
        <v>1731.7527800492176</v>
      </c>
      <c r="AS103" s="68"/>
      <c r="AT103" s="325" t="s">
        <v>75</v>
      </c>
      <c r="AU103" s="571" t="s">
        <v>267</v>
      </c>
      <c r="AV103" s="103">
        <v>220</v>
      </c>
      <c r="AW103" s="103">
        <v>8</v>
      </c>
      <c r="AX103" s="103">
        <v>4</v>
      </c>
      <c r="AY103" s="330">
        <f t="shared" si="191"/>
        <v>0.24057963785131842</v>
      </c>
      <c r="AZ103" s="104">
        <f t="shared" si="189"/>
        <v>1</v>
      </c>
    </row>
    <row r="104" spans="1:52" ht="15.75" customHeight="1" x14ac:dyDescent="0.25">
      <c r="A104" s="325" t="s">
        <v>76</v>
      </c>
      <c r="B104" s="571" t="s">
        <v>268</v>
      </c>
      <c r="C104" s="326">
        <v>1297</v>
      </c>
      <c r="D104" s="327">
        <v>1291</v>
      </c>
      <c r="E104" s="328">
        <v>1259</v>
      </c>
      <c r="F104" s="329">
        <v>1335</v>
      </c>
      <c r="G104" s="96">
        <v>1204</v>
      </c>
      <c r="H104" s="163">
        <v>1149</v>
      </c>
      <c r="I104" s="93">
        <f t="shared" si="190"/>
        <v>1373.6997168548351</v>
      </c>
      <c r="J104" s="93">
        <f t="shared" si="154"/>
        <v>1376.0696870813867</v>
      </c>
      <c r="K104" s="93">
        <f t="shared" si="155"/>
        <v>1380.8796033469216</v>
      </c>
      <c r="L104" s="93">
        <f t="shared" si="156"/>
        <v>1393.0823845635846</v>
      </c>
      <c r="M104" s="93">
        <f t="shared" si="157"/>
        <v>1390.8935389127982</v>
      </c>
      <c r="N104" s="93">
        <f t="shared" si="158"/>
        <v>1415.828517359942</v>
      </c>
      <c r="O104" s="93">
        <f t="shared" si="159"/>
        <v>1455.1781009914816</v>
      </c>
      <c r="P104" s="93">
        <f t="shared" si="160"/>
        <v>1462.594156013002</v>
      </c>
      <c r="Q104" s="93">
        <f t="shared" si="161"/>
        <v>1471.4400818908775</v>
      </c>
      <c r="R104" s="93">
        <f t="shared" si="162"/>
        <v>1481.4820414973569</v>
      </c>
      <c r="S104" s="93">
        <f t="shared" si="163"/>
        <v>1491.6033685260879</v>
      </c>
      <c r="T104" s="93">
        <f t="shared" si="164"/>
        <v>1504.247573728511</v>
      </c>
      <c r="U104" s="93">
        <f t="shared" si="165"/>
        <v>1515.1564229419741</v>
      </c>
      <c r="V104" s="93">
        <f t="shared" si="166"/>
        <v>1521.5612945995106</v>
      </c>
      <c r="W104" s="93">
        <f t="shared" si="167"/>
        <v>1528.129525524882</v>
      </c>
      <c r="X104" s="93">
        <f t="shared" si="168"/>
        <v>1534.6160160836303</v>
      </c>
      <c r="Y104" s="93">
        <f t="shared" si="169"/>
        <v>1540.7780261620692</v>
      </c>
      <c r="Z104" s="93">
        <f t="shared" si="170"/>
        <v>1546.5242670736434</v>
      </c>
      <c r="AA104" s="93">
        <f t="shared" si="171"/>
        <v>1551.3376377497959</v>
      </c>
      <c r="AB104" s="93">
        <f t="shared" si="172"/>
        <v>1555.336257841986</v>
      </c>
      <c r="AC104" s="93">
        <f t="shared" si="173"/>
        <v>1559.1249267085934</v>
      </c>
      <c r="AD104" s="93">
        <f t="shared" si="174"/>
        <v>1562.6233858502806</v>
      </c>
      <c r="AE104" s="93">
        <f t="shared" si="175"/>
        <v>1565.7808690920463</v>
      </c>
      <c r="AF104" s="93">
        <f t="shared" si="176"/>
        <v>1568.5803445145002</v>
      </c>
      <c r="AG104" s="93">
        <f t="shared" si="177"/>
        <v>1571.0184888725867</v>
      </c>
      <c r="AH104" s="93">
        <f t="shared" si="178"/>
        <v>1568.564990920346</v>
      </c>
      <c r="AI104" s="93">
        <f t="shared" si="179"/>
        <v>1569.7290235766857</v>
      </c>
      <c r="AJ104" s="93">
        <f t="shared" si="180"/>
        <v>1570.5547327595336</v>
      </c>
      <c r="AK104" s="93">
        <f t="shared" si="181"/>
        <v>1571.024922467949</v>
      </c>
      <c r="AL104" s="93">
        <f t="shared" si="182"/>
        <v>1571.128847290729</v>
      </c>
      <c r="AM104" s="93">
        <f t="shared" si="183"/>
        <v>1570.8575744718212</v>
      </c>
      <c r="AN104" s="93">
        <f t="shared" si="184"/>
        <v>1570.2019317071029</v>
      </c>
      <c r="AO104" s="93">
        <f t="shared" si="185"/>
        <v>1569.9065805933071</v>
      </c>
      <c r="AP104" s="93">
        <f t="shared" si="186"/>
        <v>1569.4226709551256</v>
      </c>
      <c r="AQ104" s="93">
        <f t="shared" si="187"/>
        <v>1568.7698961918356</v>
      </c>
      <c r="AR104" s="93">
        <f t="shared" si="188"/>
        <v>1567.9745666338456</v>
      </c>
      <c r="AS104" s="68"/>
      <c r="AT104" s="325" t="s">
        <v>76</v>
      </c>
      <c r="AU104" s="571" t="s">
        <v>268</v>
      </c>
      <c r="AV104" s="103">
        <v>220</v>
      </c>
      <c r="AW104" s="103">
        <v>8</v>
      </c>
      <c r="AX104" s="103">
        <v>4</v>
      </c>
      <c r="AY104" s="330">
        <f t="shared" si="191"/>
        <v>0.21798522955733385</v>
      </c>
      <c r="AZ104" s="104">
        <f t="shared" si="189"/>
        <v>1</v>
      </c>
    </row>
    <row r="105" spans="1:52" ht="15.75" customHeight="1" x14ac:dyDescent="0.25">
      <c r="A105" s="325" t="s">
        <v>77</v>
      </c>
      <c r="B105" s="571" t="s">
        <v>269</v>
      </c>
      <c r="C105" s="326">
        <v>220</v>
      </c>
      <c r="D105" s="327">
        <v>209</v>
      </c>
      <c r="E105" s="328">
        <v>188</v>
      </c>
      <c r="F105" s="329">
        <v>311</v>
      </c>
      <c r="G105" s="96">
        <v>84</v>
      </c>
      <c r="H105" s="163">
        <v>101</v>
      </c>
      <c r="I105" s="93">
        <f t="shared" si="190"/>
        <v>202.91012406893583</v>
      </c>
      <c r="J105" s="93">
        <f t="shared" si="154"/>
        <v>198.1224637852624</v>
      </c>
      <c r="K105" s="93">
        <f t="shared" si="155"/>
        <v>194.66600737295585</v>
      </c>
      <c r="L105" s="93">
        <f t="shared" si="156"/>
        <v>194.51264289356075</v>
      </c>
      <c r="M105" s="93">
        <f t="shared" si="157"/>
        <v>172.20531495859939</v>
      </c>
      <c r="N105" s="93">
        <f t="shared" si="158"/>
        <v>186.71695355509166</v>
      </c>
      <c r="O105" s="93">
        <f t="shared" si="159"/>
        <v>200.73264011185626</v>
      </c>
      <c r="P105" s="93">
        <f t="shared" si="160"/>
        <v>199.42282099091298</v>
      </c>
      <c r="Q105" s="93">
        <f t="shared" si="161"/>
        <v>198.81145490041476</v>
      </c>
      <c r="R105" s="93">
        <f t="shared" si="162"/>
        <v>198.77276476232834</v>
      </c>
      <c r="S105" s="93">
        <f t="shared" si="163"/>
        <v>198.82425516664478</v>
      </c>
      <c r="T105" s="93">
        <f t="shared" si="164"/>
        <v>202.77076827753007</v>
      </c>
      <c r="U105" s="93">
        <f t="shared" si="165"/>
        <v>204.9478815270927</v>
      </c>
      <c r="V105" s="93">
        <f t="shared" si="166"/>
        <v>205.14985298767317</v>
      </c>
      <c r="W105" s="93">
        <f t="shared" si="167"/>
        <v>205.65730894738152</v>
      </c>
      <c r="X105" s="93">
        <f t="shared" si="168"/>
        <v>206.39729890236629</v>
      </c>
      <c r="Y105" s="93">
        <f t="shared" si="169"/>
        <v>207.30708242278862</v>
      </c>
      <c r="Z105" s="93">
        <f t="shared" si="170"/>
        <v>208.39589019910997</v>
      </c>
      <c r="AA105" s="93">
        <f t="shared" si="171"/>
        <v>209.03238787108918</v>
      </c>
      <c r="AB105" s="93">
        <f t="shared" si="172"/>
        <v>209.43783835377852</v>
      </c>
      <c r="AC105" s="93">
        <f t="shared" si="173"/>
        <v>209.90420738146071</v>
      </c>
      <c r="AD105" s="93">
        <f t="shared" si="174"/>
        <v>210.38765392616241</v>
      </c>
      <c r="AE105" s="93">
        <f t="shared" si="175"/>
        <v>210.84966519156188</v>
      </c>
      <c r="AF105" s="93">
        <f t="shared" si="176"/>
        <v>211.25614625064458</v>
      </c>
      <c r="AG105" s="93">
        <f t="shared" si="177"/>
        <v>211.56601537018341</v>
      </c>
      <c r="AH105" s="93">
        <f t="shared" si="178"/>
        <v>211.21608846732258</v>
      </c>
      <c r="AI105" s="93">
        <f t="shared" si="179"/>
        <v>211.37231858171361</v>
      </c>
      <c r="AJ105" s="93">
        <f t="shared" si="180"/>
        <v>211.49021906897863</v>
      </c>
      <c r="AK105" s="93">
        <f t="shared" si="181"/>
        <v>211.55929746740017</v>
      </c>
      <c r="AL105" s="93">
        <f t="shared" si="182"/>
        <v>211.57386794706935</v>
      </c>
      <c r="AM105" s="93">
        <f t="shared" si="183"/>
        <v>211.53309115415161</v>
      </c>
      <c r="AN105" s="93">
        <f t="shared" si="184"/>
        <v>211.44292595026513</v>
      </c>
      <c r="AO105" s="93">
        <f t="shared" si="185"/>
        <v>211.40422151757545</v>
      </c>
      <c r="AP105" s="93">
        <f t="shared" si="186"/>
        <v>211.3403892245212</v>
      </c>
      <c r="AQ105" s="93">
        <f t="shared" si="187"/>
        <v>211.25292114417567</v>
      </c>
      <c r="AR105" s="93">
        <f t="shared" si="188"/>
        <v>211.14536961552355</v>
      </c>
      <c r="AS105" s="68"/>
      <c r="AT105" s="325" t="s">
        <v>77</v>
      </c>
      <c r="AU105" s="571" t="s">
        <v>269</v>
      </c>
      <c r="AV105" s="103">
        <v>220</v>
      </c>
      <c r="AW105" s="103">
        <v>8</v>
      </c>
      <c r="AX105" s="103">
        <v>4</v>
      </c>
      <c r="AY105" s="330">
        <f t="shared" si="191"/>
        <v>2.9317798139540666E-2</v>
      </c>
      <c r="AZ105" s="104">
        <f t="shared" si="189"/>
        <v>1</v>
      </c>
    </row>
    <row r="106" spans="1:52" ht="15.75" customHeight="1" x14ac:dyDescent="0.25">
      <c r="A106" s="325" t="s">
        <v>78</v>
      </c>
      <c r="B106" s="571" t="s">
        <v>270</v>
      </c>
      <c r="C106" s="326">
        <v>194</v>
      </c>
      <c r="D106" s="327">
        <v>260</v>
      </c>
      <c r="E106" s="328">
        <v>179</v>
      </c>
      <c r="F106" s="329">
        <v>275</v>
      </c>
      <c r="G106" s="96">
        <v>193</v>
      </c>
      <c r="H106" s="163">
        <v>198</v>
      </c>
      <c r="I106" s="93">
        <f t="shared" si="190"/>
        <v>236.81963267344801</v>
      </c>
      <c r="J106" s="93">
        <f t="shared" si="154"/>
        <v>242.57884450748713</v>
      </c>
      <c r="K106" s="93">
        <f t="shared" si="155"/>
        <v>237.61071013867044</v>
      </c>
      <c r="L106" s="93">
        <f t="shared" si="156"/>
        <v>246.41670635807452</v>
      </c>
      <c r="M106" s="93">
        <f t="shared" si="157"/>
        <v>239.16801662203179</v>
      </c>
      <c r="N106" s="93">
        <f t="shared" si="158"/>
        <v>245.91927532227399</v>
      </c>
      <c r="O106" s="93">
        <f t="shared" si="159"/>
        <v>253.02880327485079</v>
      </c>
      <c r="P106" s="93">
        <f t="shared" si="160"/>
        <v>254.67329040627175</v>
      </c>
      <c r="Q106" s="93">
        <f t="shared" si="161"/>
        <v>255.69907748408062</v>
      </c>
      <c r="R106" s="93">
        <f t="shared" si="162"/>
        <v>257.84967233199097</v>
      </c>
      <c r="S106" s="93">
        <f t="shared" si="163"/>
        <v>258.93179765696101</v>
      </c>
      <c r="T106" s="93">
        <f t="shared" si="164"/>
        <v>261.51766737974617</v>
      </c>
      <c r="U106" s="93">
        <f t="shared" si="165"/>
        <v>263.45290524374388</v>
      </c>
      <c r="V106" s="93">
        <f t="shared" si="166"/>
        <v>264.56575050393428</v>
      </c>
      <c r="W106" s="93">
        <f t="shared" si="167"/>
        <v>265.64649131904559</v>
      </c>
      <c r="X106" s="93">
        <f t="shared" si="168"/>
        <v>266.78981253339612</v>
      </c>
      <c r="Y106" s="93">
        <f t="shared" si="169"/>
        <v>267.81073693601991</v>
      </c>
      <c r="Z106" s="93">
        <f t="shared" si="170"/>
        <v>268.86560742596203</v>
      </c>
      <c r="AA106" s="93">
        <f t="shared" si="171"/>
        <v>269.70209374956647</v>
      </c>
      <c r="AB106" s="93">
        <f t="shared" si="172"/>
        <v>270.39035115354403</v>
      </c>
      <c r="AC106" s="93">
        <f t="shared" si="173"/>
        <v>271.04107111879171</v>
      </c>
      <c r="AD106" s="93">
        <f t="shared" si="174"/>
        <v>271.65030673654451</v>
      </c>
      <c r="AE106" s="93">
        <f t="shared" si="175"/>
        <v>272.19780356926702</v>
      </c>
      <c r="AF106" s="93">
        <f t="shared" si="176"/>
        <v>272.69127547226208</v>
      </c>
      <c r="AG106" s="93">
        <f t="shared" si="177"/>
        <v>273.11367863347846</v>
      </c>
      <c r="AH106" s="93">
        <f t="shared" si="178"/>
        <v>272.68550656151842</v>
      </c>
      <c r="AI106" s="93">
        <f t="shared" si="179"/>
        <v>272.88710147138028</v>
      </c>
      <c r="AJ106" s="93">
        <f t="shared" si="180"/>
        <v>273.03107598162256</v>
      </c>
      <c r="AK106" s="93">
        <f t="shared" si="181"/>
        <v>273.11314165506809</v>
      </c>
      <c r="AL106" s="93">
        <f t="shared" si="182"/>
        <v>273.13182404025275</v>
      </c>
      <c r="AM106" s="93">
        <f t="shared" si="183"/>
        <v>273.08424897054795</v>
      </c>
      <c r="AN106" s="93">
        <f t="shared" si="184"/>
        <v>272.97002678253938</v>
      </c>
      <c r="AO106" s="93">
        <f t="shared" si="185"/>
        <v>272.91867313883364</v>
      </c>
      <c r="AP106" s="93">
        <f t="shared" si="186"/>
        <v>272.83466572477619</v>
      </c>
      <c r="AQ106" s="93">
        <f t="shared" si="187"/>
        <v>272.7212500104751</v>
      </c>
      <c r="AR106" s="93">
        <f t="shared" si="188"/>
        <v>272.58300856282642</v>
      </c>
      <c r="AS106" s="68"/>
      <c r="AT106" s="325" t="s">
        <v>78</v>
      </c>
      <c r="AU106" s="571" t="s">
        <v>270</v>
      </c>
      <c r="AV106" s="103">
        <v>220</v>
      </c>
      <c r="AW106" s="103">
        <v>8</v>
      </c>
      <c r="AX106" s="103">
        <v>4</v>
      </c>
      <c r="AY106" s="330">
        <f t="shared" si="191"/>
        <v>3.7896280189402859E-2</v>
      </c>
      <c r="AZ106" s="104">
        <f t="shared" si="189"/>
        <v>1</v>
      </c>
    </row>
    <row r="107" spans="1:52" ht="15.75" customHeight="1" x14ac:dyDescent="0.25">
      <c r="A107" s="325" t="s">
        <v>240</v>
      </c>
      <c r="B107" s="571" t="s">
        <v>263</v>
      </c>
      <c r="C107" s="326">
        <v>894</v>
      </c>
      <c r="D107" s="327">
        <v>1108</v>
      </c>
      <c r="E107" s="328">
        <v>1160</v>
      </c>
      <c r="F107" s="329">
        <v>1113</v>
      </c>
      <c r="G107" s="96">
        <v>867</v>
      </c>
      <c r="H107" s="163">
        <v>689</v>
      </c>
      <c r="I107" s="93">
        <f t="shared" si="190"/>
        <v>1063.0448638328526</v>
      </c>
      <c r="J107" s="93">
        <f t="shared" si="154"/>
        <v>1084.7090880327505</v>
      </c>
      <c r="K107" s="93">
        <f t="shared" si="155"/>
        <v>1072.2911384266686</v>
      </c>
      <c r="L107" s="93">
        <f t="shared" si="156"/>
        <v>1049.2765399169084</v>
      </c>
      <c r="M107" s="93">
        <f t="shared" si="157"/>
        <v>1028.6503137499119</v>
      </c>
      <c r="N107" s="93">
        <f t="shared" si="158"/>
        <v>1051.2053429663617</v>
      </c>
      <c r="O107" s="93">
        <f t="shared" si="159"/>
        <v>1109.0853342841863</v>
      </c>
      <c r="P107" s="93">
        <f t="shared" si="160"/>
        <v>1111.9453063686074</v>
      </c>
      <c r="Q107" s="93">
        <f t="shared" si="161"/>
        <v>1111.9967990707034</v>
      </c>
      <c r="R107" s="93">
        <f t="shared" si="162"/>
        <v>1114.629729580128</v>
      </c>
      <c r="S107" s="93">
        <f t="shared" si="163"/>
        <v>1122.0459673052214</v>
      </c>
      <c r="T107" s="93">
        <f t="shared" si="164"/>
        <v>1134.579888026786</v>
      </c>
      <c r="U107" s="93">
        <f t="shared" si="165"/>
        <v>1145.6590043081856</v>
      </c>
      <c r="V107" s="93">
        <f t="shared" si="166"/>
        <v>1149.0057101056618</v>
      </c>
      <c r="W107" s="93">
        <f t="shared" si="167"/>
        <v>1152.695549919574</v>
      </c>
      <c r="X107" s="93">
        <f t="shared" si="168"/>
        <v>1157.2382796284821</v>
      </c>
      <c r="Y107" s="93">
        <f t="shared" si="169"/>
        <v>1162.3154025142439</v>
      </c>
      <c r="Z107" s="93">
        <f t="shared" si="170"/>
        <v>1167.1869099130538</v>
      </c>
      <c r="AA107" s="93">
        <f t="shared" si="171"/>
        <v>1170.9378650330468</v>
      </c>
      <c r="AB107" s="93">
        <f t="shared" si="172"/>
        <v>1173.6135835262241</v>
      </c>
      <c r="AC107" s="93">
        <f t="shared" si="173"/>
        <v>1176.3245625525717</v>
      </c>
      <c r="AD107" s="93">
        <f t="shared" si="174"/>
        <v>1179.0050695991401</v>
      </c>
      <c r="AE107" s="93">
        <f t="shared" si="175"/>
        <v>1181.4941539813965</v>
      </c>
      <c r="AF107" s="93">
        <f t="shared" si="176"/>
        <v>1183.6590052962592</v>
      </c>
      <c r="AG107" s="93">
        <f t="shared" si="177"/>
        <v>1185.4700590155192</v>
      </c>
      <c r="AH107" s="93">
        <f t="shared" si="178"/>
        <v>1183.5653977729692</v>
      </c>
      <c r="AI107" s="93">
        <f t="shared" si="179"/>
        <v>1184.4387157335605</v>
      </c>
      <c r="AJ107" s="93">
        <f t="shared" si="180"/>
        <v>1185.0805941537615</v>
      </c>
      <c r="AK107" s="93">
        <f t="shared" si="181"/>
        <v>1185.4505393821535</v>
      </c>
      <c r="AL107" s="93">
        <f t="shared" si="182"/>
        <v>1185.5288534191823</v>
      </c>
      <c r="AM107" s="93">
        <f t="shared" si="183"/>
        <v>1185.3152925897632</v>
      </c>
      <c r="AN107" s="93">
        <f t="shared" si="184"/>
        <v>1184.8150097552623</v>
      </c>
      <c r="AO107" s="93">
        <f t="shared" si="185"/>
        <v>1184.5945543282526</v>
      </c>
      <c r="AP107" s="93">
        <f t="shared" si="186"/>
        <v>1184.2330543286248</v>
      </c>
      <c r="AQ107" s="93">
        <f t="shared" si="187"/>
        <v>1183.7416040820731</v>
      </c>
      <c r="AR107" s="93">
        <f t="shared" si="188"/>
        <v>1183.1402485546901</v>
      </c>
      <c r="AS107" s="68"/>
      <c r="AT107" s="325" t="s">
        <v>240</v>
      </c>
      <c r="AU107" s="571" t="s">
        <v>263</v>
      </c>
      <c r="AV107" s="103">
        <v>220</v>
      </c>
      <c r="AW107" s="103">
        <v>8</v>
      </c>
      <c r="AX107" s="103">
        <v>4</v>
      </c>
      <c r="AY107" s="330">
        <f t="shared" si="191"/>
        <v>0.16438043744722758</v>
      </c>
      <c r="AZ107" s="104">
        <f t="shared" si="189"/>
        <v>1</v>
      </c>
    </row>
    <row r="108" spans="1:52" ht="15.75" customHeight="1" x14ac:dyDescent="0.25">
      <c r="A108" s="325" t="s">
        <v>87</v>
      </c>
      <c r="B108" s="571" t="s">
        <v>271</v>
      </c>
      <c r="C108" s="326">
        <v>0</v>
      </c>
      <c r="D108" s="327">
        <v>0</v>
      </c>
      <c r="E108" s="328">
        <v>0</v>
      </c>
      <c r="F108" s="329">
        <v>0</v>
      </c>
      <c r="G108" s="96">
        <v>0</v>
      </c>
      <c r="H108" s="163">
        <v>0</v>
      </c>
      <c r="I108" s="93">
        <f t="shared" si="190"/>
        <v>0</v>
      </c>
      <c r="J108" s="93">
        <f t="shared" si="154"/>
        <v>0</v>
      </c>
      <c r="K108" s="93">
        <f t="shared" si="155"/>
        <v>0</v>
      </c>
      <c r="L108" s="93">
        <f t="shared" si="156"/>
        <v>0</v>
      </c>
      <c r="M108" s="93">
        <f t="shared" si="157"/>
        <v>0</v>
      </c>
      <c r="N108" s="93">
        <f t="shared" si="158"/>
        <v>0</v>
      </c>
      <c r="O108" s="93">
        <f t="shared" si="159"/>
        <v>0</v>
      </c>
      <c r="P108" s="93">
        <f t="shared" si="160"/>
        <v>0</v>
      </c>
      <c r="Q108" s="93">
        <f t="shared" si="161"/>
        <v>0</v>
      </c>
      <c r="R108" s="93">
        <f t="shared" si="162"/>
        <v>0</v>
      </c>
      <c r="S108" s="93">
        <f t="shared" si="163"/>
        <v>0</v>
      </c>
      <c r="T108" s="93">
        <f t="shared" si="164"/>
        <v>0</v>
      </c>
      <c r="U108" s="93">
        <f t="shared" si="165"/>
        <v>0</v>
      </c>
      <c r="V108" s="93">
        <f t="shared" si="166"/>
        <v>0</v>
      </c>
      <c r="W108" s="93">
        <f t="shared" si="167"/>
        <v>0</v>
      </c>
      <c r="X108" s="93">
        <f t="shared" si="168"/>
        <v>0</v>
      </c>
      <c r="Y108" s="93">
        <f t="shared" si="169"/>
        <v>0</v>
      </c>
      <c r="Z108" s="93">
        <f t="shared" si="170"/>
        <v>0</v>
      </c>
      <c r="AA108" s="93">
        <f t="shared" si="171"/>
        <v>0</v>
      </c>
      <c r="AB108" s="93">
        <f t="shared" si="172"/>
        <v>0</v>
      </c>
      <c r="AC108" s="93">
        <f t="shared" si="173"/>
        <v>0</v>
      </c>
      <c r="AD108" s="93">
        <f t="shared" si="174"/>
        <v>0</v>
      </c>
      <c r="AE108" s="93">
        <f t="shared" si="175"/>
        <v>0</v>
      </c>
      <c r="AF108" s="93">
        <f t="shared" si="176"/>
        <v>0</v>
      </c>
      <c r="AG108" s="93">
        <f t="shared" si="177"/>
        <v>0</v>
      </c>
      <c r="AH108" s="93">
        <f t="shared" si="178"/>
        <v>0</v>
      </c>
      <c r="AI108" s="93">
        <f t="shared" si="179"/>
        <v>0</v>
      </c>
      <c r="AJ108" s="93">
        <f t="shared" si="180"/>
        <v>0</v>
      </c>
      <c r="AK108" s="93">
        <f t="shared" si="181"/>
        <v>0</v>
      </c>
      <c r="AL108" s="93">
        <f t="shared" si="182"/>
        <v>0</v>
      </c>
      <c r="AM108" s="93">
        <f t="shared" si="183"/>
        <v>0</v>
      </c>
      <c r="AN108" s="93">
        <f t="shared" si="184"/>
        <v>0</v>
      </c>
      <c r="AO108" s="93">
        <f t="shared" si="185"/>
        <v>0</v>
      </c>
      <c r="AP108" s="93">
        <f t="shared" si="186"/>
        <v>0</v>
      </c>
      <c r="AQ108" s="93">
        <f t="shared" si="187"/>
        <v>0</v>
      </c>
      <c r="AR108" s="93">
        <f t="shared" si="188"/>
        <v>0</v>
      </c>
      <c r="AS108" s="68"/>
      <c r="AT108" s="325" t="s">
        <v>87</v>
      </c>
      <c r="AU108" s="571" t="s">
        <v>271</v>
      </c>
      <c r="AV108" s="103">
        <v>220</v>
      </c>
      <c r="AW108" s="103">
        <v>8</v>
      </c>
      <c r="AX108" s="103">
        <v>4</v>
      </c>
      <c r="AY108" s="330">
        <f t="shared" si="191"/>
        <v>0</v>
      </c>
      <c r="AZ108" s="104">
        <f t="shared" si="189"/>
        <v>0</v>
      </c>
    </row>
    <row r="109" spans="1:52" ht="15.75" customHeight="1" thickBot="1" x14ac:dyDescent="0.3">
      <c r="A109" s="325" t="s">
        <v>244</v>
      </c>
      <c r="B109" s="572" t="s">
        <v>272</v>
      </c>
      <c r="C109" s="326">
        <v>696</v>
      </c>
      <c r="D109" s="327">
        <v>674</v>
      </c>
      <c r="E109" s="328">
        <v>567</v>
      </c>
      <c r="F109" s="329">
        <v>579</v>
      </c>
      <c r="G109" s="96">
        <v>450</v>
      </c>
      <c r="H109" s="163">
        <v>336</v>
      </c>
      <c r="I109" s="93">
        <f t="shared" si="190"/>
        <v>601.98493232311421</v>
      </c>
      <c r="J109" s="93">
        <f t="shared" si="154"/>
        <v>579.95073192505174</v>
      </c>
      <c r="K109" s="93">
        <f t="shared" si="155"/>
        <v>558.67208944778622</v>
      </c>
      <c r="L109" s="93">
        <f t="shared" si="156"/>
        <v>553.33951568971361</v>
      </c>
      <c r="M109" s="93">
        <f t="shared" si="157"/>
        <v>543.86503031129348</v>
      </c>
      <c r="N109" s="93">
        <f t="shared" si="158"/>
        <v>557.2647539095592</v>
      </c>
      <c r="O109" s="93">
        <f t="shared" si="159"/>
        <v>593.05796621457068</v>
      </c>
      <c r="P109" s="93">
        <f t="shared" si="160"/>
        <v>588.75457244749873</v>
      </c>
      <c r="Q109" s="93">
        <f t="shared" si="161"/>
        <v>587.80925721345034</v>
      </c>
      <c r="R109" s="93">
        <f t="shared" si="162"/>
        <v>590.60653820454638</v>
      </c>
      <c r="S109" s="93">
        <f t="shared" si="163"/>
        <v>594.98970305460978</v>
      </c>
      <c r="T109" s="93">
        <f t="shared" si="164"/>
        <v>601.91019767949842</v>
      </c>
      <c r="U109" s="93">
        <f t="shared" si="165"/>
        <v>607.85858483580716</v>
      </c>
      <c r="V109" s="93">
        <f t="shared" si="166"/>
        <v>608.84941404257074</v>
      </c>
      <c r="W109" s="93">
        <f t="shared" si="167"/>
        <v>610.88232097833406</v>
      </c>
      <c r="X109" s="93">
        <f t="shared" si="168"/>
        <v>613.54510157684513</v>
      </c>
      <c r="Y109" s="93">
        <f t="shared" si="169"/>
        <v>616.29590343692973</v>
      </c>
      <c r="Z109" s="93">
        <f t="shared" si="170"/>
        <v>618.87116419184144</v>
      </c>
      <c r="AA109" s="93">
        <f t="shared" si="171"/>
        <v>620.80461142872957</v>
      </c>
      <c r="AB109" s="93">
        <f t="shared" si="172"/>
        <v>622.14627552646868</v>
      </c>
      <c r="AC109" s="93">
        <f t="shared" si="173"/>
        <v>623.62583189539282</v>
      </c>
      <c r="AD109" s="93">
        <f t="shared" si="174"/>
        <v>625.08334603573962</v>
      </c>
      <c r="AE109" s="93">
        <f t="shared" si="175"/>
        <v>626.40266204060561</v>
      </c>
      <c r="AF109" s="93">
        <f t="shared" si="176"/>
        <v>627.54010841840136</v>
      </c>
      <c r="AG109" s="93">
        <f t="shared" si="177"/>
        <v>628.48952509431479</v>
      </c>
      <c r="AH109" s="93">
        <f t="shared" si="178"/>
        <v>627.47649154028022</v>
      </c>
      <c r="AI109" s="93">
        <f t="shared" si="179"/>
        <v>627.94854030400154</v>
      </c>
      <c r="AJ109" s="93">
        <f t="shared" si="180"/>
        <v>628.29232578442065</v>
      </c>
      <c r="AK109" s="93">
        <f t="shared" si="181"/>
        <v>628.48644458581123</v>
      </c>
      <c r="AL109" s="93">
        <f t="shared" si="182"/>
        <v>628.52566874002594</v>
      </c>
      <c r="AM109" s="93">
        <f t="shared" si="183"/>
        <v>628.41148476387775</v>
      </c>
      <c r="AN109" s="93">
        <f t="shared" si="184"/>
        <v>628.14692131682045</v>
      </c>
      <c r="AO109" s="93">
        <f t="shared" si="185"/>
        <v>628.03136472746087</v>
      </c>
      <c r="AP109" s="93">
        <f t="shared" si="186"/>
        <v>627.83974383753775</v>
      </c>
      <c r="AQ109" s="93">
        <f t="shared" si="187"/>
        <v>627.57865344353081</v>
      </c>
      <c r="AR109" s="93">
        <f t="shared" si="188"/>
        <v>627.25954052765337</v>
      </c>
      <c r="AS109" s="68"/>
      <c r="AT109" s="325" t="s">
        <v>244</v>
      </c>
      <c r="AU109" s="572" t="s">
        <v>272</v>
      </c>
      <c r="AV109" s="103">
        <v>220</v>
      </c>
      <c r="AW109" s="103">
        <v>8</v>
      </c>
      <c r="AX109" s="103">
        <v>4</v>
      </c>
      <c r="AY109" s="330">
        <f t="shared" si="191"/>
        <v>8.7151292837620048E-2</v>
      </c>
      <c r="AZ109" s="104">
        <f t="shared" si="189"/>
        <v>1</v>
      </c>
    </row>
    <row r="110" spans="1:52" ht="15.75" customHeight="1" thickTop="1" thickBot="1" x14ac:dyDescent="0.3">
      <c r="A110" s="331"/>
      <c r="B110" s="332" t="s">
        <v>175</v>
      </c>
      <c r="C110" s="333">
        <f t="shared" ref="C110:AR110" si="192">SUM(C100:C109)</f>
        <v>9626</v>
      </c>
      <c r="D110" s="334">
        <f t="shared" si="192"/>
        <v>9955</v>
      </c>
      <c r="E110" s="335">
        <f t="shared" si="192"/>
        <v>9677</v>
      </c>
      <c r="F110" s="336">
        <f t="shared" si="192"/>
        <v>9948</v>
      </c>
      <c r="G110" s="351">
        <f t="shared" si="192"/>
        <v>7426</v>
      </c>
      <c r="H110" s="338">
        <f t="shared" si="192"/>
        <v>6315</v>
      </c>
      <c r="I110" s="297">
        <f t="shared" si="192"/>
        <v>9652.7244735650893</v>
      </c>
      <c r="J110" s="298">
        <f t="shared" si="192"/>
        <v>9576.775118763464</v>
      </c>
      <c r="K110" s="299">
        <f t="shared" si="192"/>
        <v>9436.1736467958854</v>
      </c>
      <c r="L110" s="300">
        <f t="shared" si="192"/>
        <v>9328.257729828736</v>
      </c>
      <c r="M110" s="297">
        <f t="shared" si="192"/>
        <v>9135.4875063152122</v>
      </c>
      <c r="N110" s="298">
        <f t="shared" si="192"/>
        <v>9383.8853395027945</v>
      </c>
      <c r="O110" s="299">
        <f t="shared" si="192"/>
        <v>9871.8422278078633</v>
      </c>
      <c r="P110" s="301">
        <f t="shared" si="192"/>
        <v>9864.1441583165051</v>
      </c>
      <c r="Q110" s="300">
        <f t="shared" si="192"/>
        <v>9872.5230075895815</v>
      </c>
      <c r="R110" s="297">
        <f t="shared" si="192"/>
        <v>9910.3589760393352</v>
      </c>
      <c r="S110" s="298">
        <f t="shared" si="192"/>
        <v>9976.4759168044184</v>
      </c>
      <c r="T110" s="299">
        <f t="shared" si="192"/>
        <v>10089.731637632482</v>
      </c>
      <c r="U110" s="300">
        <f t="shared" si="192"/>
        <v>10182.174365862995</v>
      </c>
      <c r="V110" s="297">
        <f t="shared" si="192"/>
        <v>10209.409425236789</v>
      </c>
      <c r="W110" s="298">
        <f t="shared" si="192"/>
        <v>10244.910798202851</v>
      </c>
      <c r="X110" s="299">
        <f t="shared" si="192"/>
        <v>10287.095815938941</v>
      </c>
      <c r="Y110" s="301">
        <f t="shared" si="192"/>
        <v>10331.885016333432</v>
      </c>
      <c r="Z110" s="300">
        <f t="shared" si="192"/>
        <v>10374.757173215645</v>
      </c>
      <c r="AA110" s="297">
        <f t="shared" si="192"/>
        <v>10407.286318822436</v>
      </c>
      <c r="AB110" s="298">
        <f t="shared" si="192"/>
        <v>10431.141211682285</v>
      </c>
      <c r="AC110" s="299">
        <f t="shared" si="192"/>
        <v>10455.744475023523</v>
      </c>
      <c r="AD110" s="300">
        <f t="shared" si="192"/>
        <v>10479.705987985621</v>
      </c>
      <c r="AE110" s="297">
        <f t="shared" si="192"/>
        <v>10501.684885485847</v>
      </c>
      <c r="AF110" s="298">
        <f t="shared" si="192"/>
        <v>10520.814599223297</v>
      </c>
      <c r="AG110" s="299">
        <f t="shared" si="192"/>
        <v>10536.852729419972</v>
      </c>
      <c r="AH110" s="301">
        <f t="shared" si="192"/>
        <v>10519.990242853808</v>
      </c>
      <c r="AI110" s="300">
        <f t="shared" si="192"/>
        <v>10527.818362994378</v>
      </c>
      <c r="AJ110" s="297">
        <f t="shared" si="192"/>
        <v>10533.51559674254</v>
      </c>
      <c r="AK110" s="298">
        <f t="shared" si="192"/>
        <v>10536.771738839207</v>
      </c>
      <c r="AL110" s="299">
        <f t="shared" si="192"/>
        <v>10537.454628211262</v>
      </c>
      <c r="AM110" s="300">
        <f t="shared" si="192"/>
        <v>10535.559760414115</v>
      </c>
      <c r="AN110" s="297">
        <f t="shared" si="192"/>
        <v>10531.126820342017</v>
      </c>
      <c r="AO110" s="298">
        <f t="shared" si="192"/>
        <v>10529.172237081304</v>
      </c>
      <c r="AP110" s="299">
        <f t="shared" si="192"/>
        <v>10525.953863625153</v>
      </c>
      <c r="AQ110" s="301">
        <f t="shared" si="192"/>
        <v>10521.580913927901</v>
      </c>
      <c r="AR110" s="300">
        <f t="shared" si="192"/>
        <v>10516.235635084056</v>
      </c>
      <c r="AS110" s="68"/>
      <c r="AT110" s="344"/>
      <c r="AU110" s="345" t="s">
        <v>175</v>
      </c>
      <c r="AV110" s="210"/>
      <c r="AW110" s="210"/>
      <c r="AX110" s="210"/>
      <c r="AY110" s="346">
        <f>SUM(AY100:AY109)</f>
        <v>1.461235201127691</v>
      </c>
      <c r="AZ110" s="347">
        <f>SUM(AZ100:AZ109)</f>
        <v>9</v>
      </c>
    </row>
    <row r="111" spans="1:52" ht="15.75" customHeight="1" x14ac:dyDescent="0.25">
      <c r="A111" s="348"/>
      <c r="B111" s="68"/>
      <c r="C111" s="113">
        <f t="shared" ref="C111:H111" si="193">SUM(C100:C109)</f>
        <v>9626</v>
      </c>
      <c r="D111" s="113">
        <f t="shared" si="193"/>
        <v>9955</v>
      </c>
      <c r="E111" s="113">
        <f t="shared" si="193"/>
        <v>9677</v>
      </c>
      <c r="F111" s="113">
        <f t="shared" si="193"/>
        <v>9948</v>
      </c>
      <c r="G111" s="113">
        <f t="shared" si="193"/>
        <v>7426</v>
      </c>
      <c r="H111" s="113">
        <f t="shared" si="193"/>
        <v>6315</v>
      </c>
      <c r="I111" s="309"/>
      <c r="J111" s="309"/>
      <c r="K111" s="309"/>
      <c r="L111" s="309"/>
      <c r="M111" s="309"/>
      <c r="N111" s="309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</row>
    <row r="112" spans="1:52" ht="15.75" customHeight="1" x14ac:dyDescent="0.25">
      <c r="A112" s="348"/>
      <c r="B112" s="68"/>
      <c r="C112" s="84"/>
      <c r="D112" s="309"/>
      <c r="E112" s="309"/>
      <c r="F112" s="309"/>
      <c r="G112" s="309"/>
      <c r="H112" s="309"/>
      <c r="I112" s="309"/>
      <c r="J112" s="309"/>
      <c r="K112" s="309"/>
      <c r="L112" s="309"/>
      <c r="M112" s="309"/>
      <c r="N112" s="309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</row>
    <row r="113" spans="1:52" ht="15.75" customHeight="1" x14ac:dyDescent="0.25">
      <c r="A113" s="348"/>
      <c r="B113" s="68"/>
      <c r="C113" s="84"/>
      <c r="D113" s="939" t="s">
        <v>180</v>
      </c>
      <c r="E113" s="940"/>
      <c r="F113" s="940"/>
      <c r="G113" s="940"/>
      <c r="H113" s="941"/>
      <c r="I113" s="309"/>
      <c r="J113" s="309"/>
      <c r="K113" s="309"/>
      <c r="L113" s="309"/>
      <c r="M113" s="309"/>
      <c r="N113" s="309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</row>
    <row r="114" spans="1:52" ht="15.75" customHeight="1" x14ac:dyDescent="0.25">
      <c r="A114" s="348"/>
      <c r="B114" s="68"/>
      <c r="C114" s="84"/>
      <c r="D114" s="114">
        <v>2017</v>
      </c>
      <c r="E114" s="115">
        <v>2018</v>
      </c>
      <c r="F114" s="115">
        <v>2019</v>
      </c>
      <c r="G114" s="115">
        <v>2020</v>
      </c>
      <c r="H114" s="116">
        <v>2021</v>
      </c>
      <c r="I114" s="309"/>
      <c r="J114" s="309"/>
      <c r="K114" s="309"/>
      <c r="L114" s="309"/>
      <c r="M114" s="309"/>
      <c r="N114" s="309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</row>
    <row r="115" spans="1:52" ht="15.75" customHeight="1" x14ac:dyDescent="0.25">
      <c r="A115" s="348"/>
      <c r="B115" s="68"/>
      <c r="C115" s="309"/>
      <c r="D115" s="117">
        <f t="shared" ref="D115:H115" si="194">(D111-C111)/C111</f>
        <v>3.4178267193018905E-2</v>
      </c>
      <c r="E115" s="118">
        <f t="shared" si="194"/>
        <v>-2.7925665494726269E-2</v>
      </c>
      <c r="F115" s="118">
        <f t="shared" si="194"/>
        <v>2.8004546863697428E-2</v>
      </c>
      <c r="G115" s="118">
        <f t="shared" si="194"/>
        <v>-0.25351829513470042</v>
      </c>
      <c r="H115" s="119">
        <f t="shared" si="194"/>
        <v>-0.14960948020468623</v>
      </c>
      <c r="I115" s="309"/>
      <c r="J115" s="309"/>
      <c r="K115" s="309"/>
      <c r="L115" s="309"/>
      <c r="M115" s="309"/>
      <c r="N115" s="309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</row>
    <row r="116" spans="1:52" ht="15.75" customHeight="1" x14ac:dyDescent="0.25">
      <c r="A116" s="348"/>
      <c r="B116" s="68"/>
      <c r="C116" s="309"/>
      <c r="D116" s="120"/>
      <c r="E116" s="121">
        <f>AVERAGE(D115:F115)</f>
        <v>1.1419049520663355E-2</v>
      </c>
      <c r="F116" s="933" t="s">
        <v>100</v>
      </c>
      <c r="G116" s="934"/>
      <c r="H116" s="935"/>
      <c r="I116" s="309"/>
      <c r="J116" s="309"/>
      <c r="K116" s="309"/>
      <c r="L116" s="309"/>
      <c r="M116" s="309"/>
      <c r="N116" s="309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</row>
    <row r="117" spans="1:52" ht="15.75" customHeight="1" x14ac:dyDescent="0.25">
      <c r="A117" s="348"/>
      <c r="B117" s="68"/>
      <c r="C117" s="309"/>
      <c r="D117" s="247">
        <f t="shared" ref="D117:H117" si="195">(D111-C111)/C111</f>
        <v>3.4178267193018905E-2</v>
      </c>
      <c r="E117" s="247">
        <f t="shared" si="195"/>
        <v>-2.7925665494726269E-2</v>
      </c>
      <c r="F117" s="247">
        <f t="shared" si="195"/>
        <v>2.8004546863697428E-2</v>
      </c>
      <c r="G117" s="247">
        <f t="shared" si="195"/>
        <v>-0.25351829513470042</v>
      </c>
      <c r="H117" s="247">
        <f t="shared" si="195"/>
        <v>-0.14960948020468623</v>
      </c>
      <c r="I117" s="309"/>
      <c r="J117" s="309"/>
      <c r="K117" s="309"/>
      <c r="L117" s="309"/>
      <c r="M117" s="309"/>
      <c r="N117" s="309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</row>
    <row r="118" spans="1:52" ht="15.75" customHeight="1" x14ac:dyDescent="0.25">
      <c r="A118" s="348"/>
      <c r="B118" s="68"/>
      <c r="C118" s="309"/>
      <c r="D118" s="247"/>
      <c r="E118" s="247">
        <f>AVERAGE(D117:F117)</f>
        <v>1.1419049520663355E-2</v>
      </c>
      <c r="F118" s="247"/>
      <c r="G118" s="84"/>
      <c r="H118" s="84"/>
      <c r="I118" s="309"/>
      <c r="J118" s="309"/>
      <c r="K118" s="309"/>
      <c r="L118" s="309"/>
      <c r="M118" s="309"/>
      <c r="N118" s="309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</row>
    <row r="119" spans="1:52" ht="15.75" customHeight="1" x14ac:dyDescent="0.25">
      <c r="A119" s="348"/>
      <c r="B119" s="68"/>
      <c r="C119" s="69">
        <v>2016</v>
      </c>
      <c r="D119" s="69">
        <v>2017</v>
      </c>
      <c r="E119" s="69">
        <v>2018</v>
      </c>
      <c r="F119" s="69">
        <v>2019</v>
      </c>
      <c r="G119" s="69">
        <v>2020</v>
      </c>
      <c r="H119" s="69">
        <v>2021</v>
      </c>
      <c r="I119" s="69">
        <v>2022</v>
      </c>
      <c r="J119" s="69">
        <v>2023</v>
      </c>
      <c r="K119" s="69">
        <v>2024</v>
      </c>
      <c r="L119" s="69">
        <v>2025</v>
      </c>
      <c r="M119" s="69">
        <v>2026</v>
      </c>
      <c r="N119" s="69">
        <v>2027</v>
      </c>
      <c r="O119" s="69">
        <v>2028</v>
      </c>
      <c r="P119" s="69">
        <v>2029</v>
      </c>
      <c r="Q119" s="69">
        <v>2030</v>
      </c>
      <c r="R119" s="69">
        <v>2031</v>
      </c>
      <c r="S119" s="69">
        <v>2032</v>
      </c>
      <c r="T119" s="69">
        <v>2033</v>
      </c>
      <c r="U119" s="69">
        <v>2034</v>
      </c>
      <c r="V119" s="69">
        <v>2035</v>
      </c>
      <c r="W119" s="69">
        <v>2036</v>
      </c>
      <c r="X119" s="69">
        <v>2037</v>
      </c>
      <c r="Y119" s="69">
        <v>2038</v>
      </c>
      <c r="Z119" s="69">
        <v>2039</v>
      </c>
      <c r="AA119" s="69">
        <v>2040</v>
      </c>
      <c r="AB119" s="69">
        <v>2041</v>
      </c>
      <c r="AC119" s="69">
        <v>2042</v>
      </c>
      <c r="AD119" s="69">
        <v>2043</v>
      </c>
      <c r="AE119" s="69">
        <v>2044</v>
      </c>
      <c r="AF119" s="69">
        <v>2045</v>
      </c>
      <c r="AG119" s="69">
        <v>2046</v>
      </c>
      <c r="AH119" s="69">
        <v>2047</v>
      </c>
      <c r="AI119" s="69">
        <v>2048</v>
      </c>
      <c r="AJ119" s="69">
        <v>2049</v>
      </c>
      <c r="AK119" s="69">
        <v>2050</v>
      </c>
      <c r="AL119" s="69">
        <v>2051</v>
      </c>
      <c r="AM119" s="69">
        <v>2052</v>
      </c>
      <c r="AN119" s="69">
        <v>2053</v>
      </c>
      <c r="AO119" s="69">
        <v>2054</v>
      </c>
      <c r="AP119" s="69">
        <v>2055</v>
      </c>
      <c r="AQ119" s="69">
        <v>2056</v>
      </c>
      <c r="AR119" s="69">
        <v>2057</v>
      </c>
      <c r="AS119" s="68"/>
      <c r="AT119" s="68"/>
      <c r="AU119" s="68"/>
      <c r="AV119" s="68"/>
      <c r="AW119" s="68"/>
      <c r="AX119" s="68"/>
      <c r="AY119" s="68"/>
      <c r="AZ119" s="68"/>
    </row>
    <row r="120" spans="1:52" ht="15.75" customHeight="1" x14ac:dyDescent="0.25">
      <c r="A120" s="348"/>
      <c r="B120" s="68" t="s">
        <v>179</v>
      </c>
      <c r="C120" s="309"/>
      <c r="D120" s="352">
        <f t="shared" ref="D120:AR120" si="196">(D68*D84+D94*D110)/(D84+D110)</f>
        <v>6.2980213109064251E-2</v>
      </c>
      <c r="E120" s="352">
        <f t="shared" si="196"/>
        <v>8.59272048412143E-2</v>
      </c>
      <c r="F120" s="352">
        <f t="shared" si="196"/>
        <v>4.3271397608309142E-2</v>
      </c>
      <c r="G120" s="352">
        <f t="shared" si="196"/>
        <v>7.0074690314892135E-2</v>
      </c>
      <c r="H120" s="352">
        <f t="shared" si="196"/>
        <v>6.5452208807737097E-2</v>
      </c>
      <c r="I120" s="352">
        <f t="shared" si="196"/>
        <v>5.3205282127607556E-2</v>
      </c>
      <c r="J120" s="352">
        <f t="shared" si="196"/>
        <v>4.8909402967777273E-2</v>
      </c>
      <c r="K120" s="352">
        <f t="shared" si="196"/>
        <v>4.4967601680623838E-2</v>
      </c>
      <c r="L120" s="352">
        <f t="shared" si="196"/>
        <v>4.0950479496321524E-2</v>
      </c>
      <c r="M120" s="352">
        <f t="shared" si="196"/>
        <v>3.4403334129433638E-2</v>
      </c>
      <c r="N120" s="352">
        <f t="shared" si="196"/>
        <v>8.0730508190905034E-2</v>
      </c>
      <c r="O120" s="352">
        <f t="shared" si="196"/>
        <v>7.2310491127677734E-2</v>
      </c>
      <c r="P120" s="352">
        <f t="shared" si="196"/>
        <v>6.5146749006278981E-2</v>
      </c>
      <c r="Q120" s="352">
        <f t="shared" si="196"/>
        <v>5.8643566930983507E-2</v>
      </c>
      <c r="R120" s="352">
        <f t="shared" si="196"/>
        <v>5.273756156597182E-2</v>
      </c>
      <c r="S120" s="352">
        <f t="shared" si="196"/>
        <v>4.7403282505221279E-2</v>
      </c>
      <c r="T120" s="352">
        <f t="shared" si="196"/>
        <v>4.258769849549951E-2</v>
      </c>
      <c r="U120" s="352">
        <f t="shared" si="196"/>
        <v>3.8266150079190313E-2</v>
      </c>
      <c r="V120" s="352">
        <f t="shared" si="196"/>
        <v>3.4398975330347539E-2</v>
      </c>
      <c r="W120" s="352">
        <f t="shared" si="196"/>
        <v>3.0909678233800211E-2</v>
      </c>
      <c r="X120" s="352">
        <f t="shared" si="196"/>
        <v>2.7764420070123138E-2</v>
      </c>
      <c r="Y120" s="352">
        <f t="shared" si="196"/>
        <v>2.4932718123976825E-2</v>
      </c>
      <c r="Z120" s="352">
        <f t="shared" si="196"/>
        <v>2.2384638564377852E-2</v>
      </c>
      <c r="AA120" s="352">
        <f t="shared" si="196"/>
        <v>2.0092989201247281E-2</v>
      </c>
      <c r="AB120" s="352">
        <f t="shared" si="196"/>
        <v>1.8031236655174521E-2</v>
      </c>
      <c r="AC120" s="352">
        <f t="shared" si="196"/>
        <v>1.6174677460925029E-2</v>
      </c>
      <c r="AD120" s="352">
        <f t="shared" si="196"/>
        <v>1.4503439062279922E-2</v>
      </c>
      <c r="AE120" s="352">
        <f t="shared" si="196"/>
        <v>1.2999357070138566E-2</v>
      </c>
      <c r="AF120" s="352">
        <f t="shared" si="196"/>
        <v>1.1645793056333786E-2</v>
      </c>
      <c r="AG120" s="352">
        <f t="shared" si="196"/>
        <v>1.0427664310717538E-2</v>
      </c>
      <c r="AH120" s="352">
        <f t="shared" si="196"/>
        <v>6.3805354702695565E-3</v>
      </c>
      <c r="AI120" s="352">
        <f t="shared" si="196"/>
        <v>5.3818014474119082E-3</v>
      </c>
      <c r="AJ120" s="352">
        <f t="shared" si="196"/>
        <v>4.4816296683473028E-3</v>
      </c>
      <c r="AK120" s="352">
        <f t="shared" si="196"/>
        <v>3.6701784121168399E-3</v>
      </c>
      <c r="AL120" s="352">
        <f t="shared" si="196"/>
        <v>2.9385620794383309E-3</v>
      </c>
      <c r="AM120" s="352">
        <f t="shared" si="196"/>
        <v>2.2787771676515342E-3</v>
      </c>
      <c r="AN120" s="352">
        <f t="shared" si="196"/>
        <v>1.6836223210198679E-3</v>
      </c>
      <c r="AO120" s="352">
        <f t="shared" si="196"/>
        <v>1.1466257503365983E-3</v>
      </c>
      <c r="AP120" s="352">
        <f t="shared" si="196"/>
        <v>6.6196766071759995E-4</v>
      </c>
      <c r="AQ120" s="352">
        <f t="shared" si="196"/>
        <v>2.2440473114839965E-4</v>
      </c>
      <c r="AR120" s="352">
        <f t="shared" si="196"/>
        <v>-1.7078401882139287E-4</v>
      </c>
      <c r="AS120" s="68"/>
      <c r="AT120" s="68"/>
      <c r="AU120" s="68"/>
      <c r="AV120" s="68"/>
      <c r="AW120" s="68"/>
      <c r="AX120" s="68"/>
      <c r="AY120" s="68"/>
      <c r="AZ120" s="68"/>
    </row>
    <row r="121" spans="1:52" ht="45" customHeight="1" x14ac:dyDescent="0.35">
      <c r="A121" s="70" t="s">
        <v>103</v>
      </c>
      <c r="B121" s="71" t="s">
        <v>278</v>
      </c>
      <c r="C121" s="309"/>
      <c r="D121" s="309"/>
      <c r="E121" s="309"/>
      <c r="F121" s="309"/>
      <c r="G121" s="309"/>
      <c r="H121" s="309"/>
      <c r="I121" s="309"/>
      <c r="J121" s="309"/>
      <c r="K121" s="309"/>
      <c r="L121" s="309"/>
      <c r="M121" s="309"/>
      <c r="N121" s="309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</row>
    <row r="122" spans="1:52" ht="15.75" customHeight="1" x14ac:dyDescent="0.25">
      <c r="A122" s="270"/>
      <c r="B122" s="69"/>
      <c r="C122" s="309"/>
      <c r="D122" s="309"/>
      <c r="E122" s="309"/>
      <c r="F122" s="309"/>
      <c r="G122" s="309"/>
      <c r="H122" s="309"/>
      <c r="I122" s="309"/>
      <c r="J122" s="309"/>
      <c r="K122" s="309"/>
      <c r="L122" s="309"/>
      <c r="M122" s="309"/>
      <c r="N122" s="309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</row>
    <row r="123" spans="1:52" ht="15" customHeight="1" x14ac:dyDescent="0.25">
      <c r="A123" s="270"/>
      <c r="B123" s="69"/>
      <c r="C123" s="69">
        <v>2016</v>
      </c>
      <c r="D123" s="69">
        <v>2017</v>
      </c>
      <c r="E123" s="69">
        <v>2018</v>
      </c>
      <c r="F123" s="69">
        <v>2019</v>
      </c>
      <c r="G123" s="69">
        <v>2020</v>
      </c>
      <c r="H123" s="69">
        <v>2021</v>
      </c>
      <c r="I123" s="69">
        <v>2022</v>
      </c>
      <c r="J123" s="69">
        <v>2023</v>
      </c>
      <c r="K123" s="69">
        <v>2024</v>
      </c>
      <c r="L123" s="69">
        <v>2025</v>
      </c>
      <c r="M123" s="69">
        <v>2026</v>
      </c>
      <c r="N123" s="69">
        <v>2027</v>
      </c>
      <c r="O123" s="69">
        <v>2028</v>
      </c>
      <c r="P123" s="69">
        <v>2029</v>
      </c>
      <c r="Q123" s="69">
        <v>2030</v>
      </c>
      <c r="R123" s="69">
        <v>2031</v>
      </c>
      <c r="S123" s="69">
        <v>2032</v>
      </c>
      <c r="T123" s="69">
        <v>2033</v>
      </c>
      <c r="U123" s="69">
        <v>2034</v>
      </c>
      <c r="V123" s="69">
        <v>2035</v>
      </c>
      <c r="W123" s="69">
        <v>2036</v>
      </c>
      <c r="X123" s="69">
        <v>2037</v>
      </c>
      <c r="Y123" s="69">
        <v>2038</v>
      </c>
      <c r="Z123" s="69">
        <v>2039</v>
      </c>
      <c r="AA123" s="69">
        <v>2040</v>
      </c>
      <c r="AB123" s="69">
        <v>2041</v>
      </c>
      <c r="AC123" s="69">
        <v>2042</v>
      </c>
      <c r="AD123" s="69">
        <v>2043</v>
      </c>
      <c r="AE123" s="69">
        <v>2044</v>
      </c>
      <c r="AF123" s="69">
        <v>2045</v>
      </c>
      <c r="AG123" s="69">
        <v>2046</v>
      </c>
      <c r="AH123" s="69">
        <v>2047</v>
      </c>
      <c r="AI123" s="69">
        <v>2048</v>
      </c>
      <c r="AJ123" s="69">
        <v>2049</v>
      </c>
      <c r="AK123" s="69">
        <v>2050</v>
      </c>
      <c r="AL123" s="69">
        <v>2051</v>
      </c>
      <c r="AM123" s="69">
        <v>2052</v>
      </c>
      <c r="AN123" s="69">
        <v>2053</v>
      </c>
      <c r="AO123" s="69">
        <v>2054</v>
      </c>
      <c r="AP123" s="69">
        <v>2055</v>
      </c>
      <c r="AQ123" s="69">
        <v>2056</v>
      </c>
      <c r="AR123" s="69">
        <v>2057</v>
      </c>
      <c r="AS123" s="68"/>
      <c r="AT123" s="68"/>
      <c r="AU123" s="68"/>
      <c r="AV123" s="68"/>
      <c r="AW123" s="122"/>
      <c r="AX123" s="122"/>
      <c r="AY123" s="122"/>
      <c r="AZ123" s="123"/>
    </row>
    <row r="124" spans="1:52" ht="15" customHeight="1" x14ac:dyDescent="0.25">
      <c r="A124" s="270"/>
      <c r="B124" s="73" t="s">
        <v>56</v>
      </c>
      <c r="C124" s="69">
        <v>2.4039322673287547E-3</v>
      </c>
      <c r="D124" s="75">
        <v>2.3981672357284781E-3</v>
      </c>
      <c r="E124" s="75">
        <v>2.39242978899473E-3</v>
      </c>
      <c r="F124" s="75">
        <v>2.3867197296154755E-3</v>
      </c>
      <c r="G124" s="75">
        <v>2.3810368619600936E-3</v>
      </c>
      <c r="H124" s="75">
        <v>2.3753809922564722E-3</v>
      </c>
      <c r="I124" s="75">
        <v>2.3697519285689863E-3</v>
      </c>
      <c r="J124" s="75">
        <v>2.3641494807773488E-3</v>
      </c>
      <c r="K124" s="75">
        <v>2.3585734605552021E-3</v>
      </c>
      <c r="L124" s="75">
        <v>2.3530236813488715E-3</v>
      </c>
      <c r="M124" s="75">
        <v>-5.2807686079391265E-4</v>
      </c>
      <c r="N124" s="75">
        <v>-5.2835587330486949E-4</v>
      </c>
      <c r="O124" s="75">
        <v>-5.2863518080734605E-4</v>
      </c>
      <c r="P124" s="75">
        <v>-5.2891478376983453E-4</v>
      </c>
      <c r="Q124" s="75">
        <v>-5.2919468266098631E-4</v>
      </c>
      <c r="R124" s="75">
        <v>-5.2947487795086169E-4</v>
      </c>
      <c r="S124" s="75">
        <v>-5.297553701109339E-4</v>
      </c>
      <c r="T124" s="75">
        <v>-5.3003615961284172E-4</v>
      </c>
      <c r="U124" s="75">
        <v>-5.3031724692978086E-4</v>
      </c>
      <c r="V124" s="75">
        <v>-5.3059863253581189E-4</v>
      </c>
      <c r="W124" s="75">
        <v>-5.3088031690586316E-4</v>
      </c>
      <c r="X124" s="75">
        <v>-5.3116230051642908E-4</v>
      </c>
      <c r="Y124" s="75">
        <v>-5.3144458384418074E-4</v>
      </c>
      <c r="Z124" s="75">
        <v>-5.3172716736722139E-4</v>
      </c>
      <c r="AA124" s="75">
        <v>-5.3201005156509049E-4</v>
      </c>
      <c r="AB124" s="75">
        <v>-5.3229323691751076E-4</v>
      </c>
      <c r="AC124" s="75">
        <v>-5.3257672390578546E-4</v>
      </c>
      <c r="AD124" s="75">
        <v>-5.3286051301210417E-4</v>
      </c>
      <c r="AE124" s="75">
        <v>-5.3314460471954499E-4</v>
      </c>
      <c r="AF124" s="75">
        <v>-5.33428999512776E-4</v>
      </c>
      <c r="AG124" s="75">
        <v>-5.3371369787582061E-4</v>
      </c>
      <c r="AH124" s="75">
        <v>-3.4847654264865352E-3</v>
      </c>
      <c r="AI124" s="75">
        <v>-3.4969514821094911E-3</v>
      </c>
      <c r="AJ124" s="75">
        <v>-3.5092230649070898E-3</v>
      </c>
      <c r="AK124" s="75">
        <v>-3.5215810784528191E-3</v>
      </c>
      <c r="AL124" s="75">
        <v>-3.5340264390914754E-3</v>
      </c>
      <c r="AM124" s="75">
        <v>-3.5465600761681961E-3</v>
      </c>
      <c r="AN124" s="75">
        <v>-3.5591829322598129E-3</v>
      </c>
      <c r="AO124" s="75">
        <v>-3.5718959634085845E-3</v>
      </c>
      <c r="AP124" s="75">
        <v>-3.5847001393664178E-3</v>
      </c>
      <c r="AQ124" s="75">
        <v>-3.5975964438400353E-3</v>
      </c>
      <c r="AR124" s="75">
        <v>-3.6105858747429E-3</v>
      </c>
      <c r="AS124" s="68"/>
      <c r="AT124" s="68"/>
      <c r="AU124" s="68"/>
      <c r="AV124" s="124"/>
      <c r="AW124" s="125"/>
      <c r="AX124" s="125"/>
      <c r="AY124" s="125"/>
      <c r="AZ124" s="126"/>
    </row>
    <row r="125" spans="1:52" ht="15" customHeight="1" x14ac:dyDescent="0.25">
      <c r="A125" s="270"/>
      <c r="B125" s="73" t="s">
        <v>57</v>
      </c>
      <c r="C125" s="69"/>
      <c r="D125" s="75">
        <f t="shared" ref="D125:F125" si="197">D144</f>
        <v>9.2450331125827817E-2</v>
      </c>
      <c r="E125" s="75">
        <f t="shared" si="197"/>
        <v>0.19313773035887488</v>
      </c>
      <c r="F125" s="75">
        <f t="shared" si="197"/>
        <v>5.3246621278325371E-2</v>
      </c>
      <c r="G125" s="76">
        <f>AVERAGE(D125:F125)</f>
        <v>0.11294489425434269</v>
      </c>
      <c r="H125" s="881">
        <f>G125*0.9</f>
        <v>0.10165040482890843</v>
      </c>
      <c r="I125" s="881">
        <f t="shared" ref="I125:AR125" si="198">H125*0.9</f>
        <v>9.1485364346017589E-2</v>
      </c>
      <c r="J125" s="881">
        <f t="shared" si="198"/>
        <v>8.2336827911415833E-2</v>
      </c>
      <c r="K125" s="881">
        <f t="shared" si="198"/>
        <v>7.4103145120274258E-2</v>
      </c>
      <c r="L125" s="881">
        <f t="shared" si="198"/>
        <v>6.6692830608246836E-2</v>
      </c>
      <c r="M125" s="881">
        <f t="shared" si="198"/>
        <v>6.0023547547422153E-2</v>
      </c>
      <c r="N125" s="882">
        <f>N127+0.1</f>
        <v>0.15402119279267995</v>
      </c>
      <c r="O125" s="881">
        <f t="shared" si="198"/>
        <v>0.13861907351341196</v>
      </c>
      <c r="P125" s="881">
        <f t="shared" si="198"/>
        <v>0.12475716616207076</v>
      </c>
      <c r="Q125" s="881">
        <f t="shared" si="198"/>
        <v>0.11228144954586369</v>
      </c>
      <c r="R125" s="881">
        <f t="shared" si="198"/>
        <v>0.10105330459127733</v>
      </c>
      <c r="S125" s="881">
        <f t="shared" si="198"/>
        <v>9.0947974132149598E-2</v>
      </c>
      <c r="T125" s="881">
        <f t="shared" si="198"/>
        <v>8.1853176718934634E-2</v>
      </c>
      <c r="U125" s="881">
        <f t="shared" si="198"/>
        <v>7.3667859047041179E-2</v>
      </c>
      <c r="V125" s="881">
        <f t="shared" si="198"/>
        <v>6.6301073142337061E-2</v>
      </c>
      <c r="W125" s="881">
        <f t="shared" si="198"/>
        <v>5.9670965828103356E-2</v>
      </c>
      <c r="X125" s="881">
        <f t="shared" si="198"/>
        <v>5.3703869245293023E-2</v>
      </c>
      <c r="Y125" s="881">
        <f t="shared" si="198"/>
        <v>4.8333482320763725E-2</v>
      </c>
      <c r="Z125" s="881">
        <f t="shared" si="198"/>
        <v>4.3500134088687352E-2</v>
      </c>
      <c r="AA125" s="881">
        <f t="shared" si="198"/>
        <v>3.9150120679818615E-2</v>
      </c>
      <c r="AB125" s="881">
        <f t="shared" si="198"/>
        <v>3.5235108611836756E-2</v>
      </c>
      <c r="AC125" s="881">
        <f t="shared" si="198"/>
        <v>3.1711597750653082E-2</v>
      </c>
      <c r="AD125" s="881">
        <f t="shared" si="198"/>
        <v>2.8540437975587776E-2</v>
      </c>
      <c r="AE125" s="881">
        <f t="shared" si="198"/>
        <v>2.5686394178028999E-2</v>
      </c>
      <c r="AF125" s="881">
        <f t="shared" si="198"/>
        <v>2.3117754760226098E-2</v>
      </c>
      <c r="AG125" s="881">
        <f t="shared" si="198"/>
        <v>2.0805979284203489E-2</v>
      </c>
      <c r="AH125" s="881">
        <f t="shared" si="198"/>
        <v>1.8725381355783142E-2</v>
      </c>
      <c r="AI125" s="881">
        <f t="shared" si="198"/>
        <v>1.6852843220204829E-2</v>
      </c>
      <c r="AJ125" s="881">
        <f t="shared" si="198"/>
        <v>1.5167558898184347E-2</v>
      </c>
      <c r="AK125" s="881">
        <f t="shared" si="198"/>
        <v>1.3650803008365913E-2</v>
      </c>
      <c r="AL125" s="881">
        <f t="shared" si="198"/>
        <v>1.2285722707529322E-2</v>
      </c>
      <c r="AM125" s="881">
        <f t="shared" si="198"/>
        <v>1.1057150436776391E-2</v>
      </c>
      <c r="AN125" s="881">
        <f t="shared" si="198"/>
        <v>9.951435393098753E-3</v>
      </c>
      <c r="AO125" s="881">
        <f t="shared" si="198"/>
        <v>8.956291853788878E-3</v>
      </c>
      <c r="AP125" s="881">
        <f t="shared" si="198"/>
        <v>8.0606626684099902E-3</v>
      </c>
      <c r="AQ125" s="881">
        <f t="shared" si="198"/>
        <v>7.254596401568991E-3</v>
      </c>
      <c r="AR125" s="881">
        <f t="shared" si="198"/>
        <v>6.5291367614120919E-3</v>
      </c>
      <c r="AS125" s="68"/>
      <c r="AT125" s="68"/>
      <c r="AU125" s="68"/>
      <c r="AV125" s="124"/>
      <c r="AW125" s="125"/>
      <c r="AX125" s="125"/>
      <c r="AY125" s="125"/>
      <c r="AZ125" s="126"/>
    </row>
    <row r="126" spans="1:52" ht="15" customHeight="1" x14ac:dyDescent="0.25">
      <c r="A126" s="270"/>
      <c r="B126" s="73" t="s">
        <v>58</v>
      </c>
      <c r="C126" s="69"/>
      <c r="D126" s="75">
        <f t="shared" ref="D126:AR126" si="199">D124+D125</f>
        <v>9.4848498361556288E-2</v>
      </c>
      <c r="E126" s="75">
        <f t="shared" si="199"/>
        <v>0.19553016014786961</v>
      </c>
      <c r="F126" s="75">
        <f t="shared" si="199"/>
        <v>5.5633341007940845E-2</v>
      </c>
      <c r="G126" s="75">
        <f t="shared" si="199"/>
        <v>0.11532593111630278</v>
      </c>
      <c r="H126" s="75">
        <f t="shared" si="199"/>
        <v>0.1040257858211649</v>
      </c>
      <c r="I126" s="75">
        <f t="shared" si="199"/>
        <v>9.3855116274586578E-2</v>
      </c>
      <c r="J126" s="75">
        <f t="shared" si="199"/>
        <v>8.4700977392193177E-2</v>
      </c>
      <c r="K126" s="75">
        <f t="shared" si="199"/>
        <v>7.6461718580829466E-2</v>
      </c>
      <c r="L126" s="75">
        <f t="shared" si="199"/>
        <v>6.9045854289595712E-2</v>
      </c>
      <c r="M126" s="75">
        <f t="shared" si="199"/>
        <v>5.9495470686628242E-2</v>
      </c>
      <c r="N126" s="75">
        <f t="shared" si="199"/>
        <v>0.15349283691937507</v>
      </c>
      <c r="O126" s="75">
        <f t="shared" si="199"/>
        <v>0.13809043833260462</v>
      </c>
      <c r="P126" s="75">
        <f t="shared" si="199"/>
        <v>0.12422825137830093</v>
      </c>
      <c r="Q126" s="75">
        <f t="shared" si="199"/>
        <v>0.11175225486320271</v>
      </c>
      <c r="R126" s="75">
        <f t="shared" si="199"/>
        <v>0.10052382971332646</v>
      </c>
      <c r="S126" s="75">
        <f t="shared" si="199"/>
        <v>9.0418218762038663E-2</v>
      </c>
      <c r="T126" s="75">
        <f t="shared" si="199"/>
        <v>8.1323140559321785E-2</v>
      </c>
      <c r="U126" s="75">
        <f t="shared" si="199"/>
        <v>7.3137541800111394E-2</v>
      </c>
      <c r="V126" s="75">
        <f t="shared" si="199"/>
        <v>6.5770474509801252E-2</v>
      </c>
      <c r="W126" s="75">
        <f t="shared" si="199"/>
        <v>5.9140085511197496E-2</v>
      </c>
      <c r="X126" s="75">
        <f t="shared" si="199"/>
        <v>5.3172706944776597E-2</v>
      </c>
      <c r="Y126" s="75">
        <f t="shared" si="199"/>
        <v>4.7802037736919545E-2</v>
      </c>
      <c r="Z126" s="75">
        <f t="shared" si="199"/>
        <v>4.2968406921320132E-2</v>
      </c>
      <c r="AA126" s="75">
        <f t="shared" si="199"/>
        <v>3.8618110628253523E-2</v>
      </c>
      <c r="AB126" s="75">
        <f t="shared" si="199"/>
        <v>3.4702815374919246E-2</v>
      </c>
      <c r="AC126" s="75">
        <f t="shared" si="199"/>
        <v>3.1179021026747297E-2</v>
      </c>
      <c r="AD126" s="75">
        <f t="shared" si="199"/>
        <v>2.8007577462575671E-2</v>
      </c>
      <c r="AE126" s="75">
        <f t="shared" si="199"/>
        <v>2.5153249573309455E-2</v>
      </c>
      <c r="AF126" s="75">
        <f t="shared" si="199"/>
        <v>2.2584325760713321E-2</v>
      </c>
      <c r="AG126" s="75">
        <f t="shared" si="199"/>
        <v>2.0272265586327668E-2</v>
      </c>
      <c r="AH126" s="75">
        <f t="shared" si="199"/>
        <v>1.5240615929296607E-2</v>
      </c>
      <c r="AI126" s="75">
        <f t="shared" si="199"/>
        <v>1.3355891738095338E-2</v>
      </c>
      <c r="AJ126" s="75">
        <f t="shared" si="199"/>
        <v>1.1658335833277259E-2</v>
      </c>
      <c r="AK126" s="75">
        <f t="shared" si="199"/>
        <v>1.0129221929913095E-2</v>
      </c>
      <c r="AL126" s="75">
        <f t="shared" si="199"/>
        <v>8.7516962684378464E-3</v>
      </c>
      <c r="AM126" s="75">
        <f t="shared" si="199"/>
        <v>7.5105903606081954E-3</v>
      </c>
      <c r="AN126" s="75">
        <f t="shared" si="199"/>
        <v>6.3922524608389401E-3</v>
      </c>
      <c r="AO126" s="75">
        <f t="shared" si="199"/>
        <v>5.384395890380294E-3</v>
      </c>
      <c r="AP126" s="75">
        <f t="shared" si="199"/>
        <v>4.4759625290435728E-3</v>
      </c>
      <c r="AQ126" s="75">
        <f t="shared" si="199"/>
        <v>3.6569999577289558E-3</v>
      </c>
      <c r="AR126" s="75">
        <f t="shared" si="199"/>
        <v>2.9185508866691919E-3</v>
      </c>
      <c r="AS126" s="68"/>
      <c r="AT126" s="68"/>
      <c r="AU126" s="68"/>
      <c r="AV126" s="124"/>
      <c r="AW126" s="125"/>
      <c r="AX126" s="125"/>
      <c r="AY126" s="125"/>
      <c r="AZ126" s="126"/>
    </row>
    <row r="127" spans="1:52" ht="15" customHeight="1" x14ac:dyDescent="0.25">
      <c r="A127" s="270"/>
      <c r="B127" s="69"/>
      <c r="C127" s="309"/>
      <c r="D127" s="309"/>
      <c r="E127" s="309"/>
      <c r="F127" s="309"/>
      <c r="G127" s="309"/>
      <c r="H127" s="309"/>
      <c r="I127" s="309"/>
      <c r="J127" s="309"/>
      <c r="K127" s="309"/>
      <c r="L127" s="309"/>
      <c r="M127" s="309"/>
      <c r="N127" s="309">
        <f>M125*0.9</f>
        <v>5.4021192792679938E-2</v>
      </c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899" t="s">
        <v>181</v>
      </c>
      <c r="AU127" s="900"/>
      <c r="AV127" s="900"/>
      <c r="AW127" s="900"/>
      <c r="AX127" s="900"/>
      <c r="AY127" s="900"/>
      <c r="AZ127" s="901"/>
    </row>
    <row r="128" spans="1:52" ht="15.75" customHeight="1" thickBot="1" x14ac:dyDescent="0.3">
      <c r="A128" s="270"/>
      <c r="B128" s="69"/>
      <c r="C128" s="309"/>
      <c r="D128" s="309"/>
      <c r="E128" s="309"/>
      <c r="F128" s="309"/>
      <c r="G128" s="309"/>
      <c r="H128" s="309"/>
      <c r="I128" s="309"/>
      <c r="J128" s="309"/>
      <c r="K128" s="309"/>
      <c r="L128" s="309"/>
      <c r="M128" s="309"/>
      <c r="N128" s="309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936"/>
      <c r="AU128" s="937"/>
      <c r="AV128" s="937"/>
      <c r="AW128" s="937"/>
      <c r="AX128" s="937"/>
      <c r="AY128" s="937"/>
      <c r="AZ128" s="938"/>
    </row>
    <row r="129" spans="1:52" ht="15" customHeight="1" thickBot="1" x14ac:dyDescent="0.3">
      <c r="A129" s="946" t="s">
        <v>236</v>
      </c>
      <c r="B129" s="941"/>
      <c r="C129" s="954" t="s">
        <v>173</v>
      </c>
      <c r="D129" s="940"/>
      <c r="E129" s="940"/>
      <c r="F129" s="940"/>
      <c r="G129" s="940"/>
      <c r="H129" s="941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946" t="s">
        <v>236</v>
      </c>
      <c r="AU129" s="947"/>
      <c r="AV129" s="310"/>
      <c r="AW129" s="310"/>
      <c r="AX129" s="310"/>
      <c r="AY129" s="310"/>
      <c r="AZ129" s="311"/>
    </row>
    <row r="130" spans="1:52" ht="15" customHeight="1" thickBot="1" x14ac:dyDescent="0.3">
      <c r="A130" s="950" t="s">
        <v>64</v>
      </c>
      <c r="B130" s="955" t="s">
        <v>174</v>
      </c>
      <c r="C130" s="312">
        <v>2016</v>
      </c>
      <c r="D130" s="313">
        <v>2017</v>
      </c>
      <c r="E130" s="275">
        <v>2018</v>
      </c>
      <c r="F130" s="276">
        <v>2019</v>
      </c>
      <c r="G130" s="205">
        <v>2020</v>
      </c>
      <c r="H130" s="314">
        <v>2021</v>
      </c>
      <c r="I130" s="80">
        <v>2022</v>
      </c>
      <c r="J130" s="81">
        <v>2023</v>
      </c>
      <c r="K130" s="82">
        <v>2024</v>
      </c>
      <c r="L130" s="79">
        <v>2025</v>
      </c>
      <c r="M130" s="80">
        <v>2026</v>
      </c>
      <c r="N130" s="81">
        <v>2027</v>
      </c>
      <c r="O130" s="82">
        <v>2028</v>
      </c>
      <c r="P130" s="83">
        <v>2029</v>
      </c>
      <c r="Q130" s="79">
        <v>2030</v>
      </c>
      <c r="R130" s="80">
        <v>2031</v>
      </c>
      <c r="S130" s="81">
        <v>2032</v>
      </c>
      <c r="T130" s="82">
        <v>2033</v>
      </c>
      <c r="U130" s="79">
        <v>2034</v>
      </c>
      <c r="V130" s="80">
        <v>2035</v>
      </c>
      <c r="W130" s="81">
        <v>2036</v>
      </c>
      <c r="X130" s="82">
        <v>2037</v>
      </c>
      <c r="Y130" s="83">
        <v>2038</v>
      </c>
      <c r="Z130" s="79">
        <v>2039</v>
      </c>
      <c r="AA130" s="80">
        <v>2040</v>
      </c>
      <c r="AB130" s="81">
        <v>2041</v>
      </c>
      <c r="AC130" s="82">
        <v>2042</v>
      </c>
      <c r="AD130" s="79">
        <v>2043</v>
      </c>
      <c r="AE130" s="80">
        <v>2044</v>
      </c>
      <c r="AF130" s="81">
        <v>2045</v>
      </c>
      <c r="AG130" s="82">
        <v>2046</v>
      </c>
      <c r="AH130" s="83">
        <v>2047</v>
      </c>
      <c r="AI130" s="79">
        <v>2048</v>
      </c>
      <c r="AJ130" s="80">
        <v>2049</v>
      </c>
      <c r="AK130" s="81">
        <v>2050</v>
      </c>
      <c r="AL130" s="82">
        <v>2051</v>
      </c>
      <c r="AM130" s="79">
        <v>2052</v>
      </c>
      <c r="AN130" s="80">
        <v>2053</v>
      </c>
      <c r="AO130" s="81">
        <v>2054</v>
      </c>
      <c r="AP130" s="82">
        <v>2055</v>
      </c>
      <c r="AQ130" s="83">
        <v>2056</v>
      </c>
      <c r="AR130" s="79">
        <v>2057</v>
      </c>
      <c r="AS130" s="68"/>
      <c r="AT130" s="950" t="s">
        <v>64</v>
      </c>
      <c r="AU130" s="952" t="s">
        <v>174</v>
      </c>
      <c r="AV130" s="103" t="s">
        <v>60</v>
      </c>
      <c r="AW130" s="103" t="s">
        <v>61</v>
      </c>
      <c r="AX130" s="103" t="s">
        <v>62</v>
      </c>
      <c r="AY130" s="103" t="s">
        <v>63</v>
      </c>
      <c r="AZ130" s="104" t="s">
        <v>63</v>
      </c>
    </row>
    <row r="131" spans="1:52" ht="15.75" customHeight="1" thickTop="1" thickBot="1" x14ac:dyDescent="0.3">
      <c r="A131" s="951"/>
      <c r="B131" s="956"/>
      <c r="C131" s="315" t="s">
        <v>11</v>
      </c>
      <c r="D131" s="316" t="s">
        <v>11</v>
      </c>
      <c r="E131" s="282" t="s">
        <v>11</v>
      </c>
      <c r="F131" s="317" t="s">
        <v>11</v>
      </c>
      <c r="G131" s="83" t="s">
        <v>11</v>
      </c>
      <c r="H131" s="318" t="s">
        <v>11</v>
      </c>
      <c r="I131" s="80" t="s">
        <v>11</v>
      </c>
      <c r="J131" s="81" t="s">
        <v>11</v>
      </c>
      <c r="K131" s="82" t="s">
        <v>11</v>
      </c>
      <c r="L131" s="79" t="s">
        <v>11</v>
      </c>
      <c r="M131" s="80" t="s">
        <v>11</v>
      </c>
      <c r="N131" s="81" t="s">
        <v>11</v>
      </c>
      <c r="O131" s="82" t="s">
        <v>11</v>
      </c>
      <c r="P131" s="83" t="s">
        <v>11</v>
      </c>
      <c r="Q131" s="79" t="s">
        <v>11</v>
      </c>
      <c r="R131" s="80" t="s">
        <v>11</v>
      </c>
      <c r="S131" s="81" t="s">
        <v>11</v>
      </c>
      <c r="T131" s="82" t="s">
        <v>11</v>
      </c>
      <c r="U131" s="79" t="s">
        <v>11</v>
      </c>
      <c r="V131" s="80" t="s">
        <v>11</v>
      </c>
      <c r="W131" s="81" t="s">
        <v>11</v>
      </c>
      <c r="X131" s="82" t="s">
        <v>11</v>
      </c>
      <c r="Y131" s="83" t="s">
        <v>11</v>
      </c>
      <c r="Z131" s="79" t="s">
        <v>11</v>
      </c>
      <c r="AA131" s="80" t="s">
        <v>11</v>
      </c>
      <c r="AB131" s="81" t="s">
        <v>11</v>
      </c>
      <c r="AC131" s="82" t="s">
        <v>11</v>
      </c>
      <c r="AD131" s="79" t="s">
        <v>11</v>
      </c>
      <c r="AE131" s="80" t="s">
        <v>11</v>
      </c>
      <c r="AF131" s="81" t="s">
        <v>11</v>
      </c>
      <c r="AG131" s="82" t="s">
        <v>11</v>
      </c>
      <c r="AH131" s="83" t="s">
        <v>11</v>
      </c>
      <c r="AI131" s="79" t="s">
        <v>11</v>
      </c>
      <c r="AJ131" s="80" t="s">
        <v>11</v>
      </c>
      <c r="AK131" s="81" t="s">
        <v>11</v>
      </c>
      <c r="AL131" s="82" t="s">
        <v>11</v>
      </c>
      <c r="AM131" s="79" t="s">
        <v>11</v>
      </c>
      <c r="AN131" s="80" t="s">
        <v>11</v>
      </c>
      <c r="AO131" s="81" t="s">
        <v>11</v>
      </c>
      <c r="AP131" s="82" t="s">
        <v>11</v>
      </c>
      <c r="AQ131" s="83" t="s">
        <v>11</v>
      </c>
      <c r="AR131" s="79" t="s">
        <v>11</v>
      </c>
      <c r="AS131" s="68"/>
      <c r="AT131" s="951"/>
      <c r="AU131" s="953"/>
      <c r="AV131" s="89" t="s">
        <v>11</v>
      </c>
      <c r="AW131" s="89" t="s">
        <v>11</v>
      </c>
      <c r="AX131" s="89" t="s">
        <v>11</v>
      </c>
      <c r="AY131" s="89" t="s">
        <v>11</v>
      </c>
      <c r="AZ131" s="90" t="s">
        <v>11</v>
      </c>
    </row>
    <row r="132" spans="1:52" ht="15.75" customHeight="1" thickTop="1" x14ac:dyDescent="0.25">
      <c r="A132" s="319" t="s">
        <v>72</v>
      </c>
      <c r="B132" s="571" t="s">
        <v>264</v>
      </c>
      <c r="C132" s="320">
        <v>852</v>
      </c>
      <c r="D132" s="321">
        <v>1011</v>
      </c>
      <c r="E132" s="322">
        <v>1177</v>
      </c>
      <c r="F132" s="323">
        <v>1138</v>
      </c>
      <c r="G132" s="96">
        <v>802</v>
      </c>
      <c r="H132" s="163">
        <v>838</v>
      </c>
      <c r="I132" s="93">
        <f>AVERAGE(C132:H132)*(1+I$9)</f>
        <v>1060.6748444142574</v>
      </c>
      <c r="J132" s="93">
        <f t="shared" ref="J132:J141" si="200">AVERAGE(D132:I132)*(1+J$9)</f>
        <v>1089.5233490268481</v>
      </c>
      <c r="K132" s="93">
        <f t="shared" ref="K132:K141" si="201">AVERAGE(E132:J132)*(1+K$9)</f>
        <v>1095.3353565980312</v>
      </c>
      <c r="L132" s="93">
        <f t="shared" ref="L132:L141" si="202">AVERAGE(F132:K132)*(1+L$9)</f>
        <v>1073.2389283072719</v>
      </c>
      <c r="M132" s="93">
        <f t="shared" ref="M132:M141" si="203">AVERAGE(G132:L132)*(1+M$9)</f>
        <v>1052.2154086100259</v>
      </c>
      <c r="N132" s="93">
        <f t="shared" ref="N132:N141" si="204">AVERAGE(H132:M132)*(1+N$9)</f>
        <v>1090.1873772379615</v>
      </c>
      <c r="O132" s="93">
        <f t="shared" ref="O132:O141" si="205">AVERAGE(I132:N132)*(1+O$9)</f>
        <v>1128.6493357988811</v>
      </c>
      <c r="P132" s="93">
        <f t="shared" ref="P132:P141" si="206">AVERAGE(J132:O132)*(1+P$9)</f>
        <v>1135.2322470832935</v>
      </c>
      <c r="Q132" s="93">
        <f t="shared" ref="Q132:Q141" si="207">AVERAGE(K132:P132)*(1+Q$9)</f>
        <v>1138.3844562893405</v>
      </c>
      <c r="R132" s="93">
        <f t="shared" ref="R132:R141" si="208">AVERAGE(L132:Q132)*(1+R$9)</f>
        <v>1141.494042947488</v>
      </c>
      <c r="S132" s="93">
        <f t="shared" ref="S132:S141" si="209">AVERAGE(M132:R132)*(1+S$9)</f>
        <v>1149.3170956084778</v>
      </c>
      <c r="T132" s="93">
        <f t="shared" ref="T132:T141" si="210">AVERAGE(N132:S132)*(1+T$9)</f>
        <v>1162.4017403307373</v>
      </c>
      <c r="U132" s="93">
        <f t="shared" ref="U132:U141" si="211">AVERAGE(O132:T132)*(1+U$9)</f>
        <v>1171.4960604225371</v>
      </c>
      <c r="V132" s="93">
        <f t="shared" ref="V132:V141" si="212">AVERAGE(P132:U132)*(1+V$9)</f>
        <v>1175.8469157027532</v>
      </c>
      <c r="W132" s="93">
        <f t="shared" ref="W132:W141" si="213">AVERAGE(Q132:V132)*(1+W$9)</f>
        <v>1180.0801783023619</v>
      </c>
      <c r="X132" s="93">
        <f t="shared" ref="X132:X141" si="214">AVERAGE(R132:W132)*(1+X$9)</f>
        <v>1184.7359365169561</v>
      </c>
      <c r="Y132" s="93">
        <f t="shared" ref="Y132:Y141" si="215">AVERAGE(S132:X132)*(1+Y$9)</f>
        <v>1189.8694787823929</v>
      </c>
      <c r="Z132" s="93">
        <f t="shared" ref="Z132:Z141" si="216">AVERAGE(T132:Y132)*(1+Z$9)</f>
        <v>1194.7428747484023</v>
      </c>
      <c r="AA132" s="93">
        <f t="shared" ref="AA132:AA141" si="217">AVERAGE(U132:Z132)*(1+AA$9)</f>
        <v>1198.4074901599756</v>
      </c>
      <c r="AB132" s="93">
        <f t="shared" ref="AB132:AB141" si="218">AVERAGE(V132:AA132)*(1+AB$9)</f>
        <v>1201.3212851929666</v>
      </c>
      <c r="AC132" s="93">
        <f t="shared" ref="AC132:AC141" si="219">AVERAGE(W132:AB132)*(1+AC$9)</f>
        <v>1204.1443599808547</v>
      </c>
      <c r="AD132" s="93">
        <f t="shared" ref="AD132:AD141" si="220">AVERAGE(X132:AC132)*(1+AD$9)</f>
        <v>1206.8674564842936</v>
      </c>
      <c r="AE132" s="93">
        <f t="shared" ref="AE132:AE141" si="221">AVERAGE(Y132:AD132)*(1+AE$9)</f>
        <v>1209.3902075480798</v>
      </c>
      <c r="AF132" s="93">
        <f t="shared" ref="AF132:AF141" si="222">AVERAGE(Z132:AE132)*(1+AF$9)</f>
        <v>1211.5875580350262</v>
      </c>
      <c r="AG132" s="93">
        <f t="shared" ref="AG132:AG141" si="223">AVERAGE(AA132:AF132)*(1+AG$9)</f>
        <v>1213.4386468232879</v>
      </c>
      <c r="AH132" s="93">
        <f t="shared" ref="AH132:AH141" si="224">AVERAGE(AB132:AG132)*(1+AH$9)</f>
        <v>1211.5151473144338</v>
      </c>
      <c r="AI132" s="93">
        <f t="shared" ref="AI132:AI141" si="225">AVERAGE(AC132:AH132)*(1+AI$9)</f>
        <v>1212.4102642378523</v>
      </c>
      <c r="AJ132" s="93">
        <f t="shared" ref="AJ132:AJ141" si="226">AVERAGE(AD132:AI132)*(1+AJ$9)</f>
        <v>1213.0606438594789</v>
      </c>
      <c r="AK132" s="93">
        <f t="shared" ref="AK132:AK141" si="227">AVERAGE(AE132:AJ132)*(1+AK$9)</f>
        <v>1213.4350211735077</v>
      </c>
      <c r="AL132" s="93">
        <f t="shared" ref="AL132:AL141" si="228">AVERAGE(AF132:AK132)*(1+AL$9)</f>
        <v>1213.5143551874012</v>
      </c>
      <c r="AM132" s="93">
        <f t="shared" ref="AM132:AM141" si="229">AVERAGE(AG132:AL132)*(1+AM$9)</f>
        <v>1213.297888689026</v>
      </c>
      <c r="AN132" s="93">
        <f t="shared" ref="AN132:AN141" si="230">AVERAGE(AH132:AM132)*(1+AN$9)</f>
        <v>1212.7887387753349</v>
      </c>
      <c r="AO132" s="93">
        <f t="shared" ref="AO132:AO141" si="231">AVERAGE(AI132:AN132)*(1+AO$9)</f>
        <v>1212.5621580594918</v>
      </c>
      <c r="AP132" s="93">
        <f t="shared" ref="AP132:AP141" si="232">AVERAGE(AJ132:AO132)*(1+AP$9)</f>
        <v>1212.1908535407406</v>
      </c>
      <c r="AQ132" s="93">
        <f t="shared" ref="AQ132:AQ141" si="233">AVERAGE(AK132:AP132)*(1+AQ$9)</f>
        <v>1211.6874277755355</v>
      </c>
      <c r="AR132" s="93">
        <f t="shared" ref="AR132:AR141" si="234">AVERAGE(AL132:AQ132)*(1+AR$9)</f>
        <v>1211.0721561362352</v>
      </c>
      <c r="AS132" s="68"/>
      <c r="AT132" s="319" t="s">
        <v>72</v>
      </c>
      <c r="AU132" s="571" t="s">
        <v>264</v>
      </c>
      <c r="AV132" s="97">
        <v>220</v>
      </c>
      <c r="AW132" s="97">
        <v>8</v>
      </c>
      <c r="AX132" s="97">
        <v>4</v>
      </c>
      <c r="AY132" s="324">
        <f>X132/AV132/AW132/AX132</f>
        <v>0.1682863546188858</v>
      </c>
      <c r="AZ132" s="98">
        <f t="shared" ref="AZ132:AZ141" si="235">ROUNDUP(AY132,0)</f>
        <v>1</v>
      </c>
    </row>
    <row r="133" spans="1:52" ht="15.75" customHeight="1" x14ac:dyDescent="0.25">
      <c r="A133" s="325" t="s">
        <v>73</v>
      </c>
      <c r="B133" s="571" t="s">
        <v>265</v>
      </c>
      <c r="C133" s="326">
        <v>254</v>
      </c>
      <c r="D133" s="327">
        <v>663</v>
      </c>
      <c r="E133" s="328">
        <v>909</v>
      </c>
      <c r="F133" s="329">
        <v>813</v>
      </c>
      <c r="G133" s="96">
        <v>867</v>
      </c>
      <c r="H133" s="163">
        <v>696</v>
      </c>
      <c r="I133" s="93">
        <f t="shared" ref="I133:I141" si="236">AVERAGE(C133:H133)*(1+I$9)</f>
        <v>766.06319976430223</v>
      </c>
      <c r="J133" s="93">
        <f t="shared" si="200"/>
        <v>852.22482671215141</v>
      </c>
      <c r="K133" s="93">
        <f t="shared" si="201"/>
        <v>879.70030927960784</v>
      </c>
      <c r="L133" s="93">
        <f t="shared" si="202"/>
        <v>868.41950403264389</v>
      </c>
      <c r="M133" s="93">
        <f t="shared" si="203"/>
        <v>870.44754657054818</v>
      </c>
      <c r="N133" s="93">
        <f t="shared" si="204"/>
        <v>866.12130251477163</v>
      </c>
      <c r="O133" s="93">
        <f t="shared" si="205"/>
        <v>891.39684577384003</v>
      </c>
      <c r="P133" s="93">
        <f t="shared" si="206"/>
        <v>909.0535080539463</v>
      </c>
      <c r="Q133" s="93">
        <f t="shared" si="207"/>
        <v>915.07976404520036</v>
      </c>
      <c r="R133" s="93">
        <f t="shared" si="208"/>
        <v>917.71302447895619</v>
      </c>
      <c r="S133" s="93">
        <f t="shared" si="209"/>
        <v>923.0431330846128</v>
      </c>
      <c r="T133" s="93">
        <f t="shared" si="210"/>
        <v>929.20097016993213</v>
      </c>
      <c r="U133" s="93">
        <f t="shared" si="211"/>
        <v>937.38552397828289</v>
      </c>
      <c r="V133" s="93">
        <f t="shared" si="212"/>
        <v>942.86196987483515</v>
      </c>
      <c r="W133" s="93">
        <f t="shared" si="213"/>
        <v>946.46754338027722</v>
      </c>
      <c r="X133" s="93">
        <f t="shared" si="214"/>
        <v>949.85308030624913</v>
      </c>
      <c r="Y133" s="93">
        <f t="shared" si="215"/>
        <v>953.54047052633609</v>
      </c>
      <c r="Z133" s="93">
        <f t="shared" si="216"/>
        <v>957.10757611573399</v>
      </c>
      <c r="AA133" s="93">
        <f t="shared" si="217"/>
        <v>960.38071715272281</v>
      </c>
      <c r="AB133" s="93">
        <f t="shared" si="218"/>
        <v>962.95674129100905</v>
      </c>
      <c r="AC133" s="93">
        <f t="shared" si="219"/>
        <v>965.16492374013933</v>
      </c>
      <c r="AD133" s="93">
        <f t="shared" si="220"/>
        <v>967.24816242746795</v>
      </c>
      <c r="AE133" s="93">
        <f t="shared" si="221"/>
        <v>969.21249618322543</v>
      </c>
      <c r="AF133" s="93">
        <f t="shared" si="222"/>
        <v>970.97816754056419</v>
      </c>
      <c r="AG133" s="93">
        <f t="shared" si="223"/>
        <v>972.52391607752111</v>
      </c>
      <c r="AH133" s="93">
        <f t="shared" si="224"/>
        <v>970.99840730241328</v>
      </c>
      <c r="AI133" s="93">
        <f t="shared" si="225"/>
        <v>971.6943599801964</v>
      </c>
      <c r="AJ133" s="93">
        <f t="shared" si="226"/>
        <v>972.1996942817824</v>
      </c>
      <c r="AK133" s="93">
        <f t="shared" si="227"/>
        <v>972.49774096912404</v>
      </c>
      <c r="AL133" s="93">
        <f t="shared" si="228"/>
        <v>972.56858844181806</v>
      </c>
      <c r="AM133" s="93">
        <f t="shared" si="229"/>
        <v>972.40280324407536</v>
      </c>
      <c r="AN133" s="93">
        <f t="shared" si="230"/>
        <v>971.99335935078818</v>
      </c>
      <c r="AO133" s="93">
        <f t="shared" si="231"/>
        <v>971.80747206359808</v>
      </c>
      <c r="AP133" s="93">
        <f t="shared" si="232"/>
        <v>971.5084540959881</v>
      </c>
      <c r="AQ133" s="93">
        <f t="shared" si="233"/>
        <v>971.10595859699754</v>
      </c>
      <c r="AR133" s="93">
        <f t="shared" si="234"/>
        <v>970.61431850758026</v>
      </c>
      <c r="AS133" s="68"/>
      <c r="AT133" s="325" t="s">
        <v>73</v>
      </c>
      <c r="AU133" s="571" t="s">
        <v>265</v>
      </c>
      <c r="AV133" s="103">
        <v>220</v>
      </c>
      <c r="AW133" s="103">
        <v>8</v>
      </c>
      <c r="AX133" s="103">
        <v>4</v>
      </c>
      <c r="AY133" s="330">
        <f>X133/AV133/AW133/AX133</f>
        <v>0.13492231254350129</v>
      </c>
      <c r="AZ133" s="104">
        <f t="shared" si="235"/>
        <v>1</v>
      </c>
    </row>
    <row r="134" spans="1:52" ht="15.75" customHeight="1" x14ac:dyDescent="0.25">
      <c r="A134" s="325" t="s">
        <v>74</v>
      </c>
      <c r="B134" s="571" t="s">
        <v>266</v>
      </c>
      <c r="C134" s="326">
        <v>6</v>
      </c>
      <c r="D134" s="327">
        <v>4</v>
      </c>
      <c r="E134" s="328">
        <v>9</v>
      </c>
      <c r="F134" s="329">
        <v>17</v>
      </c>
      <c r="G134" s="96">
        <v>15</v>
      </c>
      <c r="H134" s="163">
        <v>2</v>
      </c>
      <c r="I134" s="93">
        <f t="shared" si="236"/>
        <v>9.6623868604255154</v>
      </c>
      <c r="J134" s="93">
        <f t="shared" si="200"/>
        <v>10.243624401479686</v>
      </c>
      <c r="K134" s="93">
        <f t="shared" si="201"/>
        <v>11.285985498675913</v>
      </c>
      <c r="L134" s="93">
        <f t="shared" si="202"/>
        <v>11.615538978293332</v>
      </c>
      <c r="M134" s="93">
        <f t="shared" si="203"/>
        <v>10.560968871377687</v>
      </c>
      <c r="N134" s="93">
        <f t="shared" si="204"/>
        <v>9.7217204996396678</v>
      </c>
      <c r="O134" s="93">
        <f t="shared" si="205"/>
        <v>11.020710281654866</v>
      </c>
      <c r="P134" s="93">
        <f t="shared" si="206"/>
        <v>11.205757764665179</v>
      </c>
      <c r="Q134" s="93">
        <f t="shared" si="207"/>
        <v>11.325339063006686</v>
      </c>
      <c r="R134" s="93">
        <f t="shared" si="208"/>
        <v>11.289191141895243</v>
      </c>
      <c r="S134" s="93">
        <f t="shared" si="209"/>
        <v>11.194427804308672</v>
      </c>
      <c r="T134" s="93">
        <f t="shared" si="210"/>
        <v>11.268353309168953</v>
      </c>
      <c r="U134" s="93">
        <f t="shared" si="211"/>
        <v>11.501182239741469</v>
      </c>
      <c r="V134" s="93">
        <f t="shared" si="212"/>
        <v>11.554093990281936</v>
      </c>
      <c r="W134" s="93">
        <f t="shared" si="213"/>
        <v>11.587059760605149</v>
      </c>
      <c r="X134" s="93">
        <f t="shared" si="214"/>
        <v>11.607709447327222</v>
      </c>
      <c r="Y134" s="93">
        <f t="shared" si="215"/>
        <v>11.640193062223668</v>
      </c>
      <c r="Z134" s="93">
        <f t="shared" si="216"/>
        <v>11.696163903579778</v>
      </c>
      <c r="AA134" s="93">
        <f t="shared" si="217"/>
        <v>11.750817467690849</v>
      </c>
      <c r="AB134" s="93">
        <f t="shared" si="218"/>
        <v>11.776986702230044</v>
      </c>
      <c r="AC134" s="93">
        <f t="shared" si="219"/>
        <v>11.800141326295574</v>
      </c>
      <c r="AD134" s="93">
        <f t="shared" si="220"/>
        <v>11.823001026426107</v>
      </c>
      <c r="AE134" s="93">
        <f t="shared" si="221"/>
        <v>11.847459776174027</v>
      </c>
      <c r="AF134" s="93">
        <f t="shared" si="222"/>
        <v>11.871678638693373</v>
      </c>
      <c r="AG134" s="93">
        <f t="shared" si="223"/>
        <v>11.891572060299017</v>
      </c>
      <c r="AH134" s="93">
        <f t="shared" si="224"/>
        <v>11.871627071873272</v>
      </c>
      <c r="AI134" s="93">
        <f t="shared" si="225"/>
        <v>11.879521336342266</v>
      </c>
      <c r="AJ134" s="93">
        <f t="shared" si="226"/>
        <v>11.88562485428824</v>
      </c>
      <c r="AK134" s="93">
        <f t="shared" si="227"/>
        <v>11.889617212141502</v>
      </c>
      <c r="AL134" s="93">
        <f t="shared" si="228"/>
        <v>11.890815724968418</v>
      </c>
      <c r="AM134" s="93">
        <f t="shared" si="229"/>
        <v>11.888737499727133</v>
      </c>
      <c r="AN134" s="93">
        <f t="shared" si="230"/>
        <v>11.883505958665893</v>
      </c>
      <c r="AO134" s="93">
        <f t="shared" si="231"/>
        <v>11.88118578571263</v>
      </c>
      <c r="AP134" s="93">
        <f t="shared" si="232"/>
        <v>11.877576923296294</v>
      </c>
      <c r="AQ134" s="93">
        <f t="shared" si="233"/>
        <v>11.872723163089095</v>
      </c>
      <c r="AR134" s="93">
        <f t="shared" si="234"/>
        <v>11.866732663130866</v>
      </c>
      <c r="AS134" s="68"/>
      <c r="AT134" s="325" t="s">
        <v>74</v>
      </c>
      <c r="AU134" s="571" t="s">
        <v>266</v>
      </c>
      <c r="AV134" s="103">
        <v>220</v>
      </c>
      <c r="AW134" s="103">
        <v>8</v>
      </c>
      <c r="AX134" s="103">
        <v>4</v>
      </c>
      <c r="AY134" s="330">
        <f t="shared" ref="AY134:AY141" si="237">X134/AV134/AW134/AX134</f>
        <v>1.6488223646771623E-3</v>
      </c>
      <c r="AZ134" s="104">
        <f t="shared" si="235"/>
        <v>1</v>
      </c>
    </row>
    <row r="135" spans="1:52" ht="15.75" customHeight="1" x14ac:dyDescent="0.25">
      <c r="A135" s="325" t="s">
        <v>75</v>
      </c>
      <c r="B135" s="571" t="s">
        <v>267</v>
      </c>
      <c r="C135" s="326">
        <v>1153</v>
      </c>
      <c r="D135" s="327">
        <v>1275</v>
      </c>
      <c r="E135" s="328">
        <v>1403</v>
      </c>
      <c r="F135" s="329">
        <v>1618</v>
      </c>
      <c r="G135" s="96">
        <v>1679</v>
      </c>
      <c r="H135" s="163">
        <v>1784</v>
      </c>
      <c r="I135" s="93">
        <f t="shared" si="236"/>
        <v>1624.7394660398527</v>
      </c>
      <c r="J135" s="93">
        <f t="shared" si="200"/>
        <v>1696.4252284011875</v>
      </c>
      <c r="K135" s="93">
        <f t="shared" si="201"/>
        <v>1759.1474063243459</v>
      </c>
      <c r="L135" s="93">
        <f t="shared" si="202"/>
        <v>1810.4847625776567</v>
      </c>
      <c r="M135" s="93">
        <f t="shared" si="203"/>
        <v>1828.300146853562</v>
      </c>
      <c r="N135" s="93">
        <f t="shared" si="204"/>
        <v>1844.1562442852378</v>
      </c>
      <c r="O135" s="93">
        <f t="shared" si="205"/>
        <v>1845.207455618031</v>
      </c>
      <c r="P135" s="93">
        <f t="shared" si="206"/>
        <v>1874.9804427986282</v>
      </c>
      <c r="Q135" s="93">
        <f t="shared" si="207"/>
        <v>1898.0309362170563</v>
      </c>
      <c r="R135" s="93">
        <f t="shared" si="208"/>
        <v>1914.7906663006368</v>
      </c>
      <c r="S135" s="93">
        <f t="shared" si="209"/>
        <v>1926.1621004953593</v>
      </c>
      <c r="T135" s="93">
        <f t="shared" si="210"/>
        <v>1936.974129922444</v>
      </c>
      <c r="U135" s="93">
        <f t="shared" si="211"/>
        <v>1947.4262831022811</v>
      </c>
      <c r="V135" s="93">
        <f t="shared" si="212"/>
        <v>1959.9417601395398</v>
      </c>
      <c r="W135" s="93">
        <f t="shared" si="213"/>
        <v>1969.9338302465023</v>
      </c>
      <c r="X135" s="93">
        <f t="shared" si="214"/>
        <v>1978.0960225531437</v>
      </c>
      <c r="Y135" s="93">
        <f t="shared" si="215"/>
        <v>1985.1606531735224</v>
      </c>
      <c r="Z135" s="93">
        <f t="shared" si="216"/>
        <v>1991.8270310463156</v>
      </c>
      <c r="AA135" s="93">
        <f t="shared" si="217"/>
        <v>1998.0944316425328</v>
      </c>
      <c r="AB135" s="93">
        <f t="shared" si="218"/>
        <v>2003.9304990929095</v>
      </c>
      <c r="AC135" s="93">
        <f t="shared" si="219"/>
        <v>2008.8914580035441</v>
      </c>
      <c r="AD135" s="93">
        <f t="shared" si="220"/>
        <v>2013.2343954227229</v>
      </c>
      <c r="AE135" s="93">
        <f t="shared" si="221"/>
        <v>2017.143488766756</v>
      </c>
      <c r="AF135" s="93">
        <f t="shared" si="222"/>
        <v>2020.7117566769105</v>
      </c>
      <c r="AG135" s="93">
        <f t="shared" si="223"/>
        <v>2023.9317339507797</v>
      </c>
      <c r="AH135" s="93">
        <f t="shared" si="224"/>
        <v>2020.8515923663215</v>
      </c>
      <c r="AI135" s="93">
        <f t="shared" si="225"/>
        <v>2022.3308732761791</v>
      </c>
      <c r="AJ135" s="93">
        <f t="shared" si="226"/>
        <v>2023.3575642066189</v>
      </c>
      <c r="AK135" s="93">
        <f t="shared" si="227"/>
        <v>2023.9474855634865</v>
      </c>
      <c r="AL135" s="93">
        <f t="shared" si="228"/>
        <v>2024.0893938534157</v>
      </c>
      <c r="AM135" s="93">
        <f t="shared" si="229"/>
        <v>2023.7556499898749</v>
      </c>
      <c r="AN135" s="93">
        <f t="shared" si="230"/>
        <v>2022.9161807940436</v>
      </c>
      <c r="AO135" s="93">
        <f t="shared" si="231"/>
        <v>2022.5282936780275</v>
      </c>
      <c r="AP135" s="93">
        <f t="shared" si="232"/>
        <v>2021.8996500241674</v>
      </c>
      <c r="AQ135" s="93">
        <f t="shared" si="233"/>
        <v>2021.0587633699772</v>
      </c>
      <c r="AR135" s="93">
        <f t="shared" si="234"/>
        <v>2020.0368713628998</v>
      </c>
      <c r="AS135" s="68"/>
      <c r="AT135" s="325" t="s">
        <v>75</v>
      </c>
      <c r="AU135" s="571" t="s">
        <v>267</v>
      </c>
      <c r="AV135" s="103">
        <v>220</v>
      </c>
      <c r="AW135" s="103">
        <v>8</v>
      </c>
      <c r="AX135" s="103">
        <v>4</v>
      </c>
      <c r="AY135" s="330">
        <f t="shared" si="237"/>
        <v>0.28097954865811703</v>
      </c>
      <c r="AZ135" s="104">
        <f t="shared" si="235"/>
        <v>1</v>
      </c>
    </row>
    <row r="136" spans="1:52" ht="15.75" customHeight="1" x14ac:dyDescent="0.25">
      <c r="A136" s="325" t="s">
        <v>76</v>
      </c>
      <c r="B136" s="571" t="s">
        <v>268</v>
      </c>
      <c r="C136" s="326">
        <v>150</v>
      </c>
      <c r="D136" s="327">
        <v>153</v>
      </c>
      <c r="E136" s="328">
        <v>166</v>
      </c>
      <c r="F136" s="329">
        <v>199</v>
      </c>
      <c r="G136" s="96">
        <v>211</v>
      </c>
      <c r="H136" s="163">
        <v>252</v>
      </c>
      <c r="I136" s="93">
        <f t="shared" si="236"/>
        <v>206.19168941775959</v>
      </c>
      <c r="J136" s="93">
        <f t="shared" si="200"/>
        <v>214.62466431055549</v>
      </c>
      <c r="K136" s="93">
        <f t="shared" si="201"/>
        <v>224.05049972103782</v>
      </c>
      <c r="L136" s="93">
        <f t="shared" si="202"/>
        <v>232.85009863141991</v>
      </c>
      <c r="M136" s="93">
        <f t="shared" si="203"/>
        <v>236.74725636706</v>
      </c>
      <c r="N136" s="93">
        <f t="shared" si="204"/>
        <v>239.92670925108257</v>
      </c>
      <c r="O136" s="93">
        <f t="shared" si="205"/>
        <v>236.58736176745916</v>
      </c>
      <c r="P136" s="93">
        <f t="shared" si="206"/>
        <v>240.77474881142277</v>
      </c>
      <c r="Q136" s="93">
        <f t="shared" si="207"/>
        <v>244.29245763748636</v>
      </c>
      <c r="R136" s="93">
        <f t="shared" si="208"/>
        <v>246.85775992153296</v>
      </c>
      <c r="S136" s="93">
        <f t="shared" si="209"/>
        <v>248.42010979279618</v>
      </c>
      <c r="T136" s="93">
        <f t="shared" si="210"/>
        <v>249.65200669657239</v>
      </c>
      <c r="U136" s="93">
        <f t="shared" si="211"/>
        <v>250.6167577340409</v>
      </c>
      <c r="V136" s="93">
        <f t="shared" si="212"/>
        <v>252.37649075845107</v>
      </c>
      <c r="W136" s="93">
        <f t="shared" si="213"/>
        <v>253.77564177089138</v>
      </c>
      <c r="X136" s="93">
        <f t="shared" si="214"/>
        <v>254.86452612793013</v>
      </c>
      <c r="Y136" s="93">
        <f t="shared" si="215"/>
        <v>255.74939573595242</v>
      </c>
      <c r="Z136" s="93">
        <f t="shared" si="216"/>
        <v>256.56230736037946</v>
      </c>
      <c r="AA136" s="93">
        <f t="shared" si="217"/>
        <v>257.34339341144369</v>
      </c>
      <c r="AB136" s="93">
        <f t="shared" si="218"/>
        <v>258.12891907076045</v>
      </c>
      <c r="AC136" s="93">
        <f t="shared" si="219"/>
        <v>258.78246232477107</v>
      </c>
      <c r="AD136" s="93">
        <f t="shared" si="220"/>
        <v>259.33995409632291</v>
      </c>
      <c r="AE136" s="93">
        <f t="shared" si="221"/>
        <v>259.83493997392662</v>
      </c>
      <c r="AF136" s="93">
        <f t="shared" si="222"/>
        <v>260.2888253194634</v>
      </c>
      <c r="AG136" s="93">
        <f t="shared" si="223"/>
        <v>260.70457586512902</v>
      </c>
      <c r="AH136" s="93">
        <f t="shared" si="224"/>
        <v>260.31334602861722</v>
      </c>
      <c r="AI136" s="93">
        <f t="shared" si="225"/>
        <v>260.50469266108888</v>
      </c>
      <c r="AJ136" s="93">
        <f t="shared" si="226"/>
        <v>260.6354496088469</v>
      </c>
      <c r="AK136" s="93">
        <f t="shared" si="227"/>
        <v>260.71002027412965</v>
      </c>
      <c r="AL136" s="93">
        <f t="shared" si="228"/>
        <v>260.72807293085719</v>
      </c>
      <c r="AM136" s="93">
        <f t="shared" si="229"/>
        <v>260.68577704111823</v>
      </c>
      <c r="AN136" s="93">
        <f t="shared" si="230"/>
        <v>260.57828973480491</v>
      </c>
      <c r="AO136" s="93">
        <f t="shared" si="231"/>
        <v>260.52815774287944</v>
      </c>
      <c r="AP136" s="93">
        <f t="shared" si="232"/>
        <v>260.44685290510171</v>
      </c>
      <c r="AQ136" s="93">
        <f t="shared" si="233"/>
        <v>260.33840287686246</v>
      </c>
      <c r="AR136" s="93">
        <f t="shared" si="234"/>
        <v>260.20685112103104</v>
      </c>
      <c r="AS136" s="68"/>
      <c r="AT136" s="325" t="s">
        <v>76</v>
      </c>
      <c r="AU136" s="571" t="s">
        <v>268</v>
      </c>
      <c r="AV136" s="103">
        <v>220</v>
      </c>
      <c r="AW136" s="103">
        <v>8</v>
      </c>
      <c r="AX136" s="103">
        <v>4</v>
      </c>
      <c r="AY136" s="330">
        <f t="shared" si="237"/>
        <v>3.6202347461353715E-2</v>
      </c>
      <c r="AZ136" s="104">
        <f t="shared" si="235"/>
        <v>1</v>
      </c>
    </row>
    <row r="137" spans="1:52" ht="15.75" customHeight="1" x14ac:dyDescent="0.25">
      <c r="A137" s="325" t="s">
        <v>77</v>
      </c>
      <c r="B137" s="571" t="s">
        <v>269</v>
      </c>
      <c r="C137" s="326">
        <v>662</v>
      </c>
      <c r="D137" s="327">
        <v>618</v>
      </c>
      <c r="E137" s="328">
        <v>666</v>
      </c>
      <c r="F137" s="329">
        <v>601</v>
      </c>
      <c r="G137" s="96">
        <v>519</v>
      </c>
      <c r="H137" s="163">
        <v>396</v>
      </c>
      <c r="I137" s="93">
        <f t="shared" si="236"/>
        <v>631.15440209043652</v>
      </c>
      <c r="J137" s="93">
        <f t="shared" si="200"/>
        <v>620.29608892183717</v>
      </c>
      <c r="K137" s="93">
        <f t="shared" si="201"/>
        <v>615.99633603621078</v>
      </c>
      <c r="L137" s="93">
        <f t="shared" si="202"/>
        <v>602.84330061091157</v>
      </c>
      <c r="M137" s="93">
        <f t="shared" si="203"/>
        <v>597.78325953588126</v>
      </c>
      <c r="N137" s="93">
        <f t="shared" si="204"/>
        <v>608.22941666221027</v>
      </c>
      <c r="O137" s="93">
        <f t="shared" si="205"/>
        <v>642.18296952306298</v>
      </c>
      <c r="P137" s="93">
        <f t="shared" si="206"/>
        <v>641.12137645388975</v>
      </c>
      <c r="Q137" s="93">
        <f t="shared" si="207"/>
        <v>642.03781773390142</v>
      </c>
      <c r="R137" s="93">
        <f t="shared" si="208"/>
        <v>644.09554975229798</v>
      </c>
      <c r="S137" s="93">
        <f t="shared" si="209"/>
        <v>648.98055314329201</v>
      </c>
      <c r="T137" s="93">
        <f t="shared" si="210"/>
        <v>655.74649059028616</v>
      </c>
      <c r="U137" s="93">
        <f t="shared" si="211"/>
        <v>662.03525745351328</v>
      </c>
      <c r="V137" s="93">
        <f t="shared" si="212"/>
        <v>663.75062143726916</v>
      </c>
      <c r="W137" s="93">
        <f t="shared" si="213"/>
        <v>666.08969742155773</v>
      </c>
      <c r="X137" s="93">
        <f t="shared" si="214"/>
        <v>668.8053516106163</v>
      </c>
      <c r="Y137" s="93">
        <f t="shared" si="215"/>
        <v>671.75397487123064</v>
      </c>
      <c r="Z137" s="93">
        <f t="shared" si="216"/>
        <v>674.48486202298045</v>
      </c>
      <c r="AA137" s="93">
        <f t="shared" si="217"/>
        <v>676.63481855049395</v>
      </c>
      <c r="AB137" s="93">
        <f t="shared" si="218"/>
        <v>678.17965093924397</v>
      </c>
      <c r="AC137" s="93">
        <f t="shared" si="219"/>
        <v>679.78144607588195</v>
      </c>
      <c r="AD137" s="93">
        <f t="shared" si="220"/>
        <v>681.33667737941448</v>
      </c>
      <c r="AE137" s="93">
        <f t="shared" si="221"/>
        <v>682.76711176548929</v>
      </c>
      <c r="AF137" s="93">
        <f t="shared" si="222"/>
        <v>684.00639644466673</v>
      </c>
      <c r="AG137" s="93">
        <f t="shared" si="223"/>
        <v>685.05341634228887</v>
      </c>
      <c r="AH137" s="93">
        <f t="shared" si="224"/>
        <v>683.95623896023551</v>
      </c>
      <c r="AI137" s="93">
        <f t="shared" si="225"/>
        <v>684.46519621320351</v>
      </c>
      <c r="AJ137" s="93">
        <f t="shared" si="226"/>
        <v>684.83524615714782</v>
      </c>
      <c r="AK137" s="93">
        <f t="shared" si="227"/>
        <v>685.04696779882136</v>
      </c>
      <c r="AL137" s="93">
        <f t="shared" si="228"/>
        <v>685.09114700350631</v>
      </c>
      <c r="AM137" s="93">
        <f t="shared" si="229"/>
        <v>684.96843616235924</v>
      </c>
      <c r="AN137" s="93">
        <f t="shared" si="230"/>
        <v>684.68007600039755</v>
      </c>
      <c r="AO137" s="93">
        <f t="shared" si="231"/>
        <v>684.55296460405589</v>
      </c>
      <c r="AP137" s="93">
        <f t="shared" si="232"/>
        <v>684.34368017917393</v>
      </c>
      <c r="AQ137" s="93">
        <f t="shared" si="233"/>
        <v>684.05938321887697</v>
      </c>
      <c r="AR137" s="93">
        <f t="shared" si="234"/>
        <v>683.71186804270087</v>
      </c>
      <c r="AS137" s="68"/>
      <c r="AT137" s="325" t="s">
        <v>77</v>
      </c>
      <c r="AU137" s="571" t="s">
        <v>269</v>
      </c>
      <c r="AV137" s="103">
        <v>220</v>
      </c>
      <c r="AW137" s="103">
        <v>8</v>
      </c>
      <c r="AX137" s="103">
        <v>4</v>
      </c>
      <c r="AY137" s="330">
        <f t="shared" si="237"/>
        <v>9.5000760171962545E-2</v>
      </c>
      <c r="AZ137" s="104">
        <f t="shared" si="235"/>
        <v>1</v>
      </c>
    </row>
    <row r="138" spans="1:52" ht="15.75" customHeight="1" x14ac:dyDescent="0.25">
      <c r="A138" s="325" t="s">
        <v>78</v>
      </c>
      <c r="B138" s="571" t="s">
        <v>270</v>
      </c>
      <c r="C138" s="326">
        <v>4473</v>
      </c>
      <c r="D138" s="327">
        <v>4524</v>
      </c>
      <c r="E138" s="328">
        <v>5331</v>
      </c>
      <c r="F138" s="329">
        <v>5570</v>
      </c>
      <c r="G138" s="96">
        <v>5029</v>
      </c>
      <c r="H138" s="163">
        <v>4530</v>
      </c>
      <c r="I138" s="93">
        <f t="shared" si="236"/>
        <v>5370.2816933500835</v>
      </c>
      <c r="J138" s="93">
        <f t="shared" si="200"/>
        <v>5487.5531701357986</v>
      </c>
      <c r="K138" s="93">
        <f t="shared" si="201"/>
        <v>5618.7417232297712</v>
      </c>
      <c r="L138" s="93">
        <f t="shared" si="202"/>
        <v>5631.3017704101139</v>
      </c>
      <c r="M138" s="93">
        <f t="shared" si="203"/>
        <v>5591.8190316931941</v>
      </c>
      <c r="N138" s="93">
        <f t="shared" si="204"/>
        <v>5658.9592225333099</v>
      </c>
      <c r="O138" s="93">
        <f t="shared" si="205"/>
        <v>5827.1481716631743</v>
      </c>
      <c r="P138" s="93">
        <f t="shared" si="206"/>
        <v>5879.5515037123587</v>
      </c>
      <c r="Q138" s="93">
        <f t="shared" si="207"/>
        <v>5922.7601273026976</v>
      </c>
      <c r="R138" s="93">
        <f t="shared" si="208"/>
        <v>5952.7449753317342</v>
      </c>
      <c r="S138" s="93">
        <f t="shared" si="209"/>
        <v>5987.6110828515139</v>
      </c>
      <c r="T138" s="93">
        <f t="shared" si="210"/>
        <v>6036.9146942208326</v>
      </c>
      <c r="U138" s="93">
        <f t="shared" si="211"/>
        <v>6084.6434025094723</v>
      </c>
      <c r="V138" s="93">
        <f t="shared" si="212"/>
        <v>6113.1992687513184</v>
      </c>
      <c r="W138" s="93">
        <f t="shared" si="213"/>
        <v>6139.0332162077639</v>
      </c>
      <c r="X138" s="93">
        <f t="shared" si="214"/>
        <v>6163.1453527848134</v>
      </c>
      <c r="Y138" s="93">
        <f t="shared" si="215"/>
        <v>6187.3859675048989</v>
      </c>
      <c r="Z138" s="93">
        <f t="shared" si="216"/>
        <v>6210.8506980228985</v>
      </c>
      <c r="AA138" s="93">
        <f t="shared" si="217"/>
        <v>6230.8824504367822</v>
      </c>
      <c r="AB138" s="93">
        <f t="shared" si="218"/>
        <v>6247.0976706235597</v>
      </c>
      <c r="AC138" s="93">
        <f t="shared" si="219"/>
        <v>6262.0185225317991</v>
      </c>
      <c r="AD138" s="93">
        <f t="shared" si="220"/>
        <v>6275.8166426447497</v>
      </c>
      <c r="AE138" s="93">
        <f t="shared" si="221"/>
        <v>6288.5293325893081</v>
      </c>
      <c r="AF138" s="93">
        <f t="shared" si="222"/>
        <v>6299.8946254906305</v>
      </c>
      <c r="AG138" s="93">
        <f t="shared" si="223"/>
        <v>6309.7641429499517</v>
      </c>
      <c r="AH138" s="93">
        <f t="shared" si="224"/>
        <v>6299.8826887070491</v>
      </c>
      <c r="AI138" s="93">
        <f t="shared" si="225"/>
        <v>6304.500026855234</v>
      </c>
      <c r="AJ138" s="93">
        <f t="shared" si="226"/>
        <v>6307.7983367439374</v>
      </c>
      <c r="AK138" s="93">
        <f t="shared" si="227"/>
        <v>6309.7079686091602</v>
      </c>
      <c r="AL138" s="93">
        <f t="shared" si="228"/>
        <v>6310.1448674413896</v>
      </c>
      <c r="AM138" s="93">
        <f t="shared" si="229"/>
        <v>6309.0577947092615</v>
      </c>
      <c r="AN138" s="93">
        <f t="shared" si="230"/>
        <v>6306.4145170593192</v>
      </c>
      <c r="AO138" s="93">
        <f t="shared" si="231"/>
        <v>6305.2211940959896</v>
      </c>
      <c r="AP138" s="93">
        <f t="shared" si="232"/>
        <v>6303.2790058685441</v>
      </c>
      <c r="AQ138" s="93">
        <f t="shared" si="233"/>
        <v>6300.6618212827725</v>
      </c>
      <c r="AR138" s="93">
        <f t="shared" si="234"/>
        <v>6297.469319583377</v>
      </c>
      <c r="AS138" s="68"/>
      <c r="AT138" s="325" t="s">
        <v>78</v>
      </c>
      <c r="AU138" s="571" t="s">
        <v>270</v>
      </c>
      <c r="AV138" s="103">
        <v>220</v>
      </c>
      <c r="AW138" s="103">
        <v>8</v>
      </c>
      <c r="AX138" s="103">
        <v>4</v>
      </c>
      <c r="AY138" s="330">
        <f t="shared" si="237"/>
        <v>0.87544678306602464</v>
      </c>
      <c r="AZ138" s="104">
        <f t="shared" si="235"/>
        <v>1</v>
      </c>
    </row>
    <row r="139" spans="1:52" ht="15.75" customHeight="1" x14ac:dyDescent="0.25">
      <c r="A139" s="325" t="s">
        <v>240</v>
      </c>
      <c r="B139" s="571" t="s">
        <v>263</v>
      </c>
      <c r="C139" s="326">
        <v>0</v>
      </c>
      <c r="D139" s="327">
        <v>0</v>
      </c>
      <c r="E139" s="328">
        <v>0</v>
      </c>
      <c r="F139" s="329">
        <v>11</v>
      </c>
      <c r="G139" s="96">
        <v>99</v>
      </c>
      <c r="H139" s="163">
        <v>143</v>
      </c>
      <c r="I139" s="93">
        <f t="shared" si="236"/>
        <v>46.124224069578403</v>
      </c>
      <c r="J139" s="93">
        <f t="shared" si="200"/>
        <v>54.076723034992185</v>
      </c>
      <c r="K139" s="93">
        <f t="shared" si="201"/>
        <v>63.367883087427117</v>
      </c>
      <c r="L139" s="93">
        <f t="shared" si="202"/>
        <v>74.221863490503623</v>
      </c>
      <c r="M139" s="93">
        <f t="shared" si="203"/>
        <v>84.72267780570094</v>
      </c>
      <c r="N139" s="93">
        <f t="shared" si="204"/>
        <v>81.735833725501521</v>
      </c>
      <c r="O139" s="93">
        <f t="shared" si="205"/>
        <v>70.614954448006301</v>
      </c>
      <c r="P139" s="93">
        <f t="shared" si="206"/>
        <v>74.54560221730415</v>
      </c>
      <c r="Q139" s="93">
        <f t="shared" si="207"/>
        <v>77.776931688809583</v>
      </c>
      <c r="R139" s="93">
        <f t="shared" si="208"/>
        <v>79.967423084964324</v>
      </c>
      <c r="S139" s="93">
        <f t="shared" si="209"/>
        <v>80.681164477390155</v>
      </c>
      <c r="T139" s="93">
        <f t="shared" si="210"/>
        <v>79.739039101153068</v>
      </c>
      <c r="U139" s="93">
        <f t="shared" si="211"/>
        <v>79.175146393960532</v>
      </c>
      <c r="V139" s="93">
        <f t="shared" si="212"/>
        <v>80.434718727319847</v>
      </c>
      <c r="W139" s="93">
        <f t="shared" si="213"/>
        <v>81.253347275917619</v>
      </c>
      <c r="X139" s="93">
        <f t="shared" si="214"/>
        <v>81.676678284493008</v>
      </c>
      <c r="Y139" s="93">
        <f t="shared" si="215"/>
        <v>81.815128567456568</v>
      </c>
      <c r="Z139" s="93">
        <f t="shared" si="216"/>
        <v>81.870427131063579</v>
      </c>
      <c r="AA139" s="93">
        <f t="shared" si="217"/>
        <v>82.10722599810255</v>
      </c>
      <c r="AB139" s="93">
        <f t="shared" si="218"/>
        <v>82.490385683019028</v>
      </c>
      <c r="AC139" s="93">
        <f t="shared" si="219"/>
        <v>82.735849228653422</v>
      </c>
      <c r="AD139" s="93">
        <f t="shared" si="220"/>
        <v>82.894192839501358</v>
      </c>
      <c r="AE139" s="93">
        <f t="shared" si="221"/>
        <v>83.016608555794136</v>
      </c>
      <c r="AF139" s="93">
        <f t="shared" si="222"/>
        <v>83.144185832860643</v>
      </c>
      <c r="AG139" s="93">
        <f t="shared" si="223"/>
        <v>83.290982452427798</v>
      </c>
      <c r="AH139" s="93">
        <f t="shared" si="224"/>
        <v>83.184365842397042</v>
      </c>
      <c r="AI139" s="93">
        <f t="shared" si="225"/>
        <v>83.244832624422841</v>
      </c>
      <c r="AJ139" s="93">
        <f t="shared" si="226"/>
        <v>83.279710639955411</v>
      </c>
      <c r="AK139" s="93">
        <f t="shared" si="227"/>
        <v>83.29879417386536</v>
      </c>
      <c r="AL139" s="93">
        <f t="shared" si="228"/>
        <v>83.304994290469864</v>
      </c>
      <c r="AM139" s="93">
        <f t="shared" si="229"/>
        <v>83.294892306920687</v>
      </c>
      <c r="AN139" s="93">
        <f t="shared" si="230"/>
        <v>83.262200362200289</v>
      </c>
      <c r="AO139" s="93">
        <f t="shared" si="231"/>
        <v>83.245045157024407</v>
      </c>
      <c r="AP139" s="93">
        <f t="shared" si="232"/>
        <v>83.217853027364129</v>
      </c>
      <c r="AQ139" s="93">
        <f t="shared" si="233"/>
        <v>83.182935192816458</v>
      </c>
      <c r="AR139" s="93">
        <f t="shared" si="234"/>
        <v>83.141381281586831</v>
      </c>
      <c r="AS139" s="68"/>
      <c r="AT139" s="325" t="s">
        <v>240</v>
      </c>
      <c r="AU139" s="571" t="s">
        <v>263</v>
      </c>
      <c r="AV139" s="103">
        <v>220</v>
      </c>
      <c r="AW139" s="103">
        <v>8</v>
      </c>
      <c r="AX139" s="103">
        <v>4</v>
      </c>
      <c r="AY139" s="330">
        <f t="shared" si="237"/>
        <v>1.1601800892683665E-2</v>
      </c>
      <c r="AZ139" s="104">
        <f t="shared" si="235"/>
        <v>1</v>
      </c>
    </row>
    <row r="140" spans="1:52" ht="15.75" customHeight="1" x14ac:dyDescent="0.25">
      <c r="A140" s="325" t="s">
        <v>87</v>
      </c>
      <c r="B140" s="571" t="s">
        <v>271</v>
      </c>
      <c r="C140" s="326">
        <v>0</v>
      </c>
      <c r="D140" s="327">
        <v>0</v>
      </c>
      <c r="E140" s="328">
        <v>180</v>
      </c>
      <c r="F140" s="329">
        <v>387</v>
      </c>
      <c r="G140" s="96"/>
      <c r="H140" s="163"/>
      <c r="I140" s="93">
        <f t="shared" si="236"/>
        <v>155.05396273192267</v>
      </c>
      <c r="J140" s="93">
        <f t="shared" si="200"/>
        <v>195.80315977630568</v>
      </c>
      <c r="K140" s="93">
        <f t="shared" si="201"/>
        <v>247.00951387671557</v>
      </c>
      <c r="L140" s="93">
        <f t="shared" si="202"/>
        <v>263.21689866386572</v>
      </c>
      <c r="M140" s="93">
        <f t="shared" si="203"/>
        <v>228.07852631676107</v>
      </c>
      <c r="N140" s="93">
        <f t="shared" si="204"/>
        <v>229.48488597859389</v>
      </c>
      <c r="O140" s="93">
        <f t="shared" si="205"/>
        <v>230.34354284131607</v>
      </c>
      <c r="P140" s="93">
        <f t="shared" si="206"/>
        <v>242.36566101128602</v>
      </c>
      <c r="Q140" s="93">
        <f t="shared" si="207"/>
        <v>249.41094401355687</v>
      </c>
      <c r="R140" s="93">
        <f t="shared" si="208"/>
        <v>248.87960662301495</v>
      </c>
      <c r="S140" s="93">
        <f t="shared" si="209"/>
        <v>245.56267954646393</v>
      </c>
      <c r="T140" s="93">
        <f t="shared" si="210"/>
        <v>247.7992576826019</v>
      </c>
      <c r="U140" s="93">
        <f t="shared" si="211"/>
        <v>250.23692339900086</v>
      </c>
      <c r="V140" s="93">
        <f t="shared" si="212"/>
        <v>252.99715311399913</v>
      </c>
      <c r="W140" s="93">
        <f t="shared" si="213"/>
        <v>254.22988587473671</v>
      </c>
      <c r="X140" s="93">
        <f t="shared" si="214"/>
        <v>254.52623499567784</v>
      </c>
      <c r="Y140" s="93">
        <f t="shared" si="215"/>
        <v>255.01191484829479</v>
      </c>
      <c r="Z140" s="93">
        <f t="shared" si="216"/>
        <v>256.18458445086571</v>
      </c>
      <c r="AA140" s="93">
        <f t="shared" si="217"/>
        <v>257.21532114965316</v>
      </c>
      <c r="AB140" s="93">
        <f t="shared" si="218"/>
        <v>258.04347698521912</v>
      </c>
      <c r="AC140" s="93">
        <f t="shared" si="219"/>
        <v>258.57819428405514</v>
      </c>
      <c r="AD140" s="93">
        <f t="shared" si="220"/>
        <v>259.02511874375415</v>
      </c>
      <c r="AE140" s="93">
        <f t="shared" si="221"/>
        <v>259.5243593408332</v>
      </c>
      <c r="AF140" s="93">
        <f t="shared" si="222"/>
        <v>260.05021122509913</v>
      </c>
      <c r="AG140" s="93">
        <f t="shared" si="223"/>
        <v>260.48949547760947</v>
      </c>
      <c r="AH140" s="93">
        <f t="shared" si="224"/>
        <v>260.08450592863448</v>
      </c>
      <c r="AI140" s="93">
        <f t="shared" si="225"/>
        <v>260.25204781223647</v>
      </c>
      <c r="AJ140" s="93">
        <f t="shared" si="226"/>
        <v>260.37487943013286</v>
      </c>
      <c r="AK140" s="93">
        <f t="shared" si="227"/>
        <v>260.45864732677541</v>
      </c>
      <c r="AL140" s="93">
        <f t="shared" si="228"/>
        <v>260.4866989055302</v>
      </c>
      <c r="AM140" s="93">
        <f t="shared" si="229"/>
        <v>260.44404982712098</v>
      </c>
      <c r="AN140" s="93">
        <f t="shared" si="230"/>
        <v>260.33221845387845</v>
      </c>
      <c r="AO140" s="93">
        <f t="shared" si="231"/>
        <v>260.27930485703791</v>
      </c>
      <c r="AP140" s="93">
        <f t="shared" si="232"/>
        <v>260.1987129283628</v>
      </c>
      <c r="AQ140" s="93">
        <f t="shared" si="233"/>
        <v>260.09240582817813</v>
      </c>
      <c r="AR140" s="93">
        <f t="shared" si="234"/>
        <v>259.96181473012751</v>
      </c>
      <c r="AS140" s="68"/>
      <c r="AT140" s="325" t="s">
        <v>87</v>
      </c>
      <c r="AU140" s="571" t="s">
        <v>271</v>
      </c>
      <c r="AV140" s="103">
        <v>220</v>
      </c>
      <c r="AW140" s="103">
        <v>8</v>
      </c>
      <c r="AX140" s="103">
        <v>4</v>
      </c>
      <c r="AY140" s="330">
        <f t="shared" si="237"/>
        <v>3.6154294743704241E-2</v>
      </c>
      <c r="AZ140" s="104">
        <f t="shared" si="235"/>
        <v>1</v>
      </c>
    </row>
    <row r="141" spans="1:52" ht="15.75" customHeight="1" thickBot="1" x14ac:dyDescent="0.3">
      <c r="A141" s="325" t="s">
        <v>244</v>
      </c>
      <c r="B141" s="572" t="s">
        <v>272</v>
      </c>
      <c r="C141" s="326">
        <v>0</v>
      </c>
      <c r="D141" s="327">
        <v>0</v>
      </c>
      <c r="E141" s="328">
        <v>0</v>
      </c>
      <c r="F141" s="329">
        <v>11</v>
      </c>
      <c r="G141" s="96">
        <v>14</v>
      </c>
      <c r="H141" s="163">
        <v>3</v>
      </c>
      <c r="I141" s="93">
        <f t="shared" si="236"/>
        <v>5.1046572092814051</v>
      </c>
      <c r="J141" s="93">
        <f t="shared" si="200"/>
        <v>5.9847756718568421</v>
      </c>
      <c r="K141" s="93">
        <f t="shared" si="201"/>
        <v>7.0130463495966771</v>
      </c>
      <c r="L141" s="93">
        <f t="shared" si="202"/>
        <v>8.2142773823482287</v>
      </c>
      <c r="M141" s="93">
        <f t="shared" si="203"/>
        <v>7.6489845727327745</v>
      </c>
      <c r="N141" s="93">
        <f t="shared" si="204"/>
        <v>6.4905239251121012</v>
      </c>
      <c r="O141" s="93">
        <f t="shared" si="205"/>
        <v>7.0669707722354369</v>
      </c>
      <c r="P141" s="93">
        <f t="shared" si="206"/>
        <v>7.3753766093178115</v>
      </c>
      <c r="Q141" s="93">
        <f t="shared" si="207"/>
        <v>7.585210837158459</v>
      </c>
      <c r="R141" s="93">
        <f t="shared" si="208"/>
        <v>7.6551444648704186</v>
      </c>
      <c r="S141" s="93">
        <f t="shared" si="209"/>
        <v>7.5328132851022405</v>
      </c>
      <c r="T141" s="93">
        <f t="shared" si="210"/>
        <v>7.4896056941085165</v>
      </c>
      <c r="U141" s="93">
        <f t="shared" si="211"/>
        <v>7.6394187094234649</v>
      </c>
      <c r="V141" s="93">
        <f t="shared" si="212"/>
        <v>7.717740988515625</v>
      </c>
      <c r="W141" s="93">
        <f t="shared" si="213"/>
        <v>7.7584151771144034</v>
      </c>
      <c r="X141" s="93">
        <f t="shared" si="214"/>
        <v>7.7718959065699487</v>
      </c>
      <c r="Y141" s="93">
        <f t="shared" si="215"/>
        <v>7.7772958427420091</v>
      </c>
      <c r="Z141" s="93">
        <f t="shared" si="216"/>
        <v>7.8056693952340774</v>
      </c>
      <c r="AA141" s="93">
        <f t="shared" si="217"/>
        <v>7.8473033875483171</v>
      </c>
      <c r="AB141" s="93">
        <f t="shared" si="218"/>
        <v>7.8717232646934718</v>
      </c>
      <c r="AC141" s="93">
        <f t="shared" si="219"/>
        <v>7.8880421242111494</v>
      </c>
      <c r="AD141" s="93">
        <f t="shared" si="220"/>
        <v>7.9011676280904712</v>
      </c>
      <c r="AE141" s="93">
        <f t="shared" si="221"/>
        <v>7.9150583106488153</v>
      </c>
      <c r="AF141" s="93">
        <f t="shared" si="222"/>
        <v>7.9311195011460436</v>
      </c>
      <c r="AG141" s="93">
        <f t="shared" si="223"/>
        <v>7.9457845933635758</v>
      </c>
      <c r="AH141" s="93">
        <f t="shared" si="224"/>
        <v>7.9331983914015822</v>
      </c>
      <c r="AI141" s="93">
        <f t="shared" si="225"/>
        <v>7.9381783164080533</v>
      </c>
      <c r="AJ141" s="93">
        <f t="shared" si="226"/>
        <v>7.941771385372812</v>
      </c>
      <c r="AK141" s="93">
        <f t="shared" si="227"/>
        <v>7.9442320131751005</v>
      </c>
      <c r="AL141" s="93">
        <f t="shared" si="228"/>
        <v>7.945200541039334</v>
      </c>
      <c r="AM141" s="93">
        <f t="shared" si="229"/>
        <v>7.9440276563674956</v>
      </c>
      <c r="AN141" s="93">
        <f t="shared" si="230"/>
        <v>7.9405548024917039</v>
      </c>
      <c r="AO141" s="93">
        <f t="shared" si="231"/>
        <v>7.9389076625155646</v>
      </c>
      <c r="AP141" s="93">
        <f t="shared" si="232"/>
        <v>7.9364324954195737</v>
      </c>
      <c r="AQ141" s="93">
        <f t="shared" si="233"/>
        <v>7.933195710943119</v>
      </c>
      <c r="AR141" s="93">
        <f t="shared" si="234"/>
        <v>7.9292348958395884</v>
      </c>
      <c r="AS141" s="68"/>
      <c r="AT141" s="325" t="s">
        <v>244</v>
      </c>
      <c r="AU141" s="572" t="s">
        <v>272</v>
      </c>
      <c r="AV141" s="103">
        <v>220</v>
      </c>
      <c r="AW141" s="103">
        <v>8</v>
      </c>
      <c r="AX141" s="103">
        <v>4</v>
      </c>
      <c r="AY141" s="330">
        <f t="shared" si="237"/>
        <v>1.1039624867286858E-3</v>
      </c>
      <c r="AZ141" s="104">
        <f t="shared" si="235"/>
        <v>1</v>
      </c>
    </row>
    <row r="142" spans="1:52" ht="15.75" customHeight="1" thickTop="1" thickBot="1" x14ac:dyDescent="0.3">
      <c r="A142" s="331"/>
      <c r="B142" s="332" t="s">
        <v>175</v>
      </c>
      <c r="C142" s="333">
        <f t="shared" ref="C142:AR142" si="238">SUM(C132:C141)</f>
        <v>7550</v>
      </c>
      <c r="D142" s="334">
        <f t="shared" si="238"/>
        <v>8248</v>
      </c>
      <c r="E142" s="335">
        <f t="shared" si="238"/>
        <v>9841</v>
      </c>
      <c r="F142" s="336">
        <f t="shared" si="238"/>
        <v>10365</v>
      </c>
      <c r="G142" s="337">
        <f t="shared" si="238"/>
        <v>9235</v>
      </c>
      <c r="H142" s="338">
        <f t="shared" si="238"/>
        <v>8644</v>
      </c>
      <c r="I142" s="339">
        <f t="shared" si="238"/>
        <v>9875.0505259479014</v>
      </c>
      <c r="J142" s="340">
        <f t="shared" si="238"/>
        <v>10226.755610393013</v>
      </c>
      <c r="K142" s="341">
        <f t="shared" si="238"/>
        <v>10521.64806000142</v>
      </c>
      <c r="L142" s="342">
        <f t="shared" si="238"/>
        <v>10576.406943085029</v>
      </c>
      <c r="M142" s="339">
        <f t="shared" si="238"/>
        <v>10508.323807196844</v>
      </c>
      <c r="N142" s="340">
        <f t="shared" si="238"/>
        <v>10635.01323661342</v>
      </c>
      <c r="O142" s="341">
        <f t="shared" si="238"/>
        <v>10890.218318487661</v>
      </c>
      <c r="P142" s="343">
        <f t="shared" si="238"/>
        <v>11016.206224516112</v>
      </c>
      <c r="Q142" s="342">
        <f t="shared" si="238"/>
        <v>11106.683984828214</v>
      </c>
      <c r="R142" s="339">
        <f t="shared" si="238"/>
        <v>11165.487384047392</v>
      </c>
      <c r="S142" s="340">
        <f t="shared" si="238"/>
        <v>11228.505160089317</v>
      </c>
      <c r="T142" s="341">
        <f t="shared" si="238"/>
        <v>11317.186287717837</v>
      </c>
      <c r="U142" s="342">
        <f t="shared" si="238"/>
        <v>11402.155955942253</v>
      </c>
      <c r="V142" s="339">
        <f t="shared" si="238"/>
        <v>11460.680733484283</v>
      </c>
      <c r="W142" s="340">
        <f t="shared" si="238"/>
        <v>11510.208815417727</v>
      </c>
      <c r="X142" s="341">
        <f t="shared" si="238"/>
        <v>11555.082788533777</v>
      </c>
      <c r="Y142" s="343">
        <f t="shared" si="238"/>
        <v>11599.704472915049</v>
      </c>
      <c r="Z142" s="342">
        <f t="shared" si="238"/>
        <v>11643.132194197455</v>
      </c>
      <c r="AA142" s="339">
        <f t="shared" si="238"/>
        <v>11680.663969356947</v>
      </c>
      <c r="AB142" s="340">
        <f t="shared" si="238"/>
        <v>11711.797338845614</v>
      </c>
      <c r="AC142" s="341">
        <f t="shared" si="238"/>
        <v>11739.785399620207</v>
      </c>
      <c r="AD142" s="342">
        <f t="shared" si="238"/>
        <v>11765.486768692741</v>
      </c>
      <c r="AE142" s="339">
        <f t="shared" si="238"/>
        <v>11789.181062810236</v>
      </c>
      <c r="AF142" s="340">
        <f t="shared" si="238"/>
        <v>11810.464524705061</v>
      </c>
      <c r="AG142" s="341">
        <f t="shared" si="238"/>
        <v>11829.03426659266</v>
      </c>
      <c r="AH142" s="343">
        <f t="shared" si="238"/>
        <v>11810.591117913376</v>
      </c>
      <c r="AI142" s="342">
        <f t="shared" si="238"/>
        <v>11819.219993313163</v>
      </c>
      <c r="AJ142" s="339">
        <f t="shared" si="238"/>
        <v>11825.368921167563</v>
      </c>
      <c r="AK142" s="340">
        <f t="shared" si="238"/>
        <v>11828.936495114185</v>
      </c>
      <c r="AL142" s="341">
        <f t="shared" si="238"/>
        <v>11829.764134320394</v>
      </c>
      <c r="AM142" s="342">
        <f t="shared" si="238"/>
        <v>11827.740057125851</v>
      </c>
      <c r="AN142" s="339">
        <f t="shared" si="238"/>
        <v>11822.789641291925</v>
      </c>
      <c r="AO142" s="340">
        <f t="shared" si="238"/>
        <v>11820.544683706334</v>
      </c>
      <c r="AP142" s="341">
        <f t="shared" si="238"/>
        <v>11816.89907198816</v>
      </c>
      <c r="AQ142" s="343">
        <f t="shared" si="238"/>
        <v>11811.993017016048</v>
      </c>
      <c r="AR142" s="342">
        <f t="shared" si="238"/>
        <v>11806.010548324508</v>
      </c>
      <c r="AS142" s="68"/>
      <c r="AT142" s="344"/>
      <c r="AU142" s="345" t="s">
        <v>175</v>
      </c>
      <c r="AV142" s="210"/>
      <c r="AW142" s="210"/>
      <c r="AX142" s="210"/>
      <c r="AY142" s="346">
        <f>SUM(AY132:AY141)</f>
        <v>1.6413469870076387</v>
      </c>
      <c r="AZ142" s="347">
        <f>SUM(AZ132:AZ141)</f>
        <v>10</v>
      </c>
    </row>
    <row r="143" spans="1:52" ht="15.75" customHeight="1" x14ac:dyDescent="0.25">
      <c r="A143" s="348"/>
      <c r="B143" s="68"/>
      <c r="C143" s="113">
        <f t="shared" ref="C143:H143" si="239">SUM(C132:C141)</f>
        <v>7550</v>
      </c>
      <c r="D143" s="113">
        <f t="shared" si="239"/>
        <v>8248</v>
      </c>
      <c r="E143" s="113">
        <f t="shared" si="239"/>
        <v>9841</v>
      </c>
      <c r="F143" s="113">
        <f t="shared" si="239"/>
        <v>10365</v>
      </c>
      <c r="G143" s="113">
        <f t="shared" si="239"/>
        <v>9235</v>
      </c>
      <c r="H143" s="113">
        <f t="shared" si="239"/>
        <v>8644</v>
      </c>
      <c r="I143" s="309"/>
      <c r="J143" s="309"/>
      <c r="K143" s="309"/>
      <c r="L143" s="309"/>
      <c r="M143" s="309"/>
      <c r="N143" s="309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</row>
    <row r="144" spans="1:52" ht="15.75" customHeight="1" x14ac:dyDescent="0.25">
      <c r="A144" s="348"/>
      <c r="B144" s="68"/>
      <c r="C144" s="84"/>
      <c r="D144" s="247">
        <f t="shared" ref="D144:H144" si="240">(D143-C143)/C143</f>
        <v>9.2450331125827817E-2</v>
      </c>
      <c r="E144" s="247">
        <f t="shared" si="240"/>
        <v>0.19313773035887488</v>
      </c>
      <c r="F144" s="247">
        <f t="shared" si="240"/>
        <v>5.3246621278325371E-2</v>
      </c>
      <c r="G144" s="247">
        <f t="shared" si="240"/>
        <v>-0.10902074288470816</v>
      </c>
      <c r="H144" s="247">
        <f t="shared" si="240"/>
        <v>-6.3995668651867899E-2</v>
      </c>
      <c r="I144" s="309"/>
      <c r="J144" s="309"/>
      <c r="K144" s="309"/>
      <c r="L144" s="309"/>
      <c r="M144" s="309"/>
      <c r="N144" s="309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</row>
    <row r="145" spans="1:52" ht="15.75" customHeight="1" x14ac:dyDescent="0.25">
      <c r="A145" s="348"/>
      <c r="B145" s="68"/>
      <c r="C145" s="84"/>
      <c r="D145" s="247"/>
      <c r="E145" s="247">
        <f>AVERAGE(D144:F144)</f>
        <v>0.11294489425434269</v>
      </c>
      <c r="F145" s="247"/>
      <c r="G145" s="84"/>
      <c r="H145" s="84"/>
      <c r="I145" s="309"/>
      <c r="J145" s="309"/>
      <c r="K145" s="309"/>
      <c r="L145" s="309"/>
      <c r="M145" s="309"/>
      <c r="N145" s="309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</row>
    <row r="146" spans="1:52" ht="15.75" customHeight="1" x14ac:dyDescent="0.25">
      <c r="A146" s="348"/>
      <c r="B146" s="68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8"/>
      <c r="AT146" s="68"/>
      <c r="AU146" s="68"/>
      <c r="AV146" s="68"/>
      <c r="AW146" s="68"/>
      <c r="AX146" s="68"/>
      <c r="AY146" s="68"/>
      <c r="AZ146" s="68"/>
    </row>
    <row r="147" spans="1:52" ht="15.75" customHeight="1" x14ac:dyDescent="0.25">
      <c r="A147" s="348"/>
      <c r="B147" s="68"/>
      <c r="C147" s="309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2"/>
      <c r="Q147" s="352"/>
      <c r="R147" s="352"/>
      <c r="S147" s="352"/>
      <c r="T147" s="352"/>
      <c r="U147" s="352"/>
      <c r="V147" s="352"/>
      <c r="W147" s="352"/>
      <c r="X147" s="352"/>
      <c r="Y147" s="352"/>
      <c r="Z147" s="352"/>
      <c r="AA147" s="352"/>
      <c r="AB147" s="352"/>
      <c r="AC147" s="352"/>
      <c r="AD147" s="352"/>
      <c r="AE147" s="352"/>
      <c r="AF147" s="352"/>
      <c r="AG147" s="352"/>
      <c r="AH147" s="352"/>
      <c r="AI147" s="352"/>
      <c r="AJ147" s="352"/>
      <c r="AK147" s="352"/>
      <c r="AL147" s="352"/>
      <c r="AM147" s="352"/>
      <c r="AN147" s="352"/>
      <c r="AO147" s="352"/>
      <c r="AP147" s="352"/>
      <c r="AQ147" s="352"/>
      <c r="AR147" s="352"/>
      <c r="AS147" s="68"/>
      <c r="AT147" s="68"/>
      <c r="AU147" s="68"/>
      <c r="AV147" s="68"/>
      <c r="AW147" s="68"/>
      <c r="AX147" s="68"/>
      <c r="AY147" s="68"/>
      <c r="AZ147" s="68"/>
    </row>
    <row r="148" spans="1:52" ht="15.75" customHeight="1" x14ac:dyDescent="0.25">
      <c r="A148" s="348"/>
      <c r="B148" s="68"/>
      <c r="C148" s="309"/>
      <c r="D148" s="309"/>
      <c r="E148" s="309"/>
      <c r="F148" s="309"/>
      <c r="G148" s="309"/>
      <c r="H148" s="309"/>
      <c r="I148" s="309"/>
      <c r="J148" s="309"/>
      <c r="K148" s="309"/>
      <c r="L148" s="309"/>
      <c r="M148" s="309"/>
      <c r="N148" s="309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</row>
    <row r="149" spans="1:52" ht="15" customHeight="1" x14ac:dyDescent="0.25">
      <c r="A149" s="348"/>
      <c r="B149" s="69"/>
      <c r="C149" s="69">
        <v>2016</v>
      </c>
      <c r="D149" s="69">
        <v>2017</v>
      </c>
      <c r="E149" s="69">
        <v>2018</v>
      </c>
      <c r="F149" s="69">
        <v>2019</v>
      </c>
      <c r="G149" s="69">
        <v>2020</v>
      </c>
      <c r="H149" s="69">
        <v>2021</v>
      </c>
      <c r="I149" s="69">
        <v>2022</v>
      </c>
      <c r="J149" s="69">
        <v>2023</v>
      </c>
      <c r="K149" s="69">
        <v>2024</v>
      </c>
      <c r="L149" s="69">
        <v>2025</v>
      </c>
      <c r="M149" s="69">
        <v>2026</v>
      </c>
      <c r="N149" s="69">
        <v>2027</v>
      </c>
      <c r="O149" s="69">
        <v>2028</v>
      </c>
      <c r="P149" s="69">
        <v>2029</v>
      </c>
      <c r="Q149" s="69">
        <v>2030</v>
      </c>
      <c r="R149" s="69">
        <v>2031</v>
      </c>
      <c r="S149" s="69">
        <v>2032</v>
      </c>
      <c r="T149" s="69">
        <v>2033</v>
      </c>
      <c r="U149" s="69">
        <v>2034</v>
      </c>
      <c r="V149" s="69">
        <v>2035</v>
      </c>
      <c r="W149" s="69">
        <v>2036</v>
      </c>
      <c r="X149" s="69">
        <v>2037</v>
      </c>
      <c r="Y149" s="69">
        <v>2038</v>
      </c>
      <c r="Z149" s="69">
        <v>2039</v>
      </c>
      <c r="AA149" s="69">
        <v>2040</v>
      </c>
      <c r="AB149" s="69">
        <v>2041</v>
      </c>
      <c r="AC149" s="69">
        <v>2042</v>
      </c>
      <c r="AD149" s="69">
        <v>2043</v>
      </c>
      <c r="AE149" s="69">
        <v>2044</v>
      </c>
      <c r="AF149" s="69">
        <v>2045</v>
      </c>
      <c r="AG149" s="69">
        <v>2046</v>
      </c>
      <c r="AH149" s="69">
        <v>2047</v>
      </c>
      <c r="AI149" s="69">
        <v>2048</v>
      </c>
      <c r="AJ149" s="69">
        <v>2049</v>
      </c>
      <c r="AK149" s="69">
        <v>2050</v>
      </c>
      <c r="AL149" s="69">
        <v>2051</v>
      </c>
      <c r="AM149" s="69">
        <v>2052</v>
      </c>
      <c r="AN149" s="69">
        <v>2053</v>
      </c>
      <c r="AO149" s="69">
        <v>2054</v>
      </c>
      <c r="AP149" s="69">
        <v>2055</v>
      </c>
      <c r="AQ149" s="69">
        <v>2056</v>
      </c>
      <c r="AR149" s="69">
        <v>2057</v>
      </c>
      <c r="AS149" s="68"/>
      <c r="AT149" s="68"/>
      <c r="AU149" s="68"/>
      <c r="AV149" s="68"/>
      <c r="AW149" s="122"/>
      <c r="AX149" s="122"/>
      <c r="AY149" s="122"/>
      <c r="AZ149" s="123"/>
    </row>
    <row r="150" spans="1:52" ht="15" customHeight="1" x14ac:dyDescent="0.25">
      <c r="A150" s="348"/>
      <c r="B150" s="73" t="s">
        <v>56</v>
      </c>
      <c r="C150" s="69">
        <v>2.4039322673287547E-3</v>
      </c>
      <c r="D150" s="75">
        <v>2.3981672357284781E-3</v>
      </c>
      <c r="E150" s="75">
        <v>2.39242978899473E-3</v>
      </c>
      <c r="F150" s="75">
        <v>2.3867197296154755E-3</v>
      </c>
      <c r="G150" s="75">
        <v>2.3810368619600936E-3</v>
      </c>
      <c r="H150" s="75">
        <v>2.3753809922564722E-3</v>
      </c>
      <c r="I150" s="75">
        <v>2.3697519285689863E-3</v>
      </c>
      <c r="J150" s="75">
        <v>2.3641494807773488E-3</v>
      </c>
      <c r="K150" s="75">
        <v>2.3585734605552021E-3</v>
      </c>
      <c r="L150" s="75">
        <v>2.3530236813488715E-3</v>
      </c>
      <c r="M150" s="75">
        <v>-5.2807686079391265E-4</v>
      </c>
      <c r="N150" s="75">
        <v>-5.2835587330486949E-4</v>
      </c>
      <c r="O150" s="75">
        <v>-5.2863518080734605E-4</v>
      </c>
      <c r="P150" s="75">
        <v>-5.2891478376983453E-4</v>
      </c>
      <c r="Q150" s="75">
        <v>-5.2919468266098631E-4</v>
      </c>
      <c r="R150" s="75">
        <v>-5.2947487795086169E-4</v>
      </c>
      <c r="S150" s="75">
        <v>-5.297553701109339E-4</v>
      </c>
      <c r="T150" s="75">
        <v>-5.3003615961284172E-4</v>
      </c>
      <c r="U150" s="75">
        <v>-5.3031724692978086E-4</v>
      </c>
      <c r="V150" s="75">
        <v>-5.3059863253581189E-4</v>
      </c>
      <c r="W150" s="75">
        <v>-5.3088031690586316E-4</v>
      </c>
      <c r="X150" s="75">
        <v>-5.3116230051642908E-4</v>
      </c>
      <c r="Y150" s="75">
        <v>-5.3144458384418074E-4</v>
      </c>
      <c r="Z150" s="75">
        <v>-5.3172716736722139E-4</v>
      </c>
      <c r="AA150" s="75">
        <v>-5.3201005156509049E-4</v>
      </c>
      <c r="AB150" s="75">
        <v>-5.3229323691751076E-4</v>
      </c>
      <c r="AC150" s="75">
        <v>-5.3257672390578546E-4</v>
      </c>
      <c r="AD150" s="75">
        <v>-5.3286051301210417E-4</v>
      </c>
      <c r="AE150" s="75">
        <v>-5.3314460471954499E-4</v>
      </c>
      <c r="AF150" s="75">
        <v>-5.33428999512776E-4</v>
      </c>
      <c r="AG150" s="75">
        <v>-5.3371369787582061E-4</v>
      </c>
      <c r="AH150" s="75">
        <v>-3.4847654264865352E-3</v>
      </c>
      <c r="AI150" s="75">
        <v>-3.4969514821094911E-3</v>
      </c>
      <c r="AJ150" s="75">
        <v>-3.5092230649070898E-3</v>
      </c>
      <c r="AK150" s="75">
        <v>-3.5215810784528191E-3</v>
      </c>
      <c r="AL150" s="75">
        <v>-3.5340264390914754E-3</v>
      </c>
      <c r="AM150" s="75">
        <v>-3.5465600761681961E-3</v>
      </c>
      <c r="AN150" s="75">
        <v>-3.5591829322598129E-3</v>
      </c>
      <c r="AO150" s="75">
        <v>-3.5718959634085845E-3</v>
      </c>
      <c r="AP150" s="75">
        <v>-3.5847001393664178E-3</v>
      </c>
      <c r="AQ150" s="75">
        <v>-3.5975964438400353E-3</v>
      </c>
      <c r="AR150" s="75">
        <v>-3.6105858747429E-3</v>
      </c>
      <c r="AS150" s="68"/>
      <c r="AT150" s="68"/>
      <c r="AU150" s="68"/>
      <c r="AV150" s="124"/>
      <c r="AW150" s="125"/>
      <c r="AX150" s="125"/>
      <c r="AY150" s="125"/>
      <c r="AZ150" s="126"/>
    </row>
    <row r="151" spans="1:52" ht="15" customHeight="1" x14ac:dyDescent="0.25">
      <c r="A151" s="348"/>
      <c r="B151" s="73" t="s">
        <v>57</v>
      </c>
      <c r="C151" s="69"/>
      <c r="D151" s="75">
        <f t="shared" ref="D151:F151" si="241">D175</f>
        <v>3.4178267193018905E-2</v>
      </c>
      <c r="E151" s="75">
        <f t="shared" si="241"/>
        <v>-2.7925665494726269E-2</v>
      </c>
      <c r="F151" s="75">
        <f t="shared" si="241"/>
        <v>2.8004546863697428E-2</v>
      </c>
      <c r="G151" s="76">
        <f>AVERAGE(D151:F151)</f>
        <v>1.1419049520663355E-2</v>
      </c>
      <c r="H151" s="881">
        <f>G151*0.9</f>
        <v>1.027714456859702E-2</v>
      </c>
      <c r="I151" s="881">
        <f t="shared" ref="I151:AR151" si="242">H151*0.9</f>
        <v>9.2494301117373185E-3</v>
      </c>
      <c r="J151" s="881">
        <f t="shared" si="242"/>
        <v>8.3244871005635872E-3</v>
      </c>
      <c r="K151" s="881">
        <f t="shared" si="242"/>
        <v>7.4920383905072285E-3</v>
      </c>
      <c r="L151" s="881">
        <f t="shared" si="242"/>
        <v>6.742834551456506E-3</v>
      </c>
      <c r="M151" s="881">
        <f t="shared" si="242"/>
        <v>6.0685510963108553E-3</v>
      </c>
      <c r="N151" s="882">
        <f>N153+0.1</f>
        <v>0.10546169598667977</v>
      </c>
      <c r="O151" s="881">
        <f t="shared" si="242"/>
        <v>9.4915526388011803E-2</v>
      </c>
      <c r="P151" s="881">
        <f t="shared" si="242"/>
        <v>8.5423973749210624E-2</v>
      </c>
      <c r="Q151" s="881">
        <f t="shared" si="242"/>
        <v>7.6881576374289565E-2</v>
      </c>
      <c r="R151" s="881">
        <f t="shared" si="242"/>
        <v>6.9193418736860607E-2</v>
      </c>
      <c r="S151" s="881">
        <f t="shared" si="242"/>
        <v>6.227407686317455E-2</v>
      </c>
      <c r="T151" s="881">
        <f t="shared" si="242"/>
        <v>5.6046669176857099E-2</v>
      </c>
      <c r="U151" s="881">
        <f t="shared" si="242"/>
        <v>5.0442002259171392E-2</v>
      </c>
      <c r="V151" s="881">
        <f t="shared" si="242"/>
        <v>4.5397802033254255E-2</v>
      </c>
      <c r="W151" s="881">
        <f t="shared" si="242"/>
        <v>4.0858021829928828E-2</v>
      </c>
      <c r="X151" s="881">
        <f t="shared" si="242"/>
        <v>3.6772219646935944E-2</v>
      </c>
      <c r="Y151" s="881">
        <f t="shared" si="242"/>
        <v>3.3094997682242354E-2</v>
      </c>
      <c r="Z151" s="881">
        <f t="shared" si="242"/>
        <v>2.9785497914018119E-2</v>
      </c>
      <c r="AA151" s="881">
        <f t="shared" si="242"/>
        <v>2.6806948122616307E-2</v>
      </c>
      <c r="AB151" s="881">
        <f t="shared" si="242"/>
        <v>2.4126253310354676E-2</v>
      </c>
      <c r="AC151" s="881">
        <f t="shared" si="242"/>
        <v>2.1713627979319208E-2</v>
      </c>
      <c r="AD151" s="881">
        <f t="shared" si="242"/>
        <v>1.9542265181387287E-2</v>
      </c>
      <c r="AE151" s="881">
        <f t="shared" si="242"/>
        <v>1.7588038663248557E-2</v>
      </c>
      <c r="AF151" s="881">
        <f t="shared" si="242"/>
        <v>1.5829234796923702E-2</v>
      </c>
      <c r="AG151" s="881">
        <f t="shared" si="242"/>
        <v>1.4246311317231333E-2</v>
      </c>
      <c r="AH151" s="881">
        <f t="shared" si="242"/>
        <v>1.2821680185508199E-2</v>
      </c>
      <c r="AI151" s="881">
        <f t="shared" si="242"/>
        <v>1.153951216695738E-2</v>
      </c>
      <c r="AJ151" s="881">
        <f t="shared" si="242"/>
        <v>1.0385560950261642E-2</v>
      </c>
      <c r="AK151" s="881">
        <f t="shared" si="242"/>
        <v>9.3470048552354787E-3</v>
      </c>
      <c r="AL151" s="881">
        <f t="shared" si="242"/>
        <v>8.4123043697119319E-3</v>
      </c>
      <c r="AM151" s="881">
        <f t="shared" si="242"/>
        <v>7.571073932740739E-3</v>
      </c>
      <c r="AN151" s="881">
        <f t="shared" si="242"/>
        <v>6.8139665394666652E-3</v>
      </c>
      <c r="AO151" s="881">
        <f t="shared" si="242"/>
        <v>6.1325698855199985E-3</v>
      </c>
      <c r="AP151" s="881">
        <f t="shared" si="242"/>
        <v>5.5193128969679992E-3</v>
      </c>
      <c r="AQ151" s="881">
        <f t="shared" si="242"/>
        <v>4.9673816072711994E-3</v>
      </c>
      <c r="AR151" s="881">
        <f t="shared" si="242"/>
        <v>4.4706434465440793E-3</v>
      </c>
      <c r="AS151" s="68"/>
      <c r="AT151" s="68"/>
      <c r="AU151" s="68"/>
      <c r="AV151" s="124"/>
      <c r="AW151" s="125"/>
      <c r="AX151" s="125"/>
      <c r="AY151" s="125"/>
      <c r="AZ151" s="126"/>
    </row>
    <row r="152" spans="1:52" ht="15" customHeight="1" x14ac:dyDescent="0.25">
      <c r="A152" s="348"/>
      <c r="B152" s="73" t="s">
        <v>58</v>
      </c>
      <c r="C152" s="69"/>
      <c r="D152" s="75">
        <f t="shared" ref="D152:AR152" si="243">D150+D151</f>
        <v>3.6576434428747383E-2</v>
      </c>
      <c r="E152" s="75">
        <f t="shared" si="243"/>
        <v>-2.5533235705731541E-2</v>
      </c>
      <c r="F152" s="75">
        <f t="shared" si="243"/>
        <v>3.0391266593312902E-2</v>
      </c>
      <c r="G152" s="75">
        <f t="shared" si="243"/>
        <v>1.3800086382623448E-2</v>
      </c>
      <c r="H152" s="75">
        <f t="shared" si="243"/>
        <v>1.2652525560853493E-2</v>
      </c>
      <c r="I152" s="75">
        <f t="shared" si="243"/>
        <v>1.1619182040306306E-2</v>
      </c>
      <c r="J152" s="75">
        <f t="shared" si="243"/>
        <v>1.0688636581340935E-2</v>
      </c>
      <c r="K152" s="75">
        <f t="shared" si="243"/>
        <v>9.850611851062431E-3</v>
      </c>
      <c r="L152" s="75">
        <f t="shared" si="243"/>
        <v>9.0958582328053775E-3</v>
      </c>
      <c r="M152" s="75">
        <f t="shared" si="243"/>
        <v>5.5404742355169428E-3</v>
      </c>
      <c r="N152" s="75">
        <f t="shared" si="243"/>
        <v>0.10493334011337491</v>
      </c>
      <c r="O152" s="75">
        <f t="shared" si="243"/>
        <v>9.4386891207204462E-2</v>
      </c>
      <c r="P152" s="75">
        <f t="shared" si="243"/>
        <v>8.4895058965440792E-2</v>
      </c>
      <c r="Q152" s="75">
        <f t="shared" si="243"/>
        <v>7.6352381691628585E-2</v>
      </c>
      <c r="R152" s="75">
        <f t="shared" si="243"/>
        <v>6.866394385890974E-2</v>
      </c>
      <c r="S152" s="75">
        <f t="shared" si="243"/>
        <v>6.1744321493063616E-2</v>
      </c>
      <c r="T152" s="75">
        <f t="shared" si="243"/>
        <v>5.5516633017244257E-2</v>
      </c>
      <c r="U152" s="75">
        <f t="shared" si="243"/>
        <v>4.9911685012241615E-2</v>
      </c>
      <c r="V152" s="75">
        <f t="shared" si="243"/>
        <v>4.4867203400718446E-2</v>
      </c>
      <c r="W152" s="75">
        <f t="shared" si="243"/>
        <v>4.0327141513022968E-2</v>
      </c>
      <c r="X152" s="75">
        <f t="shared" si="243"/>
        <v>3.6241057346419518E-2</v>
      </c>
      <c r="Y152" s="75">
        <f t="shared" si="243"/>
        <v>3.2563553098398174E-2</v>
      </c>
      <c r="Z152" s="75">
        <f t="shared" si="243"/>
        <v>2.9253770746650899E-2</v>
      </c>
      <c r="AA152" s="75">
        <f t="shared" si="243"/>
        <v>2.6274938071051215E-2</v>
      </c>
      <c r="AB152" s="75">
        <f t="shared" si="243"/>
        <v>2.3593960073437167E-2</v>
      </c>
      <c r="AC152" s="75">
        <f t="shared" si="243"/>
        <v>2.1181051255413422E-2</v>
      </c>
      <c r="AD152" s="75">
        <f t="shared" si="243"/>
        <v>1.9009404668375182E-2</v>
      </c>
      <c r="AE152" s="75">
        <f t="shared" si="243"/>
        <v>1.7054894058529012E-2</v>
      </c>
      <c r="AF152" s="75">
        <f t="shared" si="243"/>
        <v>1.5295805797410926E-2</v>
      </c>
      <c r="AG152" s="75">
        <f t="shared" si="243"/>
        <v>1.3712597619355511E-2</v>
      </c>
      <c r="AH152" s="75">
        <f t="shared" si="243"/>
        <v>9.3369147590216632E-3</v>
      </c>
      <c r="AI152" s="75">
        <f t="shared" si="243"/>
        <v>8.0425606848478891E-3</v>
      </c>
      <c r="AJ152" s="75">
        <f t="shared" si="243"/>
        <v>6.8763378853545524E-3</v>
      </c>
      <c r="AK152" s="75">
        <f t="shared" si="243"/>
        <v>5.8254237767826596E-3</v>
      </c>
      <c r="AL152" s="75">
        <f t="shared" si="243"/>
        <v>4.878277930620456E-3</v>
      </c>
      <c r="AM152" s="75">
        <f t="shared" si="243"/>
        <v>4.0245138565725425E-3</v>
      </c>
      <c r="AN152" s="75">
        <f t="shared" si="243"/>
        <v>3.2547836072068523E-3</v>
      </c>
      <c r="AO152" s="75">
        <f t="shared" si="243"/>
        <v>2.560673922111414E-3</v>
      </c>
      <c r="AP152" s="75">
        <f t="shared" si="243"/>
        <v>1.9346127576015813E-3</v>
      </c>
      <c r="AQ152" s="75">
        <f t="shared" si="243"/>
        <v>1.3697851634311641E-3</v>
      </c>
      <c r="AR152" s="75">
        <f t="shared" si="243"/>
        <v>8.6005757180117933E-4</v>
      </c>
      <c r="AS152" s="68"/>
      <c r="AT152" s="68"/>
      <c r="AU152" s="68"/>
      <c r="AV152" s="124"/>
      <c r="AW152" s="125"/>
      <c r="AX152" s="125"/>
      <c r="AY152" s="125"/>
      <c r="AZ152" s="126"/>
    </row>
    <row r="153" spans="1:52" ht="15" customHeight="1" x14ac:dyDescent="0.25">
      <c r="A153" s="348"/>
      <c r="B153" s="68"/>
      <c r="C153" s="309"/>
      <c r="D153" s="309"/>
      <c r="E153" s="309"/>
      <c r="F153" s="309"/>
      <c r="G153" s="309"/>
      <c r="H153" s="309"/>
      <c r="I153" s="309"/>
      <c r="J153" s="309"/>
      <c r="K153" s="309"/>
      <c r="L153" s="309"/>
      <c r="M153" s="309"/>
      <c r="N153" s="309">
        <f>M151*0.9</f>
        <v>5.4616959866797699E-3</v>
      </c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899" t="s">
        <v>182</v>
      </c>
      <c r="AU153" s="900"/>
      <c r="AV153" s="900"/>
      <c r="AW153" s="900"/>
      <c r="AX153" s="900"/>
      <c r="AY153" s="900"/>
      <c r="AZ153" s="901"/>
    </row>
    <row r="154" spans="1:52" ht="15.75" customHeight="1" thickBot="1" x14ac:dyDescent="0.3">
      <c r="A154" s="348"/>
      <c r="B154" s="68"/>
      <c r="C154" s="309"/>
      <c r="D154" s="309"/>
      <c r="E154" s="309"/>
      <c r="F154" s="309"/>
      <c r="G154" s="309"/>
      <c r="H154" s="309"/>
      <c r="I154" s="309"/>
      <c r="J154" s="309"/>
      <c r="K154" s="309"/>
      <c r="L154" s="309"/>
      <c r="M154" s="309"/>
      <c r="N154" s="309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936"/>
      <c r="AU154" s="937"/>
      <c r="AV154" s="937"/>
      <c r="AW154" s="937"/>
      <c r="AX154" s="937"/>
      <c r="AY154" s="937"/>
      <c r="AZ154" s="938"/>
    </row>
    <row r="155" spans="1:52" ht="15" customHeight="1" thickBot="1" x14ac:dyDescent="0.3">
      <c r="A155" s="946" t="s">
        <v>236</v>
      </c>
      <c r="B155" s="941"/>
      <c r="C155" s="954" t="s">
        <v>177</v>
      </c>
      <c r="D155" s="940"/>
      <c r="E155" s="940"/>
      <c r="F155" s="940"/>
      <c r="G155" s="940"/>
      <c r="H155" s="941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946" t="s">
        <v>236</v>
      </c>
      <c r="AU155" s="947"/>
      <c r="AV155" s="310"/>
      <c r="AW155" s="310"/>
      <c r="AX155" s="310"/>
      <c r="AY155" s="310"/>
      <c r="AZ155" s="311"/>
    </row>
    <row r="156" spans="1:52" ht="15" customHeight="1" thickBot="1" x14ac:dyDescent="0.3">
      <c r="A156" s="950" t="s">
        <v>64</v>
      </c>
      <c r="B156" s="955" t="s">
        <v>174</v>
      </c>
      <c r="C156" s="312">
        <v>2016</v>
      </c>
      <c r="D156" s="313">
        <v>2017</v>
      </c>
      <c r="E156" s="275">
        <v>2018</v>
      </c>
      <c r="F156" s="276">
        <v>2019</v>
      </c>
      <c r="G156" s="88">
        <v>2020</v>
      </c>
      <c r="H156" s="349">
        <v>2021</v>
      </c>
      <c r="I156" s="80">
        <v>2022</v>
      </c>
      <c r="J156" s="81">
        <v>2023</v>
      </c>
      <c r="K156" s="82">
        <v>2024</v>
      </c>
      <c r="L156" s="79">
        <v>2025</v>
      </c>
      <c r="M156" s="80">
        <v>2026</v>
      </c>
      <c r="N156" s="81">
        <v>2027</v>
      </c>
      <c r="O156" s="82">
        <v>2028</v>
      </c>
      <c r="P156" s="83">
        <v>2029</v>
      </c>
      <c r="Q156" s="79">
        <v>2030</v>
      </c>
      <c r="R156" s="80">
        <v>2031</v>
      </c>
      <c r="S156" s="81">
        <v>2032</v>
      </c>
      <c r="T156" s="82">
        <v>2033</v>
      </c>
      <c r="U156" s="79">
        <v>2034</v>
      </c>
      <c r="V156" s="80">
        <v>2035</v>
      </c>
      <c r="W156" s="81">
        <v>2036</v>
      </c>
      <c r="X156" s="82">
        <v>2037</v>
      </c>
      <c r="Y156" s="83">
        <v>2038</v>
      </c>
      <c r="Z156" s="79">
        <v>2039</v>
      </c>
      <c r="AA156" s="80">
        <v>2040</v>
      </c>
      <c r="AB156" s="81">
        <v>2041</v>
      </c>
      <c r="AC156" s="82">
        <v>2042</v>
      </c>
      <c r="AD156" s="79">
        <v>2043</v>
      </c>
      <c r="AE156" s="80">
        <v>2044</v>
      </c>
      <c r="AF156" s="81">
        <v>2045</v>
      </c>
      <c r="AG156" s="82">
        <v>2046</v>
      </c>
      <c r="AH156" s="83">
        <v>2047</v>
      </c>
      <c r="AI156" s="79">
        <v>2048</v>
      </c>
      <c r="AJ156" s="80">
        <v>2049</v>
      </c>
      <c r="AK156" s="81">
        <v>2050</v>
      </c>
      <c r="AL156" s="82">
        <v>2051</v>
      </c>
      <c r="AM156" s="79">
        <v>2052</v>
      </c>
      <c r="AN156" s="80">
        <v>2053</v>
      </c>
      <c r="AO156" s="81">
        <v>2054</v>
      </c>
      <c r="AP156" s="82">
        <v>2055</v>
      </c>
      <c r="AQ156" s="83">
        <v>2056</v>
      </c>
      <c r="AR156" s="79">
        <v>2057</v>
      </c>
      <c r="AS156" s="68"/>
      <c r="AT156" s="950" t="s">
        <v>64</v>
      </c>
      <c r="AU156" s="952" t="s">
        <v>174</v>
      </c>
      <c r="AV156" s="103" t="s">
        <v>60</v>
      </c>
      <c r="AW156" s="103" t="s">
        <v>61</v>
      </c>
      <c r="AX156" s="103" t="s">
        <v>62</v>
      </c>
      <c r="AY156" s="103" t="s">
        <v>63</v>
      </c>
      <c r="AZ156" s="104"/>
    </row>
    <row r="157" spans="1:52" ht="15.75" customHeight="1" thickTop="1" thickBot="1" x14ac:dyDescent="0.3">
      <c r="A157" s="951"/>
      <c r="B157" s="956"/>
      <c r="C157" s="315" t="s">
        <v>11</v>
      </c>
      <c r="D157" s="316" t="s">
        <v>11</v>
      </c>
      <c r="E157" s="282" t="s">
        <v>11</v>
      </c>
      <c r="F157" s="317" t="s">
        <v>11</v>
      </c>
      <c r="G157" s="83" t="s">
        <v>11</v>
      </c>
      <c r="H157" s="350" t="s">
        <v>11</v>
      </c>
      <c r="I157" s="80" t="s">
        <v>11</v>
      </c>
      <c r="J157" s="81" t="s">
        <v>11</v>
      </c>
      <c r="K157" s="82" t="s">
        <v>11</v>
      </c>
      <c r="L157" s="79" t="s">
        <v>11</v>
      </c>
      <c r="M157" s="80" t="s">
        <v>11</v>
      </c>
      <c r="N157" s="81" t="s">
        <v>11</v>
      </c>
      <c r="O157" s="82" t="s">
        <v>11</v>
      </c>
      <c r="P157" s="83" t="s">
        <v>11</v>
      </c>
      <c r="Q157" s="79" t="s">
        <v>11</v>
      </c>
      <c r="R157" s="80" t="s">
        <v>11</v>
      </c>
      <c r="S157" s="81" t="s">
        <v>11</v>
      </c>
      <c r="T157" s="82" t="s">
        <v>11</v>
      </c>
      <c r="U157" s="79" t="s">
        <v>11</v>
      </c>
      <c r="V157" s="80" t="s">
        <v>11</v>
      </c>
      <c r="W157" s="81" t="s">
        <v>11</v>
      </c>
      <c r="X157" s="82" t="s">
        <v>11</v>
      </c>
      <c r="Y157" s="83" t="s">
        <v>11</v>
      </c>
      <c r="Z157" s="79" t="s">
        <v>11</v>
      </c>
      <c r="AA157" s="80" t="s">
        <v>11</v>
      </c>
      <c r="AB157" s="81" t="s">
        <v>11</v>
      </c>
      <c r="AC157" s="82" t="s">
        <v>11</v>
      </c>
      <c r="AD157" s="79" t="s">
        <v>11</v>
      </c>
      <c r="AE157" s="80" t="s">
        <v>11</v>
      </c>
      <c r="AF157" s="81" t="s">
        <v>11</v>
      </c>
      <c r="AG157" s="82" t="s">
        <v>11</v>
      </c>
      <c r="AH157" s="83" t="s">
        <v>11</v>
      </c>
      <c r="AI157" s="79" t="s">
        <v>11</v>
      </c>
      <c r="AJ157" s="80" t="s">
        <v>11</v>
      </c>
      <c r="AK157" s="81" t="s">
        <v>11</v>
      </c>
      <c r="AL157" s="82" t="s">
        <v>11</v>
      </c>
      <c r="AM157" s="79" t="s">
        <v>11</v>
      </c>
      <c r="AN157" s="80" t="s">
        <v>11</v>
      </c>
      <c r="AO157" s="81" t="s">
        <v>11</v>
      </c>
      <c r="AP157" s="82" t="s">
        <v>11</v>
      </c>
      <c r="AQ157" s="83" t="s">
        <v>11</v>
      </c>
      <c r="AR157" s="79" t="s">
        <v>11</v>
      </c>
      <c r="AS157" s="68"/>
      <c r="AT157" s="951"/>
      <c r="AU157" s="953"/>
      <c r="AV157" s="89" t="s">
        <v>11</v>
      </c>
      <c r="AW157" s="89" t="s">
        <v>11</v>
      </c>
      <c r="AX157" s="89" t="s">
        <v>11</v>
      </c>
      <c r="AY157" s="89" t="s">
        <v>11</v>
      </c>
      <c r="AZ157" s="90" t="s">
        <v>11</v>
      </c>
    </row>
    <row r="158" spans="1:52" ht="15.75" customHeight="1" thickTop="1" x14ac:dyDescent="0.25">
      <c r="A158" s="319" t="s">
        <v>72</v>
      </c>
      <c r="B158" s="571" t="s">
        <v>264</v>
      </c>
      <c r="C158" s="320">
        <v>1243</v>
      </c>
      <c r="D158" s="321">
        <v>1230</v>
      </c>
      <c r="E158" s="322">
        <v>986</v>
      </c>
      <c r="F158" s="323">
        <v>1124</v>
      </c>
      <c r="G158" s="96">
        <v>881</v>
      </c>
      <c r="H158" s="163">
        <v>923</v>
      </c>
      <c r="I158" s="93">
        <f>AVERAGE(C158:H158)*(1+I$9)</f>
        <v>1164.4087712742976</v>
      </c>
      <c r="J158" s="93">
        <f t="shared" ref="J158:J167" si="244">AVERAGE(D158:I158)*(1+J$9)</f>
        <v>1140.4561933317857</v>
      </c>
      <c r="K158" s="93">
        <f t="shared" ref="K158:K167" si="245">AVERAGE(E158:J158)*(1+K$9)</f>
        <v>1115.728344570329</v>
      </c>
      <c r="L158" s="93">
        <f t="shared" ref="L158:L167" si="246">AVERAGE(F158:K158)*(1+L$9)</f>
        <v>1131.1562262909515</v>
      </c>
      <c r="M158" s="93">
        <f t="shared" ref="M158:M167" si="247">AVERAGE(G158:L158)*(1+M$9)</f>
        <v>1122.3146409410522</v>
      </c>
      <c r="N158" s="93">
        <f t="shared" ref="N158:N167" si="248">AVERAGE(H158:M158)*(1+N$9)</f>
        <v>1158.3266424239469</v>
      </c>
      <c r="O158" s="93">
        <f t="shared" ref="O158:O167" si="249">AVERAGE(I158:N158)*(1+O$9)</f>
        <v>1193.4939146949455</v>
      </c>
      <c r="P158" s="93">
        <f t="shared" ref="P158:P167" si="250">AVERAGE(J158:O158)*(1+P$9)</f>
        <v>1193.0142616625753</v>
      </c>
      <c r="Q158" s="93">
        <f t="shared" ref="Q158:Q167" si="251">AVERAGE(K158:P158)*(1+Q$9)</f>
        <v>1197.1099738121497</v>
      </c>
      <c r="R158" s="93">
        <f t="shared" ref="R158:R167" si="252">AVERAGE(L158:Q158)*(1+R$9)</f>
        <v>1206.6087351577851</v>
      </c>
      <c r="S158" s="93">
        <f t="shared" ref="S158:S167" si="253">AVERAGE(M158:R158)*(1+S$9)</f>
        <v>1215.4459631856175</v>
      </c>
      <c r="T158" s="93">
        <f t="shared" ref="T158:T167" si="254">AVERAGE(N158:S158)*(1+T$9)</f>
        <v>1227.6456871931825</v>
      </c>
      <c r="U158" s="93">
        <f t="shared" ref="U158:U167" si="255">AVERAGE(O158:T158)*(1+U$9)</f>
        <v>1236.0630482051513</v>
      </c>
      <c r="V158" s="93">
        <f t="shared" ref="V158:V167" si="256">AVERAGE(P158:U158)*(1+V$9)</f>
        <v>1240.2038578627896</v>
      </c>
      <c r="W158" s="93">
        <f t="shared" ref="W158:W167" si="257">AVERAGE(Q158:V158)*(1+W$9)</f>
        <v>1245.4089439305455</v>
      </c>
      <c r="X158" s="93">
        <f t="shared" ref="X158:X167" si="258">AVERAGE(R158:W158)*(1+X$9)</f>
        <v>1251.0513778612017</v>
      </c>
      <c r="Y158" s="93">
        <f t="shared" ref="Y158:Y167" si="259">AVERAGE(S158:X158)*(1+Y$9)</f>
        <v>1256.2656463064425</v>
      </c>
      <c r="Z158" s="93">
        <f t="shared" ref="Z158:Z167" si="260">AVERAGE(T158:Y158)*(1+Z$9)</f>
        <v>1261.0734906783168</v>
      </c>
      <c r="AA158" s="93">
        <f t="shared" ref="AA158:AA167" si="261">AVERAGE(U158:Z158)*(1+AA$9)</f>
        <v>1264.8218564813044</v>
      </c>
      <c r="AB158" s="93">
        <f t="shared" ref="AB158:AB167" si="262">AVERAGE(V158:AA158)*(1+AB$9)</f>
        <v>1267.9571619915139</v>
      </c>
      <c r="AC158" s="93">
        <f t="shared" ref="AC158:AC167" si="263">AVERAGE(W158:AB158)*(1+AC$9)</f>
        <v>1271.0826746098805</v>
      </c>
      <c r="AD158" s="93">
        <f t="shared" ref="AD158:AD167" si="264">AVERAGE(X158:AC158)*(1+AD$9)</f>
        <v>1274.0028810074475</v>
      </c>
      <c r="AE158" s="93">
        <f t="shared" ref="AE158:AE167" si="265">AVERAGE(Y158:AD158)*(1+AE$9)</f>
        <v>1276.5968622073535</v>
      </c>
      <c r="AF158" s="93">
        <f t="shared" ref="AF158:AF167" si="266">AVERAGE(Z158:AE158)*(1+AF$9)</f>
        <v>1278.8702591438548</v>
      </c>
      <c r="AG158" s="93">
        <f t="shared" ref="AG158:AG167" si="267">AVERAGE(AA158:AF158)*(1+AG$9)</f>
        <v>1280.8269384260545</v>
      </c>
      <c r="AH158" s="93">
        <f t="shared" ref="AH158:AH167" si="268">AVERAGE(AB158:AG158)*(1+AH$9)</f>
        <v>1278.819883966828</v>
      </c>
      <c r="AI158" s="93">
        <f t="shared" ref="AI158:AI167" si="269">AVERAGE(AC158:AH158)*(1+AI$9)</f>
        <v>1279.7818609984195</v>
      </c>
      <c r="AJ158" s="93">
        <f t="shared" ref="AJ158:AJ167" si="270">AVERAGE(AD158:AI158)*(1+AJ$9)</f>
        <v>1280.4640332207671</v>
      </c>
      <c r="AK158" s="93">
        <f t="shared" ref="AK158:AK167" si="271">AVERAGE(AE158:AJ158)*(1+AK$9)</f>
        <v>1280.8465036440025</v>
      </c>
      <c r="AL158" s="93">
        <f t="shared" ref="AL158:AL167" si="272">AVERAGE(AF158:AK158)*(1+AL$9)</f>
        <v>1280.9269292974557</v>
      </c>
      <c r="AM158" s="93">
        <f t="shared" ref="AM158:AM167" si="273">AVERAGE(AG158:AL158)*(1+AM$9)</f>
        <v>1280.7022450968207</v>
      </c>
      <c r="AN158" s="93">
        <f t="shared" ref="AN158:AN167" si="274">AVERAGE(AH158:AM158)*(1+AN$9)</f>
        <v>1280.168790019454</v>
      </c>
      <c r="AO158" s="93">
        <f t="shared" ref="AO158:AO167" si="275">AVERAGE(AI158:AN158)*(1+AO$9)</f>
        <v>1279.9303800284745</v>
      </c>
      <c r="AP158" s="93">
        <f t="shared" ref="AP158:AP167" si="276">AVERAGE(AJ158:AO158)*(1+AP$9)</f>
        <v>1279.5364788864995</v>
      </c>
      <c r="AQ158" s="93">
        <f t="shared" ref="AQ158:AQ167" si="277">AVERAGE(AK158:AP158)*(1+AQ$9)</f>
        <v>1279.0035124590165</v>
      </c>
      <c r="AR158" s="93">
        <f t="shared" ref="AR158:AR167" si="278">AVERAGE(AL158:AQ158)*(1+AR$9)</f>
        <v>1278.3543404478567</v>
      </c>
      <c r="AS158" s="68"/>
      <c r="AT158" s="319" t="s">
        <v>72</v>
      </c>
      <c r="AU158" s="571" t="s">
        <v>264</v>
      </c>
      <c r="AV158" s="97">
        <v>220</v>
      </c>
      <c r="AW158" s="97">
        <v>8</v>
      </c>
      <c r="AX158" s="97">
        <v>4</v>
      </c>
      <c r="AY158" s="324">
        <f>X158/AV158/AW158/AX158</f>
        <v>0.17770616162801159</v>
      </c>
      <c r="AZ158" s="98">
        <f t="shared" ref="AZ158:AZ167" si="279">ROUNDUP(AY158,0)</f>
        <v>1</v>
      </c>
    </row>
    <row r="159" spans="1:52" ht="15.75" customHeight="1" x14ac:dyDescent="0.25">
      <c r="A159" s="325" t="s">
        <v>73</v>
      </c>
      <c r="B159" s="571" t="s">
        <v>265</v>
      </c>
      <c r="C159" s="326">
        <v>2464</v>
      </c>
      <c r="D159" s="327">
        <v>2559</v>
      </c>
      <c r="E159" s="328">
        <v>2613</v>
      </c>
      <c r="F159" s="329">
        <v>2452</v>
      </c>
      <c r="G159" s="96">
        <v>1775</v>
      </c>
      <c r="H159" s="163">
        <v>1543</v>
      </c>
      <c r="I159" s="93">
        <f t="shared" ref="I159:I167" si="280">AVERAGE(C159:H159)*(1+I$9)</f>
        <v>2444.0369481295184</v>
      </c>
      <c r="J159" s="93">
        <f t="shared" si="244"/>
        <v>2419.9745601740169</v>
      </c>
      <c r="K159" s="93">
        <f t="shared" si="245"/>
        <v>2376.6501290480746</v>
      </c>
      <c r="L159" s="93">
        <f t="shared" si="246"/>
        <v>2318.1656474959036</v>
      </c>
      <c r="M159" s="93">
        <f t="shared" si="247"/>
        <v>2273.8233641849888</v>
      </c>
      <c r="N159" s="93">
        <f t="shared" si="248"/>
        <v>2348.5253579819555</v>
      </c>
      <c r="O159" s="93">
        <f t="shared" si="249"/>
        <v>2477.1924962106</v>
      </c>
      <c r="P159" s="93">
        <f t="shared" si="250"/>
        <v>2471.4653754556207</v>
      </c>
      <c r="Q159" s="93">
        <f t="shared" si="251"/>
        <v>2470.0136228240353</v>
      </c>
      <c r="R159" s="93">
        <f t="shared" si="252"/>
        <v>2476.7533390393583</v>
      </c>
      <c r="S159" s="93">
        <f t="shared" si="253"/>
        <v>2495.5307950504907</v>
      </c>
      <c r="T159" s="93">
        <f t="shared" si="254"/>
        <v>2525.8042365176243</v>
      </c>
      <c r="U159" s="93">
        <f t="shared" si="255"/>
        <v>2549.0451688502449</v>
      </c>
      <c r="V159" s="93">
        <f t="shared" si="256"/>
        <v>2554.8683457498059</v>
      </c>
      <c r="W159" s="93">
        <f t="shared" si="257"/>
        <v>2563.2425053614875</v>
      </c>
      <c r="X159" s="93">
        <f t="shared" si="258"/>
        <v>2573.8070184184617</v>
      </c>
      <c r="Y159" s="93">
        <f t="shared" si="259"/>
        <v>2585.4866554560867</v>
      </c>
      <c r="Z159" s="93">
        <f t="shared" si="260"/>
        <v>2596.3871380406244</v>
      </c>
      <c r="AA159" s="93">
        <f t="shared" si="261"/>
        <v>2604.4016386105359</v>
      </c>
      <c r="AB159" s="93">
        <f t="shared" si="262"/>
        <v>2610.206461730284</v>
      </c>
      <c r="AC159" s="93">
        <f t="shared" si="263"/>
        <v>2616.3383472344854</v>
      </c>
      <c r="AD159" s="93">
        <f t="shared" si="264"/>
        <v>2622.3912633269174</v>
      </c>
      <c r="AE159" s="93">
        <f t="shared" si="265"/>
        <v>2627.9561030548302</v>
      </c>
      <c r="AF159" s="93">
        <f t="shared" si="266"/>
        <v>2632.7395375518076</v>
      </c>
      <c r="AG159" s="93">
        <f t="shared" si="267"/>
        <v>2636.7198532664156</v>
      </c>
      <c r="AH159" s="93">
        <f t="shared" si="268"/>
        <v>2632.482798021701</v>
      </c>
      <c r="AI159" s="93">
        <f t="shared" si="269"/>
        <v>2634.4488761786502</v>
      </c>
      <c r="AJ159" s="93">
        <f t="shared" si="270"/>
        <v>2635.8870538782371</v>
      </c>
      <c r="AK159" s="93">
        <f t="shared" si="271"/>
        <v>2636.7069671242043</v>
      </c>
      <c r="AL159" s="93">
        <f t="shared" si="272"/>
        <v>2636.8729784849024</v>
      </c>
      <c r="AM159" s="93">
        <f t="shared" si="273"/>
        <v>2636.3937204729127</v>
      </c>
      <c r="AN159" s="93">
        <f t="shared" si="274"/>
        <v>2635.284001449817</v>
      </c>
      <c r="AO159" s="93">
        <f t="shared" si="275"/>
        <v>2634.7972923224725</v>
      </c>
      <c r="AP159" s="93">
        <f t="shared" si="276"/>
        <v>2633.9935365629485</v>
      </c>
      <c r="AQ159" s="93">
        <f t="shared" si="277"/>
        <v>2632.8990445762597</v>
      </c>
      <c r="AR159" s="93">
        <f t="shared" si="278"/>
        <v>2631.5603540768361</v>
      </c>
      <c r="AS159" s="68"/>
      <c r="AT159" s="325" t="s">
        <v>73</v>
      </c>
      <c r="AU159" s="571" t="s">
        <v>265</v>
      </c>
      <c r="AV159" s="103">
        <v>220</v>
      </c>
      <c r="AW159" s="103">
        <v>8</v>
      </c>
      <c r="AX159" s="103">
        <v>4</v>
      </c>
      <c r="AY159" s="330">
        <f>X159/AV159/AW159/AX159</f>
        <v>0.36559758784353147</v>
      </c>
      <c r="AZ159" s="104">
        <f t="shared" si="279"/>
        <v>1</v>
      </c>
    </row>
    <row r="160" spans="1:52" ht="15.75" customHeight="1" x14ac:dyDescent="0.25">
      <c r="A160" s="325" t="s">
        <v>74</v>
      </c>
      <c r="B160" s="571" t="s">
        <v>266</v>
      </c>
      <c r="C160" s="326">
        <v>1042</v>
      </c>
      <c r="D160" s="327">
        <v>1095</v>
      </c>
      <c r="E160" s="328">
        <v>1045</v>
      </c>
      <c r="F160" s="329">
        <v>988</v>
      </c>
      <c r="G160" s="96">
        <v>689</v>
      </c>
      <c r="H160" s="163">
        <v>482</v>
      </c>
      <c r="I160" s="93">
        <f t="shared" si="280"/>
        <v>973.71336267042784</v>
      </c>
      <c r="J160" s="93">
        <f t="shared" si="244"/>
        <v>953.2195563329152</v>
      </c>
      <c r="K160" s="93">
        <f t="shared" si="245"/>
        <v>920.54214465221514</v>
      </c>
      <c r="L160" s="93">
        <f t="shared" si="246"/>
        <v>892.02523523420246</v>
      </c>
      <c r="M160" s="93">
        <f t="shared" si="247"/>
        <v>867.10880424650588</v>
      </c>
      <c r="N160" s="93">
        <f t="shared" si="248"/>
        <v>893.4688733394637</v>
      </c>
      <c r="O160" s="93">
        <f t="shared" si="249"/>
        <v>960.76318953799205</v>
      </c>
      <c r="P160" s="93">
        <f t="shared" si="250"/>
        <v>954.0544572285138</v>
      </c>
      <c r="Q160" s="93">
        <f t="shared" si="251"/>
        <v>950.19707165062221</v>
      </c>
      <c r="R160" s="93">
        <f t="shared" si="252"/>
        <v>951.70979893959441</v>
      </c>
      <c r="S160" s="93">
        <f t="shared" si="253"/>
        <v>958.70963459964139</v>
      </c>
      <c r="T160" s="93">
        <f t="shared" si="254"/>
        <v>971.44121226208347</v>
      </c>
      <c r="U160" s="93">
        <f t="shared" si="255"/>
        <v>982.05273904163289</v>
      </c>
      <c r="V160" s="93">
        <f t="shared" si="256"/>
        <v>983.20654523756548</v>
      </c>
      <c r="W160" s="93">
        <f t="shared" si="257"/>
        <v>985.92848102986159</v>
      </c>
      <c r="X160" s="93">
        <f t="shared" si="258"/>
        <v>989.97026046127849</v>
      </c>
      <c r="Y160" s="93">
        <f t="shared" si="259"/>
        <v>994.62025120196881</v>
      </c>
      <c r="Z160" s="93">
        <f t="shared" si="260"/>
        <v>999.03432896629454</v>
      </c>
      <c r="AA160" s="93">
        <f t="shared" si="261"/>
        <v>1002.1914803511627</v>
      </c>
      <c r="AB160" s="93">
        <f t="shared" si="262"/>
        <v>1004.2291230613207</v>
      </c>
      <c r="AC160" s="93">
        <f t="shared" si="263"/>
        <v>1006.5431563428135</v>
      </c>
      <c r="AD160" s="93">
        <f t="shared" si="264"/>
        <v>1008.9034204522993</v>
      </c>
      <c r="AE160" s="93">
        <f t="shared" si="265"/>
        <v>1011.0849551853636</v>
      </c>
      <c r="AF160" s="93">
        <f t="shared" si="266"/>
        <v>1012.9463218010189</v>
      </c>
      <c r="AG160" s="93">
        <f t="shared" si="267"/>
        <v>1014.4652322114022</v>
      </c>
      <c r="AH160" s="93">
        <f t="shared" si="268"/>
        <v>1012.8082089858191</v>
      </c>
      <c r="AI160" s="93">
        <f t="shared" si="269"/>
        <v>1013.5660648459193</v>
      </c>
      <c r="AJ160" s="93">
        <f t="shared" si="270"/>
        <v>1014.1285903168808</v>
      </c>
      <c r="AK160" s="93">
        <f t="shared" si="271"/>
        <v>1014.4495186392427</v>
      </c>
      <c r="AL160" s="93">
        <f t="shared" si="272"/>
        <v>1014.5130141492497</v>
      </c>
      <c r="AM160" s="93">
        <f t="shared" si="273"/>
        <v>1014.3246873878634</v>
      </c>
      <c r="AN160" s="93">
        <f t="shared" si="274"/>
        <v>1013.8952234218401</v>
      </c>
      <c r="AO160" s="93">
        <f t="shared" si="275"/>
        <v>1013.7095142843593</v>
      </c>
      <c r="AP160" s="93">
        <f t="shared" si="276"/>
        <v>1013.4018435255679</v>
      </c>
      <c r="AQ160" s="93">
        <f t="shared" si="277"/>
        <v>1012.9810427910321</v>
      </c>
      <c r="AR160" s="93">
        <f t="shared" si="278"/>
        <v>1012.4654266156081</v>
      </c>
      <c r="AS160" s="68"/>
      <c r="AT160" s="325" t="s">
        <v>74</v>
      </c>
      <c r="AU160" s="571" t="s">
        <v>266</v>
      </c>
      <c r="AV160" s="103">
        <v>220</v>
      </c>
      <c r="AW160" s="103">
        <v>8</v>
      </c>
      <c r="AX160" s="103">
        <v>4</v>
      </c>
      <c r="AY160" s="330">
        <f t="shared" ref="AY160:AY167" si="281">X160/AV160/AW160/AX160</f>
        <v>0.14062077563370434</v>
      </c>
      <c r="AZ160" s="104">
        <f t="shared" si="279"/>
        <v>1</v>
      </c>
    </row>
    <row r="161" spans="1:52" ht="15.75" customHeight="1" x14ac:dyDescent="0.25">
      <c r="A161" s="325" t="s">
        <v>75</v>
      </c>
      <c r="B161" s="571" t="s">
        <v>267</v>
      </c>
      <c r="C161" s="326">
        <v>1576</v>
      </c>
      <c r="D161" s="327">
        <v>1529</v>
      </c>
      <c r="E161" s="328">
        <v>1680</v>
      </c>
      <c r="F161" s="329">
        <v>1771</v>
      </c>
      <c r="G161" s="96">
        <v>1283</v>
      </c>
      <c r="H161" s="163">
        <v>894</v>
      </c>
      <c r="I161" s="93">
        <f t="shared" si="280"/>
        <v>1592.1061217376609</v>
      </c>
      <c r="J161" s="93">
        <f t="shared" si="244"/>
        <v>1581.6939935928103</v>
      </c>
      <c r="K161" s="93">
        <f t="shared" si="245"/>
        <v>1579.1334797922636</v>
      </c>
      <c r="L161" s="93">
        <f t="shared" si="246"/>
        <v>1550.2828313858381</v>
      </c>
      <c r="M161" s="93">
        <f t="shared" si="247"/>
        <v>1497.4584823880296</v>
      </c>
      <c r="N161" s="93">
        <f t="shared" si="248"/>
        <v>1526.6296226441984</v>
      </c>
      <c r="O161" s="93">
        <f t="shared" si="249"/>
        <v>1629.3097824873814</v>
      </c>
      <c r="P161" s="93">
        <f t="shared" si="250"/>
        <v>1628.2199177435023</v>
      </c>
      <c r="Q161" s="93">
        <f t="shared" si="251"/>
        <v>1629.4456687432471</v>
      </c>
      <c r="R161" s="93">
        <f t="shared" si="252"/>
        <v>1631.9463565262449</v>
      </c>
      <c r="S161" s="93">
        <f t="shared" si="253"/>
        <v>1640.3944322591444</v>
      </c>
      <c r="T161" s="93">
        <f t="shared" si="254"/>
        <v>1659.8144065675178</v>
      </c>
      <c r="U161" s="93">
        <f t="shared" si="255"/>
        <v>1677.9386109091615</v>
      </c>
      <c r="V161" s="93">
        <f t="shared" si="256"/>
        <v>1681.9986541472781</v>
      </c>
      <c r="W161" s="93">
        <f t="shared" si="257"/>
        <v>1687.3196711917403</v>
      </c>
      <c r="X161" s="93">
        <f t="shared" si="258"/>
        <v>1693.6806504732817</v>
      </c>
      <c r="Y161" s="93">
        <f t="shared" si="259"/>
        <v>1701.0053118968808</v>
      </c>
      <c r="Z161" s="93">
        <f t="shared" si="260"/>
        <v>1708.4183767267975</v>
      </c>
      <c r="AA161" s="93">
        <f t="shared" si="261"/>
        <v>1714.0567475472035</v>
      </c>
      <c r="AB161" s="93">
        <f t="shared" si="262"/>
        <v>1717.8241584971629</v>
      </c>
      <c r="AC161" s="93">
        <f t="shared" si="263"/>
        <v>1721.7596971795308</v>
      </c>
      <c r="AD161" s="93">
        <f t="shared" si="264"/>
        <v>1725.6586610510903</v>
      </c>
      <c r="AE161" s="93">
        <f t="shared" si="265"/>
        <v>1729.3218111634235</v>
      </c>
      <c r="AF161" s="93">
        <f t="shared" si="266"/>
        <v>1732.5316007745485</v>
      </c>
      <c r="AG161" s="93">
        <f t="shared" si="267"/>
        <v>1735.1829385300171</v>
      </c>
      <c r="AH161" s="93">
        <f t="shared" si="268"/>
        <v>1732.3708766170248</v>
      </c>
      <c r="AI161" s="93">
        <f t="shared" si="269"/>
        <v>1733.645861304047</v>
      </c>
      <c r="AJ161" s="93">
        <f t="shared" si="270"/>
        <v>1734.5869715783367</v>
      </c>
      <c r="AK161" s="93">
        <f t="shared" si="271"/>
        <v>1735.1344038733753</v>
      </c>
      <c r="AL161" s="93">
        <f t="shared" si="272"/>
        <v>1735.2526448423973</v>
      </c>
      <c r="AM161" s="93">
        <f t="shared" si="273"/>
        <v>1734.9374155063558</v>
      </c>
      <c r="AN161" s="93">
        <f t="shared" si="274"/>
        <v>1734.2019899389159</v>
      </c>
      <c r="AO161" s="93">
        <f t="shared" si="275"/>
        <v>1733.8796561405668</v>
      </c>
      <c r="AP161" s="93">
        <f t="shared" si="276"/>
        <v>1733.3514805795528</v>
      </c>
      <c r="AQ161" s="93">
        <f t="shared" si="277"/>
        <v>1732.632989229503</v>
      </c>
      <c r="AR161" s="93">
        <f t="shared" si="278"/>
        <v>1731.7527800492176</v>
      </c>
      <c r="AS161" s="68"/>
      <c r="AT161" s="325" t="s">
        <v>75</v>
      </c>
      <c r="AU161" s="571" t="s">
        <v>267</v>
      </c>
      <c r="AV161" s="103">
        <v>220</v>
      </c>
      <c r="AW161" s="103">
        <v>8</v>
      </c>
      <c r="AX161" s="103">
        <v>4</v>
      </c>
      <c r="AY161" s="330">
        <f t="shared" si="281"/>
        <v>0.24057963785131842</v>
      </c>
      <c r="AZ161" s="104">
        <f t="shared" si="279"/>
        <v>1</v>
      </c>
    </row>
    <row r="162" spans="1:52" ht="15.75" customHeight="1" x14ac:dyDescent="0.25">
      <c r="A162" s="325" t="s">
        <v>76</v>
      </c>
      <c r="B162" s="571" t="s">
        <v>268</v>
      </c>
      <c r="C162" s="326">
        <v>1297</v>
      </c>
      <c r="D162" s="327">
        <v>1291</v>
      </c>
      <c r="E162" s="328">
        <v>1259</v>
      </c>
      <c r="F162" s="329">
        <v>1335</v>
      </c>
      <c r="G162" s="96">
        <v>1204</v>
      </c>
      <c r="H162" s="163">
        <v>1149</v>
      </c>
      <c r="I162" s="93">
        <f t="shared" si="280"/>
        <v>1373.6997168548351</v>
      </c>
      <c r="J162" s="93">
        <f t="shared" si="244"/>
        <v>1376.0696870813867</v>
      </c>
      <c r="K162" s="93">
        <f t="shared" si="245"/>
        <v>1380.8796033469216</v>
      </c>
      <c r="L162" s="93">
        <f t="shared" si="246"/>
        <v>1393.0823845635846</v>
      </c>
      <c r="M162" s="93">
        <f t="shared" si="247"/>
        <v>1390.8935389127982</v>
      </c>
      <c r="N162" s="93">
        <f t="shared" si="248"/>
        <v>1415.828517359942</v>
      </c>
      <c r="O162" s="93">
        <f t="shared" si="249"/>
        <v>1455.1781009914816</v>
      </c>
      <c r="P162" s="93">
        <f t="shared" si="250"/>
        <v>1462.594156013002</v>
      </c>
      <c r="Q162" s="93">
        <f t="shared" si="251"/>
        <v>1471.4400818908775</v>
      </c>
      <c r="R162" s="93">
        <f t="shared" si="252"/>
        <v>1481.4820414973569</v>
      </c>
      <c r="S162" s="93">
        <f t="shared" si="253"/>
        <v>1491.6033685260879</v>
      </c>
      <c r="T162" s="93">
        <f t="shared" si="254"/>
        <v>1504.247573728511</v>
      </c>
      <c r="U162" s="93">
        <f t="shared" si="255"/>
        <v>1515.1564229419741</v>
      </c>
      <c r="V162" s="93">
        <f t="shared" si="256"/>
        <v>1521.5612945995106</v>
      </c>
      <c r="W162" s="93">
        <f t="shared" si="257"/>
        <v>1528.129525524882</v>
      </c>
      <c r="X162" s="93">
        <f t="shared" si="258"/>
        <v>1534.6160160836303</v>
      </c>
      <c r="Y162" s="93">
        <f t="shared" si="259"/>
        <v>1540.7780261620692</v>
      </c>
      <c r="Z162" s="93">
        <f t="shared" si="260"/>
        <v>1546.5242670736434</v>
      </c>
      <c r="AA162" s="93">
        <f t="shared" si="261"/>
        <v>1551.3376377497959</v>
      </c>
      <c r="AB162" s="93">
        <f t="shared" si="262"/>
        <v>1555.336257841986</v>
      </c>
      <c r="AC162" s="93">
        <f t="shared" si="263"/>
        <v>1559.1249267085934</v>
      </c>
      <c r="AD162" s="93">
        <f t="shared" si="264"/>
        <v>1562.6233858502806</v>
      </c>
      <c r="AE162" s="93">
        <f t="shared" si="265"/>
        <v>1565.7808690920463</v>
      </c>
      <c r="AF162" s="93">
        <f t="shared" si="266"/>
        <v>1568.5803445145002</v>
      </c>
      <c r="AG162" s="93">
        <f t="shared" si="267"/>
        <v>1571.0184888725867</v>
      </c>
      <c r="AH162" s="93">
        <f t="shared" si="268"/>
        <v>1568.564990920346</v>
      </c>
      <c r="AI162" s="93">
        <f t="shared" si="269"/>
        <v>1569.7290235766857</v>
      </c>
      <c r="AJ162" s="93">
        <f t="shared" si="270"/>
        <v>1570.5547327595336</v>
      </c>
      <c r="AK162" s="93">
        <f t="shared" si="271"/>
        <v>1571.024922467949</v>
      </c>
      <c r="AL162" s="93">
        <f t="shared" si="272"/>
        <v>1571.128847290729</v>
      </c>
      <c r="AM162" s="93">
        <f t="shared" si="273"/>
        <v>1570.8575744718212</v>
      </c>
      <c r="AN162" s="93">
        <f t="shared" si="274"/>
        <v>1570.2019317071029</v>
      </c>
      <c r="AO162" s="93">
        <f t="shared" si="275"/>
        <v>1569.9065805933071</v>
      </c>
      <c r="AP162" s="93">
        <f t="shared" si="276"/>
        <v>1569.4226709551256</v>
      </c>
      <c r="AQ162" s="93">
        <f t="shared" si="277"/>
        <v>1568.7698961918356</v>
      </c>
      <c r="AR162" s="93">
        <f t="shared" si="278"/>
        <v>1567.9745666338456</v>
      </c>
      <c r="AS162" s="68"/>
      <c r="AT162" s="325" t="s">
        <v>76</v>
      </c>
      <c r="AU162" s="571" t="s">
        <v>268</v>
      </c>
      <c r="AV162" s="103">
        <v>220</v>
      </c>
      <c r="AW162" s="103">
        <v>8</v>
      </c>
      <c r="AX162" s="103">
        <v>4</v>
      </c>
      <c r="AY162" s="330">
        <f t="shared" si="281"/>
        <v>0.21798522955733385</v>
      </c>
      <c r="AZ162" s="104">
        <f t="shared" si="279"/>
        <v>1</v>
      </c>
    </row>
    <row r="163" spans="1:52" ht="15.75" customHeight="1" x14ac:dyDescent="0.25">
      <c r="A163" s="325" t="s">
        <v>77</v>
      </c>
      <c r="B163" s="571" t="s">
        <v>269</v>
      </c>
      <c r="C163" s="326">
        <v>220</v>
      </c>
      <c r="D163" s="327">
        <v>209</v>
      </c>
      <c r="E163" s="328">
        <v>188</v>
      </c>
      <c r="F163" s="329">
        <v>311</v>
      </c>
      <c r="G163" s="96">
        <v>84</v>
      </c>
      <c r="H163" s="163">
        <v>101</v>
      </c>
      <c r="I163" s="93">
        <f t="shared" si="280"/>
        <v>202.91012406893583</v>
      </c>
      <c r="J163" s="93">
        <f t="shared" si="244"/>
        <v>198.1224637852624</v>
      </c>
      <c r="K163" s="93">
        <f t="shared" si="245"/>
        <v>194.66600737295585</v>
      </c>
      <c r="L163" s="93">
        <f t="shared" si="246"/>
        <v>194.51264289356075</v>
      </c>
      <c r="M163" s="93">
        <f t="shared" si="247"/>
        <v>172.20531495859939</v>
      </c>
      <c r="N163" s="93">
        <f t="shared" si="248"/>
        <v>186.71695355509166</v>
      </c>
      <c r="O163" s="93">
        <f t="shared" si="249"/>
        <v>200.73264011185626</v>
      </c>
      <c r="P163" s="93">
        <f t="shared" si="250"/>
        <v>199.42282099091298</v>
      </c>
      <c r="Q163" s="93">
        <f t="shared" si="251"/>
        <v>198.81145490041476</v>
      </c>
      <c r="R163" s="93">
        <f t="shared" si="252"/>
        <v>198.77276476232834</v>
      </c>
      <c r="S163" s="93">
        <f t="shared" si="253"/>
        <v>198.82425516664478</v>
      </c>
      <c r="T163" s="93">
        <f t="shared" si="254"/>
        <v>202.77076827753007</v>
      </c>
      <c r="U163" s="93">
        <f t="shared" si="255"/>
        <v>204.9478815270927</v>
      </c>
      <c r="V163" s="93">
        <f t="shared" si="256"/>
        <v>205.14985298767317</v>
      </c>
      <c r="W163" s="93">
        <f t="shared" si="257"/>
        <v>205.65730894738152</v>
      </c>
      <c r="X163" s="93">
        <f t="shared" si="258"/>
        <v>206.39729890236629</v>
      </c>
      <c r="Y163" s="93">
        <f t="shared" si="259"/>
        <v>207.30708242278862</v>
      </c>
      <c r="Z163" s="93">
        <f t="shared" si="260"/>
        <v>208.39589019910997</v>
      </c>
      <c r="AA163" s="93">
        <f t="shared" si="261"/>
        <v>209.03238787108918</v>
      </c>
      <c r="AB163" s="93">
        <f t="shared" si="262"/>
        <v>209.43783835377852</v>
      </c>
      <c r="AC163" s="93">
        <f t="shared" si="263"/>
        <v>209.90420738146071</v>
      </c>
      <c r="AD163" s="93">
        <f t="shared" si="264"/>
        <v>210.38765392616241</v>
      </c>
      <c r="AE163" s="93">
        <f t="shared" si="265"/>
        <v>210.84966519156188</v>
      </c>
      <c r="AF163" s="93">
        <f t="shared" si="266"/>
        <v>211.25614625064458</v>
      </c>
      <c r="AG163" s="93">
        <f t="shared" si="267"/>
        <v>211.56601537018341</v>
      </c>
      <c r="AH163" s="93">
        <f t="shared" si="268"/>
        <v>211.21608846732258</v>
      </c>
      <c r="AI163" s="93">
        <f t="shared" si="269"/>
        <v>211.37231858171361</v>
      </c>
      <c r="AJ163" s="93">
        <f t="shared" si="270"/>
        <v>211.49021906897863</v>
      </c>
      <c r="AK163" s="93">
        <f t="shared" si="271"/>
        <v>211.55929746740017</v>
      </c>
      <c r="AL163" s="93">
        <f t="shared" si="272"/>
        <v>211.57386794706935</v>
      </c>
      <c r="AM163" s="93">
        <f t="shared" si="273"/>
        <v>211.53309115415161</v>
      </c>
      <c r="AN163" s="93">
        <f t="shared" si="274"/>
        <v>211.44292595026513</v>
      </c>
      <c r="AO163" s="93">
        <f t="shared" si="275"/>
        <v>211.40422151757545</v>
      </c>
      <c r="AP163" s="93">
        <f t="shared" si="276"/>
        <v>211.3403892245212</v>
      </c>
      <c r="AQ163" s="93">
        <f t="shared" si="277"/>
        <v>211.25292114417567</v>
      </c>
      <c r="AR163" s="93">
        <f t="shared" si="278"/>
        <v>211.14536961552355</v>
      </c>
      <c r="AS163" s="68"/>
      <c r="AT163" s="325" t="s">
        <v>77</v>
      </c>
      <c r="AU163" s="571" t="s">
        <v>269</v>
      </c>
      <c r="AV163" s="103">
        <v>220</v>
      </c>
      <c r="AW163" s="103">
        <v>8</v>
      </c>
      <c r="AX163" s="103">
        <v>4</v>
      </c>
      <c r="AY163" s="330">
        <f t="shared" si="281"/>
        <v>2.9317798139540666E-2</v>
      </c>
      <c r="AZ163" s="104">
        <f t="shared" si="279"/>
        <v>1</v>
      </c>
    </row>
    <row r="164" spans="1:52" ht="15.75" customHeight="1" x14ac:dyDescent="0.25">
      <c r="A164" s="325" t="s">
        <v>78</v>
      </c>
      <c r="B164" s="571" t="s">
        <v>270</v>
      </c>
      <c r="C164" s="326">
        <v>194</v>
      </c>
      <c r="D164" s="327">
        <v>260</v>
      </c>
      <c r="E164" s="328">
        <v>179</v>
      </c>
      <c r="F164" s="329">
        <v>275</v>
      </c>
      <c r="G164" s="96">
        <v>193</v>
      </c>
      <c r="H164" s="163">
        <v>198</v>
      </c>
      <c r="I164" s="93">
        <f t="shared" si="280"/>
        <v>236.81963267344801</v>
      </c>
      <c r="J164" s="93">
        <f t="shared" si="244"/>
        <v>242.57884450748713</v>
      </c>
      <c r="K164" s="93">
        <f t="shared" si="245"/>
        <v>237.61071013867044</v>
      </c>
      <c r="L164" s="93">
        <f t="shared" si="246"/>
        <v>246.41670635807452</v>
      </c>
      <c r="M164" s="93">
        <f t="shared" si="247"/>
        <v>239.16801662203179</v>
      </c>
      <c r="N164" s="93">
        <f t="shared" si="248"/>
        <v>245.91927532227399</v>
      </c>
      <c r="O164" s="93">
        <f t="shared" si="249"/>
        <v>253.02880327485079</v>
      </c>
      <c r="P164" s="93">
        <f t="shared" si="250"/>
        <v>254.67329040627175</v>
      </c>
      <c r="Q164" s="93">
        <f t="shared" si="251"/>
        <v>255.69907748408062</v>
      </c>
      <c r="R164" s="93">
        <f t="shared" si="252"/>
        <v>257.84967233199097</v>
      </c>
      <c r="S164" s="93">
        <f t="shared" si="253"/>
        <v>258.93179765696101</v>
      </c>
      <c r="T164" s="93">
        <f t="shared" si="254"/>
        <v>261.51766737974617</v>
      </c>
      <c r="U164" s="93">
        <f t="shared" si="255"/>
        <v>263.45290524374388</v>
      </c>
      <c r="V164" s="93">
        <f t="shared" si="256"/>
        <v>264.56575050393428</v>
      </c>
      <c r="W164" s="93">
        <f t="shared" si="257"/>
        <v>265.64649131904559</v>
      </c>
      <c r="X164" s="93">
        <f t="shared" si="258"/>
        <v>266.78981253339612</v>
      </c>
      <c r="Y164" s="93">
        <f t="shared" si="259"/>
        <v>267.81073693601991</v>
      </c>
      <c r="Z164" s="93">
        <f t="shared" si="260"/>
        <v>268.86560742596203</v>
      </c>
      <c r="AA164" s="93">
        <f t="shared" si="261"/>
        <v>269.70209374956647</v>
      </c>
      <c r="AB164" s="93">
        <f t="shared" si="262"/>
        <v>270.39035115354403</v>
      </c>
      <c r="AC164" s="93">
        <f t="shared" si="263"/>
        <v>271.04107111879171</v>
      </c>
      <c r="AD164" s="93">
        <f t="shared" si="264"/>
        <v>271.65030673654451</v>
      </c>
      <c r="AE164" s="93">
        <f t="shared" si="265"/>
        <v>272.19780356926702</v>
      </c>
      <c r="AF164" s="93">
        <f t="shared" si="266"/>
        <v>272.69127547226208</v>
      </c>
      <c r="AG164" s="93">
        <f t="shared" si="267"/>
        <v>273.11367863347846</v>
      </c>
      <c r="AH164" s="93">
        <f t="shared" si="268"/>
        <v>272.68550656151842</v>
      </c>
      <c r="AI164" s="93">
        <f t="shared" si="269"/>
        <v>272.88710147138028</v>
      </c>
      <c r="AJ164" s="93">
        <f t="shared" si="270"/>
        <v>273.03107598162256</v>
      </c>
      <c r="AK164" s="93">
        <f t="shared" si="271"/>
        <v>273.11314165506809</v>
      </c>
      <c r="AL164" s="93">
        <f t="shared" si="272"/>
        <v>273.13182404025275</v>
      </c>
      <c r="AM164" s="93">
        <f t="shared" si="273"/>
        <v>273.08424897054795</v>
      </c>
      <c r="AN164" s="93">
        <f t="shared" si="274"/>
        <v>272.97002678253938</v>
      </c>
      <c r="AO164" s="93">
        <f t="shared" si="275"/>
        <v>272.91867313883364</v>
      </c>
      <c r="AP164" s="93">
        <f t="shared" si="276"/>
        <v>272.83466572477619</v>
      </c>
      <c r="AQ164" s="93">
        <f t="shared" si="277"/>
        <v>272.7212500104751</v>
      </c>
      <c r="AR164" s="93">
        <f t="shared" si="278"/>
        <v>272.58300856282642</v>
      </c>
      <c r="AS164" s="68"/>
      <c r="AT164" s="325" t="s">
        <v>78</v>
      </c>
      <c r="AU164" s="571" t="s">
        <v>270</v>
      </c>
      <c r="AV164" s="103">
        <v>220</v>
      </c>
      <c r="AW164" s="103">
        <v>8</v>
      </c>
      <c r="AX164" s="103">
        <v>4</v>
      </c>
      <c r="AY164" s="330">
        <f t="shared" si="281"/>
        <v>3.7896280189402859E-2</v>
      </c>
      <c r="AZ164" s="104">
        <f t="shared" si="279"/>
        <v>1</v>
      </c>
    </row>
    <row r="165" spans="1:52" ht="15.75" customHeight="1" x14ac:dyDescent="0.25">
      <c r="A165" s="325" t="s">
        <v>240</v>
      </c>
      <c r="B165" s="571" t="s">
        <v>263</v>
      </c>
      <c r="C165" s="326">
        <v>894</v>
      </c>
      <c r="D165" s="327">
        <v>1108</v>
      </c>
      <c r="E165" s="328">
        <v>1160</v>
      </c>
      <c r="F165" s="329">
        <v>1113</v>
      </c>
      <c r="G165" s="96">
        <v>867</v>
      </c>
      <c r="H165" s="163">
        <v>689</v>
      </c>
      <c r="I165" s="93">
        <f t="shared" si="280"/>
        <v>1063.0448638328526</v>
      </c>
      <c r="J165" s="93">
        <f t="shared" si="244"/>
        <v>1084.7090880327505</v>
      </c>
      <c r="K165" s="93">
        <f t="shared" si="245"/>
        <v>1072.2911384266686</v>
      </c>
      <c r="L165" s="93">
        <f t="shared" si="246"/>
        <v>1049.2765399169084</v>
      </c>
      <c r="M165" s="93">
        <f t="shared" si="247"/>
        <v>1028.6503137499119</v>
      </c>
      <c r="N165" s="93">
        <f t="shared" si="248"/>
        <v>1051.2053429663617</v>
      </c>
      <c r="O165" s="93">
        <f t="shared" si="249"/>
        <v>1109.0853342841863</v>
      </c>
      <c r="P165" s="93">
        <f t="shared" si="250"/>
        <v>1111.9453063686074</v>
      </c>
      <c r="Q165" s="93">
        <f t="shared" si="251"/>
        <v>1111.9967990707034</v>
      </c>
      <c r="R165" s="93">
        <f t="shared" si="252"/>
        <v>1114.629729580128</v>
      </c>
      <c r="S165" s="93">
        <f t="shared" si="253"/>
        <v>1122.0459673052214</v>
      </c>
      <c r="T165" s="93">
        <f t="shared" si="254"/>
        <v>1134.579888026786</v>
      </c>
      <c r="U165" s="93">
        <f t="shared" si="255"/>
        <v>1145.6590043081856</v>
      </c>
      <c r="V165" s="93">
        <f t="shared" si="256"/>
        <v>1149.0057101056618</v>
      </c>
      <c r="W165" s="93">
        <f t="shared" si="257"/>
        <v>1152.695549919574</v>
      </c>
      <c r="X165" s="93">
        <f t="shared" si="258"/>
        <v>1157.2382796284821</v>
      </c>
      <c r="Y165" s="93">
        <f t="shared" si="259"/>
        <v>1162.3154025142439</v>
      </c>
      <c r="Z165" s="93">
        <f t="shared" si="260"/>
        <v>1167.1869099130538</v>
      </c>
      <c r="AA165" s="93">
        <f t="shared" si="261"/>
        <v>1170.9378650330468</v>
      </c>
      <c r="AB165" s="93">
        <f t="shared" si="262"/>
        <v>1173.6135835262241</v>
      </c>
      <c r="AC165" s="93">
        <f t="shared" si="263"/>
        <v>1176.3245625525717</v>
      </c>
      <c r="AD165" s="93">
        <f t="shared" si="264"/>
        <v>1179.0050695991401</v>
      </c>
      <c r="AE165" s="93">
        <f t="shared" si="265"/>
        <v>1181.4941539813965</v>
      </c>
      <c r="AF165" s="93">
        <f t="shared" si="266"/>
        <v>1183.6590052962592</v>
      </c>
      <c r="AG165" s="93">
        <f t="shared" si="267"/>
        <v>1185.4700590155192</v>
      </c>
      <c r="AH165" s="93">
        <f t="shared" si="268"/>
        <v>1183.5653977729692</v>
      </c>
      <c r="AI165" s="93">
        <f t="shared" si="269"/>
        <v>1184.4387157335605</v>
      </c>
      <c r="AJ165" s="93">
        <f t="shared" si="270"/>
        <v>1185.0805941537615</v>
      </c>
      <c r="AK165" s="93">
        <f t="shared" si="271"/>
        <v>1185.4505393821535</v>
      </c>
      <c r="AL165" s="93">
        <f t="shared" si="272"/>
        <v>1185.5288534191823</v>
      </c>
      <c r="AM165" s="93">
        <f t="shared" si="273"/>
        <v>1185.3152925897632</v>
      </c>
      <c r="AN165" s="93">
        <f t="shared" si="274"/>
        <v>1184.8150097552623</v>
      </c>
      <c r="AO165" s="93">
        <f t="shared" si="275"/>
        <v>1184.5945543282526</v>
      </c>
      <c r="AP165" s="93">
        <f t="shared" si="276"/>
        <v>1184.2330543286248</v>
      </c>
      <c r="AQ165" s="93">
        <f t="shared" si="277"/>
        <v>1183.7416040820731</v>
      </c>
      <c r="AR165" s="93">
        <f t="shared" si="278"/>
        <v>1183.1402485546901</v>
      </c>
      <c r="AS165" s="68"/>
      <c r="AT165" s="325" t="s">
        <v>240</v>
      </c>
      <c r="AU165" s="571" t="s">
        <v>263</v>
      </c>
      <c r="AV165" s="103">
        <v>220</v>
      </c>
      <c r="AW165" s="103">
        <v>8</v>
      </c>
      <c r="AX165" s="103">
        <v>4</v>
      </c>
      <c r="AY165" s="330">
        <f t="shared" si="281"/>
        <v>0.16438043744722758</v>
      </c>
      <c r="AZ165" s="104">
        <f t="shared" si="279"/>
        <v>1</v>
      </c>
    </row>
    <row r="166" spans="1:52" ht="15.75" customHeight="1" x14ac:dyDescent="0.25">
      <c r="A166" s="325" t="s">
        <v>87</v>
      </c>
      <c r="B166" s="571" t="s">
        <v>271</v>
      </c>
      <c r="C166" s="326">
        <v>0</v>
      </c>
      <c r="D166" s="327">
        <v>0</v>
      </c>
      <c r="E166" s="328">
        <v>0</v>
      </c>
      <c r="F166" s="329">
        <v>0</v>
      </c>
      <c r="G166" s="96">
        <v>0</v>
      </c>
      <c r="H166" s="163">
        <v>0</v>
      </c>
      <c r="I166" s="93">
        <f t="shared" si="280"/>
        <v>0</v>
      </c>
      <c r="J166" s="93">
        <f t="shared" si="244"/>
        <v>0</v>
      </c>
      <c r="K166" s="93">
        <f t="shared" si="245"/>
        <v>0</v>
      </c>
      <c r="L166" s="93">
        <f t="shared" si="246"/>
        <v>0</v>
      </c>
      <c r="M166" s="93">
        <f t="shared" si="247"/>
        <v>0</v>
      </c>
      <c r="N166" s="93">
        <f t="shared" si="248"/>
        <v>0</v>
      </c>
      <c r="O166" s="93">
        <f t="shared" si="249"/>
        <v>0</v>
      </c>
      <c r="P166" s="93">
        <f t="shared" si="250"/>
        <v>0</v>
      </c>
      <c r="Q166" s="93">
        <f t="shared" si="251"/>
        <v>0</v>
      </c>
      <c r="R166" s="93">
        <f t="shared" si="252"/>
        <v>0</v>
      </c>
      <c r="S166" s="93">
        <f t="shared" si="253"/>
        <v>0</v>
      </c>
      <c r="T166" s="93">
        <f t="shared" si="254"/>
        <v>0</v>
      </c>
      <c r="U166" s="93">
        <f t="shared" si="255"/>
        <v>0</v>
      </c>
      <c r="V166" s="93">
        <f t="shared" si="256"/>
        <v>0</v>
      </c>
      <c r="W166" s="93">
        <f t="shared" si="257"/>
        <v>0</v>
      </c>
      <c r="X166" s="93">
        <f t="shared" si="258"/>
        <v>0</v>
      </c>
      <c r="Y166" s="93">
        <f t="shared" si="259"/>
        <v>0</v>
      </c>
      <c r="Z166" s="93">
        <f t="shared" si="260"/>
        <v>0</v>
      </c>
      <c r="AA166" s="93">
        <f t="shared" si="261"/>
        <v>0</v>
      </c>
      <c r="AB166" s="93">
        <f t="shared" si="262"/>
        <v>0</v>
      </c>
      <c r="AC166" s="93">
        <f t="shared" si="263"/>
        <v>0</v>
      </c>
      <c r="AD166" s="93">
        <f t="shared" si="264"/>
        <v>0</v>
      </c>
      <c r="AE166" s="93">
        <f t="shared" si="265"/>
        <v>0</v>
      </c>
      <c r="AF166" s="93">
        <f t="shared" si="266"/>
        <v>0</v>
      </c>
      <c r="AG166" s="93">
        <f t="shared" si="267"/>
        <v>0</v>
      </c>
      <c r="AH166" s="93">
        <f t="shared" si="268"/>
        <v>0</v>
      </c>
      <c r="AI166" s="93">
        <f t="shared" si="269"/>
        <v>0</v>
      </c>
      <c r="AJ166" s="93">
        <f t="shared" si="270"/>
        <v>0</v>
      </c>
      <c r="AK166" s="93">
        <f t="shared" si="271"/>
        <v>0</v>
      </c>
      <c r="AL166" s="93">
        <f t="shared" si="272"/>
        <v>0</v>
      </c>
      <c r="AM166" s="93">
        <f t="shared" si="273"/>
        <v>0</v>
      </c>
      <c r="AN166" s="93">
        <f t="shared" si="274"/>
        <v>0</v>
      </c>
      <c r="AO166" s="93">
        <f t="shared" si="275"/>
        <v>0</v>
      </c>
      <c r="AP166" s="93">
        <f t="shared" si="276"/>
        <v>0</v>
      </c>
      <c r="AQ166" s="93">
        <f t="shared" si="277"/>
        <v>0</v>
      </c>
      <c r="AR166" s="93">
        <f t="shared" si="278"/>
        <v>0</v>
      </c>
      <c r="AS166" s="68"/>
      <c r="AT166" s="325" t="s">
        <v>87</v>
      </c>
      <c r="AU166" s="571" t="s">
        <v>271</v>
      </c>
      <c r="AV166" s="103">
        <v>220</v>
      </c>
      <c r="AW166" s="103">
        <v>8</v>
      </c>
      <c r="AX166" s="103">
        <v>4</v>
      </c>
      <c r="AY166" s="330">
        <f t="shared" si="281"/>
        <v>0</v>
      </c>
      <c r="AZ166" s="104">
        <f t="shared" si="279"/>
        <v>0</v>
      </c>
    </row>
    <row r="167" spans="1:52" ht="15.75" customHeight="1" thickBot="1" x14ac:dyDescent="0.3">
      <c r="A167" s="325" t="s">
        <v>244</v>
      </c>
      <c r="B167" s="572" t="s">
        <v>272</v>
      </c>
      <c r="C167" s="326">
        <v>696</v>
      </c>
      <c r="D167" s="327">
        <v>674</v>
      </c>
      <c r="E167" s="328">
        <v>567</v>
      </c>
      <c r="F167" s="329">
        <v>579</v>
      </c>
      <c r="G167" s="96">
        <v>450</v>
      </c>
      <c r="H167" s="163">
        <v>336</v>
      </c>
      <c r="I167" s="93">
        <f t="shared" si="280"/>
        <v>601.98493232311421</v>
      </c>
      <c r="J167" s="93">
        <f t="shared" si="244"/>
        <v>579.95073192505174</v>
      </c>
      <c r="K167" s="93">
        <f t="shared" si="245"/>
        <v>558.67208944778622</v>
      </c>
      <c r="L167" s="93">
        <f t="shared" si="246"/>
        <v>553.33951568971361</v>
      </c>
      <c r="M167" s="93">
        <f t="shared" si="247"/>
        <v>543.86503031129348</v>
      </c>
      <c r="N167" s="93">
        <f t="shared" si="248"/>
        <v>557.2647539095592</v>
      </c>
      <c r="O167" s="93">
        <f t="shared" si="249"/>
        <v>593.05796621457068</v>
      </c>
      <c r="P167" s="93">
        <f t="shared" si="250"/>
        <v>588.75457244749873</v>
      </c>
      <c r="Q167" s="93">
        <f t="shared" si="251"/>
        <v>587.80925721345034</v>
      </c>
      <c r="R167" s="93">
        <f t="shared" si="252"/>
        <v>590.60653820454638</v>
      </c>
      <c r="S167" s="93">
        <f t="shared" si="253"/>
        <v>594.98970305460978</v>
      </c>
      <c r="T167" s="93">
        <f t="shared" si="254"/>
        <v>601.91019767949842</v>
      </c>
      <c r="U167" s="93">
        <f t="shared" si="255"/>
        <v>607.85858483580716</v>
      </c>
      <c r="V167" s="93">
        <f t="shared" si="256"/>
        <v>608.84941404257074</v>
      </c>
      <c r="W167" s="93">
        <f t="shared" si="257"/>
        <v>610.88232097833406</v>
      </c>
      <c r="X167" s="93">
        <f t="shared" si="258"/>
        <v>613.54510157684513</v>
      </c>
      <c r="Y167" s="93">
        <f t="shared" si="259"/>
        <v>616.29590343692973</v>
      </c>
      <c r="Z167" s="93">
        <f t="shared" si="260"/>
        <v>618.87116419184144</v>
      </c>
      <c r="AA167" s="93">
        <f t="shared" si="261"/>
        <v>620.80461142872957</v>
      </c>
      <c r="AB167" s="93">
        <f t="shared" si="262"/>
        <v>622.14627552646868</v>
      </c>
      <c r="AC167" s="93">
        <f t="shared" si="263"/>
        <v>623.62583189539282</v>
      </c>
      <c r="AD167" s="93">
        <f t="shared" si="264"/>
        <v>625.08334603573962</v>
      </c>
      <c r="AE167" s="93">
        <f t="shared" si="265"/>
        <v>626.40266204060561</v>
      </c>
      <c r="AF167" s="93">
        <f t="shared" si="266"/>
        <v>627.54010841840136</v>
      </c>
      <c r="AG167" s="93">
        <f t="shared" si="267"/>
        <v>628.48952509431479</v>
      </c>
      <c r="AH167" s="93">
        <f t="shared" si="268"/>
        <v>627.47649154028022</v>
      </c>
      <c r="AI167" s="93">
        <f t="shared" si="269"/>
        <v>627.94854030400154</v>
      </c>
      <c r="AJ167" s="93">
        <f t="shared" si="270"/>
        <v>628.29232578442065</v>
      </c>
      <c r="AK167" s="93">
        <f t="shared" si="271"/>
        <v>628.48644458581123</v>
      </c>
      <c r="AL167" s="93">
        <f t="shared" si="272"/>
        <v>628.52566874002594</v>
      </c>
      <c r="AM167" s="93">
        <f t="shared" si="273"/>
        <v>628.41148476387775</v>
      </c>
      <c r="AN167" s="93">
        <f t="shared" si="274"/>
        <v>628.14692131682045</v>
      </c>
      <c r="AO167" s="93">
        <f t="shared" si="275"/>
        <v>628.03136472746087</v>
      </c>
      <c r="AP167" s="93">
        <f t="shared" si="276"/>
        <v>627.83974383753775</v>
      </c>
      <c r="AQ167" s="93">
        <f t="shared" si="277"/>
        <v>627.57865344353081</v>
      </c>
      <c r="AR167" s="93">
        <f t="shared" si="278"/>
        <v>627.25954052765337</v>
      </c>
      <c r="AS167" s="68"/>
      <c r="AT167" s="325" t="s">
        <v>244</v>
      </c>
      <c r="AU167" s="572" t="s">
        <v>272</v>
      </c>
      <c r="AV167" s="103">
        <v>220</v>
      </c>
      <c r="AW167" s="103">
        <v>8</v>
      </c>
      <c r="AX167" s="103">
        <v>4</v>
      </c>
      <c r="AY167" s="330">
        <f t="shared" si="281"/>
        <v>8.7151292837620048E-2</v>
      </c>
      <c r="AZ167" s="104">
        <f t="shared" si="279"/>
        <v>1</v>
      </c>
    </row>
    <row r="168" spans="1:52" ht="15.75" customHeight="1" thickTop="1" thickBot="1" x14ac:dyDescent="0.3">
      <c r="A168" s="331"/>
      <c r="B168" s="332" t="s">
        <v>175</v>
      </c>
      <c r="C168" s="333">
        <f t="shared" ref="C168:AR168" si="282">SUM(C158:C167)</f>
        <v>9626</v>
      </c>
      <c r="D168" s="334">
        <f t="shared" si="282"/>
        <v>9955</v>
      </c>
      <c r="E168" s="335">
        <f t="shared" si="282"/>
        <v>9677</v>
      </c>
      <c r="F168" s="336">
        <f t="shared" si="282"/>
        <v>9948</v>
      </c>
      <c r="G168" s="351">
        <f t="shared" si="282"/>
        <v>7426</v>
      </c>
      <c r="H168" s="338">
        <f t="shared" si="282"/>
        <v>6315</v>
      </c>
      <c r="I168" s="297">
        <f t="shared" si="282"/>
        <v>9652.7244735650893</v>
      </c>
      <c r="J168" s="298">
        <f t="shared" si="282"/>
        <v>9576.775118763464</v>
      </c>
      <c r="K168" s="299">
        <f t="shared" si="282"/>
        <v>9436.1736467958854</v>
      </c>
      <c r="L168" s="300">
        <f t="shared" si="282"/>
        <v>9328.257729828736</v>
      </c>
      <c r="M168" s="297">
        <f t="shared" si="282"/>
        <v>9135.4875063152122</v>
      </c>
      <c r="N168" s="298">
        <f t="shared" si="282"/>
        <v>9383.8853395027945</v>
      </c>
      <c r="O168" s="299">
        <f t="shared" si="282"/>
        <v>9871.8422278078633</v>
      </c>
      <c r="P168" s="301">
        <f t="shared" si="282"/>
        <v>9864.1441583165051</v>
      </c>
      <c r="Q168" s="300">
        <f t="shared" si="282"/>
        <v>9872.5230075895815</v>
      </c>
      <c r="R168" s="297">
        <f t="shared" si="282"/>
        <v>9910.3589760393352</v>
      </c>
      <c r="S168" s="298">
        <f t="shared" si="282"/>
        <v>9976.4759168044184</v>
      </c>
      <c r="T168" s="299">
        <f t="shared" si="282"/>
        <v>10089.731637632482</v>
      </c>
      <c r="U168" s="300">
        <f t="shared" si="282"/>
        <v>10182.174365862995</v>
      </c>
      <c r="V168" s="297">
        <f t="shared" si="282"/>
        <v>10209.409425236789</v>
      </c>
      <c r="W168" s="298">
        <f t="shared" si="282"/>
        <v>10244.910798202851</v>
      </c>
      <c r="X168" s="299">
        <f t="shared" si="282"/>
        <v>10287.095815938941</v>
      </c>
      <c r="Y168" s="301">
        <f t="shared" si="282"/>
        <v>10331.885016333432</v>
      </c>
      <c r="Z168" s="300">
        <f t="shared" si="282"/>
        <v>10374.757173215645</v>
      </c>
      <c r="AA168" s="297">
        <f t="shared" si="282"/>
        <v>10407.286318822436</v>
      </c>
      <c r="AB168" s="298">
        <f t="shared" si="282"/>
        <v>10431.141211682285</v>
      </c>
      <c r="AC168" s="299">
        <f t="shared" si="282"/>
        <v>10455.744475023523</v>
      </c>
      <c r="AD168" s="300">
        <f t="shared" si="282"/>
        <v>10479.705987985621</v>
      </c>
      <c r="AE168" s="297">
        <f t="shared" si="282"/>
        <v>10501.684885485847</v>
      </c>
      <c r="AF168" s="298">
        <f t="shared" si="282"/>
        <v>10520.814599223297</v>
      </c>
      <c r="AG168" s="299">
        <f t="shared" si="282"/>
        <v>10536.852729419972</v>
      </c>
      <c r="AH168" s="301">
        <f t="shared" si="282"/>
        <v>10519.990242853808</v>
      </c>
      <c r="AI168" s="300">
        <f t="shared" si="282"/>
        <v>10527.818362994378</v>
      </c>
      <c r="AJ168" s="297">
        <f t="shared" si="282"/>
        <v>10533.51559674254</v>
      </c>
      <c r="AK168" s="298">
        <f t="shared" si="282"/>
        <v>10536.771738839207</v>
      </c>
      <c r="AL168" s="299">
        <f t="shared" si="282"/>
        <v>10537.454628211262</v>
      </c>
      <c r="AM168" s="300">
        <f t="shared" si="282"/>
        <v>10535.559760414115</v>
      </c>
      <c r="AN168" s="297">
        <f t="shared" si="282"/>
        <v>10531.126820342017</v>
      </c>
      <c r="AO168" s="298">
        <f t="shared" si="282"/>
        <v>10529.172237081304</v>
      </c>
      <c r="AP168" s="299">
        <f t="shared" si="282"/>
        <v>10525.953863625153</v>
      </c>
      <c r="AQ168" s="301">
        <f t="shared" si="282"/>
        <v>10521.580913927901</v>
      </c>
      <c r="AR168" s="300">
        <f t="shared" si="282"/>
        <v>10516.235635084056</v>
      </c>
      <c r="AS168" s="68"/>
      <c r="AT168" s="344"/>
      <c r="AU168" s="345" t="s">
        <v>175</v>
      </c>
      <c r="AV168" s="210"/>
      <c r="AW168" s="210"/>
      <c r="AX168" s="210"/>
      <c r="AY168" s="346">
        <f>SUM(AY158:AY167)</f>
        <v>1.461235201127691</v>
      </c>
      <c r="AZ168" s="347">
        <f>SUM(AZ158:AZ167)</f>
        <v>9</v>
      </c>
    </row>
    <row r="169" spans="1:52" ht="15.75" customHeight="1" x14ac:dyDescent="0.25">
      <c r="A169" s="348"/>
      <c r="B169" s="68"/>
      <c r="C169" s="113">
        <f t="shared" ref="C169:H169" si="283">SUM(C158:C167)</f>
        <v>9626</v>
      </c>
      <c r="D169" s="113">
        <f t="shared" si="283"/>
        <v>9955</v>
      </c>
      <c r="E169" s="113">
        <f t="shared" si="283"/>
        <v>9677</v>
      </c>
      <c r="F169" s="113">
        <f t="shared" si="283"/>
        <v>9948</v>
      </c>
      <c r="G169" s="113">
        <f t="shared" si="283"/>
        <v>7426</v>
      </c>
      <c r="H169" s="113">
        <f t="shared" si="283"/>
        <v>6315</v>
      </c>
      <c r="I169" s="309"/>
      <c r="J169" s="309"/>
      <c r="K169" s="309"/>
      <c r="L169" s="309"/>
      <c r="M169" s="309"/>
      <c r="N169" s="309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</row>
    <row r="170" spans="1:52" ht="15.75" customHeight="1" x14ac:dyDescent="0.25">
      <c r="A170" s="348"/>
      <c r="B170" s="68"/>
      <c r="C170" s="84"/>
      <c r="D170" s="309"/>
      <c r="E170" s="309"/>
      <c r="F170" s="309"/>
      <c r="G170" s="309"/>
      <c r="H170" s="309"/>
      <c r="I170" s="309"/>
      <c r="J170" s="309"/>
      <c r="K170" s="309"/>
      <c r="L170" s="309"/>
      <c r="M170" s="309"/>
      <c r="N170" s="309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</row>
    <row r="171" spans="1:52" ht="15.75" customHeight="1" x14ac:dyDescent="0.25">
      <c r="A171" s="348"/>
      <c r="B171" s="68"/>
      <c r="C171" s="84"/>
      <c r="D171" s="939" t="s">
        <v>180</v>
      </c>
      <c r="E171" s="940"/>
      <c r="F171" s="940"/>
      <c r="G171" s="940"/>
      <c r="H171" s="941"/>
      <c r="I171" s="309"/>
      <c r="J171" s="309"/>
      <c r="K171" s="309"/>
      <c r="L171" s="309"/>
      <c r="M171" s="309"/>
      <c r="N171" s="309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</row>
    <row r="172" spans="1:52" ht="15.75" customHeight="1" x14ac:dyDescent="0.25">
      <c r="A172" s="348"/>
      <c r="B172" s="68"/>
      <c r="C172" s="84"/>
      <c r="D172" s="114">
        <v>2017</v>
      </c>
      <c r="E172" s="115">
        <v>2018</v>
      </c>
      <c r="F172" s="115">
        <v>2019</v>
      </c>
      <c r="G172" s="115">
        <v>2020</v>
      </c>
      <c r="H172" s="116">
        <v>2021</v>
      </c>
      <c r="I172" s="309"/>
      <c r="J172" s="309"/>
      <c r="K172" s="309"/>
      <c r="L172" s="309"/>
      <c r="M172" s="309"/>
      <c r="N172" s="309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</row>
    <row r="173" spans="1:52" ht="15.75" customHeight="1" x14ac:dyDescent="0.25">
      <c r="A173" s="348"/>
      <c r="B173" s="68"/>
      <c r="C173" s="309"/>
      <c r="D173" s="117">
        <f t="shared" ref="D173:H173" si="284">(D169-C169)/C169</f>
        <v>3.4178267193018905E-2</v>
      </c>
      <c r="E173" s="118">
        <f t="shared" si="284"/>
        <v>-2.7925665494726269E-2</v>
      </c>
      <c r="F173" s="118">
        <f t="shared" si="284"/>
        <v>2.8004546863697428E-2</v>
      </c>
      <c r="G173" s="118">
        <f t="shared" si="284"/>
        <v>-0.25351829513470042</v>
      </c>
      <c r="H173" s="119">
        <f t="shared" si="284"/>
        <v>-0.14960948020468623</v>
      </c>
      <c r="I173" s="309"/>
      <c r="J173" s="309"/>
      <c r="K173" s="309"/>
      <c r="L173" s="309"/>
      <c r="M173" s="309"/>
      <c r="N173" s="309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</row>
    <row r="174" spans="1:52" ht="15.75" customHeight="1" x14ac:dyDescent="0.25">
      <c r="A174" s="348"/>
      <c r="B174" s="68"/>
      <c r="C174" s="309"/>
      <c r="D174" s="120"/>
      <c r="E174" s="121">
        <f>AVERAGE(D173:F173)</f>
        <v>1.1419049520663355E-2</v>
      </c>
      <c r="F174" s="933" t="s">
        <v>100</v>
      </c>
      <c r="G174" s="934"/>
      <c r="H174" s="935"/>
      <c r="I174" s="309"/>
      <c r="J174" s="309"/>
      <c r="K174" s="309"/>
      <c r="L174" s="309"/>
      <c r="M174" s="309"/>
      <c r="N174" s="309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</row>
    <row r="175" spans="1:52" ht="15.75" customHeight="1" x14ac:dyDescent="0.25">
      <c r="A175" s="348"/>
      <c r="B175" s="68"/>
      <c r="C175" s="309"/>
      <c r="D175" s="247">
        <f t="shared" ref="D175:H175" si="285">(D169-C169)/C169</f>
        <v>3.4178267193018905E-2</v>
      </c>
      <c r="E175" s="247">
        <f t="shared" si="285"/>
        <v>-2.7925665494726269E-2</v>
      </c>
      <c r="F175" s="247">
        <f t="shared" si="285"/>
        <v>2.8004546863697428E-2</v>
      </c>
      <c r="G175" s="247">
        <f t="shared" si="285"/>
        <v>-0.25351829513470042</v>
      </c>
      <c r="H175" s="247">
        <f t="shared" si="285"/>
        <v>-0.14960948020468623</v>
      </c>
      <c r="I175" s="309"/>
      <c r="J175" s="309"/>
      <c r="K175" s="309"/>
      <c r="L175" s="309"/>
      <c r="M175" s="309"/>
      <c r="N175" s="309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</row>
    <row r="176" spans="1:52" ht="15.75" customHeight="1" x14ac:dyDescent="0.25">
      <c r="A176" s="348"/>
      <c r="B176" s="68"/>
      <c r="C176" s="309"/>
      <c r="D176" s="247"/>
      <c r="E176" s="247">
        <f>AVERAGE(D175:F175)</f>
        <v>1.1419049520663355E-2</v>
      </c>
      <c r="F176" s="247"/>
      <c r="G176" s="84"/>
      <c r="H176" s="84"/>
      <c r="I176" s="309"/>
      <c r="J176" s="309"/>
      <c r="K176" s="309"/>
      <c r="L176" s="309"/>
      <c r="M176" s="309"/>
      <c r="N176" s="309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</row>
    <row r="177" spans="1:52" ht="15.75" customHeight="1" x14ac:dyDescent="0.25">
      <c r="A177" s="348"/>
      <c r="B177" s="68"/>
      <c r="C177" s="69">
        <v>2016</v>
      </c>
      <c r="D177" s="69">
        <v>2017</v>
      </c>
      <c r="E177" s="69">
        <v>2018</v>
      </c>
      <c r="F177" s="69">
        <v>2019</v>
      </c>
      <c r="G177" s="69">
        <v>2020</v>
      </c>
      <c r="H177" s="69">
        <v>2021</v>
      </c>
      <c r="I177" s="69">
        <v>2022</v>
      </c>
      <c r="J177" s="69">
        <v>2023</v>
      </c>
      <c r="K177" s="69">
        <v>2024</v>
      </c>
      <c r="L177" s="69">
        <v>2025</v>
      </c>
      <c r="M177" s="69">
        <v>2026</v>
      </c>
      <c r="N177" s="69">
        <v>2027</v>
      </c>
      <c r="O177" s="69">
        <v>2028</v>
      </c>
      <c r="P177" s="69">
        <v>2029</v>
      </c>
      <c r="Q177" s="69">
        <v>2030</v>
      </c>
      <c r="R177" s="69">
        <v>2031</v>
      </c>
      <c r="S177" s="69">
        <v>2032</v>
      </c>
      <c r="T177" s="69">
        <v>2033</v>
      </c>
      <c r="U177" s="69">
        <v>2034</v>
      </c>
      <c r="V177" s="69">
        <v>2035</v>
      </c>
      <c r="W177" s="69">
        <v>2036</v>
      </c>
      <c r="X177" s="69">
        <v>2037</v>
      </c>
      <c r="Y177" s="69">
        <v>2038</v>
      </c>
      <c r="Z177" s="69">
        <v>2039</v>
      </c>
      <c r="AA177" s="69">
        <v>2040</v>
      </c>
      <c r="AB177" s="69">
        <v>2041</v>
      </c>
      <c r="AC177" s="69">
        <v>2042</v>
      </c>
      <c r="AD177" s="69">
        <v>2043</v>
      </c>
      <c r="AE177" s="69">
        <v>2044</v>
      </c>
      <c r="AF177" s="69">
        <v>2045</v>
      </c>
      <c r="AG177" s="69">
        <v>2046</v>
      </c>
      <c r="AH177" s="69">
        <v>2047</v>
      </c>
      <c r="AI177" s="69">
        <v>2048</v>
      </c>
      <c r="AJ177" s="69">
        <v>2049</v>
      </c>
      <c r="AK177" s="69">
        <v>2050</v>
      </c>
      <c r="AL177" s="69">
        <v>2051</v>
      </c>
      <c r="AM177" s="69">
        <v>2052</v>
      </c>
      <c r="AN177" s="69">
        <v>2053</v>
      </c>
      <c r="AO177" s="69">
        <v>2054</v>
      </c>
      <c r="AP177" s="69">
        <v>2055</v>
      </c>
      <c r="AQ177" s="69">
        <v>2056</v>
      </c>
      <c r="AR177" s="69">
        <v>2057</v>
      </c>
      <c r="AS177" s="68"/>
      <c r="AT177" s="68"/>
      <c r="AU177" s="68"/>
      <c r="AV177" s="68"/>
      <c r="AW177" s="68"/>
      <c r="AX177" s="68"/>
      <c r="AY177" s="68"/>
      <c r="AZ177" s="68"/>
    </row>
    <row r="178" spans="1:52" ht="15.75" customHeight="1" x14ac:dyDescent="0.25">
      <c r="A178" s="348"/>
      <c r="B178" s="68" t="s">
        <v>179</v>
      </c>
      <c r="C178" s="309"/>
      <c r="D178" s="352">
        <f t="shared" ref="D178:AR178" si="286">(D126*D142+D152*D168)/(D142+D168)</f>
        <v>6.2980213109064251E-2</v>
      </c>
      <c r="E178" s="352">
        <f t="shared" si="286"/>
        <v>8.59272048412143E-2</v>
      </c>
      <c r="F178" s="352">
        <f t="shared" si="286"/>
        <v>4.3271397608309142E-2</v>
      </c>
      <c r="G178" s="352">
        <f t="shared" si="286"/>
        <v>7.0074690314892135E-2</v>
      </c>
      <c r="H178" s="352">
        <f t="shared" si="286"/>
        <v>6.5452208807737097E-2</v>
      </c>
      <c r="I178" s="352">
        <f t="shared" si="286"/>
        <v>5.3205282127607556E-2</v>
      </c>
      <c r="J178" s="352">
        <f t="shared" si="286"/>
        <v>4.8909402967777273E-2</v>
      </c>
      <c r="K178" s="352">
        <f t="shared" si="286"/>
        <v>4.4967601680623838E-2</v>
      </c>
      <c r="L178" s="352">
        <f t="shared" si="286"/>
        <v>4.0950479496321524E-2</v>
      </c>
      <c r="M178" s="352">
        <f t="shared" si="286"/>
        <v>3.4403334129433638E-2</v>
      </c>
      <c r="N178" s="352">
        <f t="shared" si="286"/>
        <v>0.13073050819090504</v>
      </c>
      <c r="O178" s="352">
        <f t="shared" si="286"/>
        <v>0.11731049112767773</v>
      </c>
      <c r="P178" s="352">
        <f t="shared" si="286"/>
        <v>0.10564674900627899</v>
      </c>
      <c r="Q178" s="352">
        <f t="shared" si="286"/>
        <v>9.5093566930983531E-2</v>
      </c>
      <c r="R178" s="352">
        <f t="shared" si="286"/>
        <v>8.5542561565971828E-2</v>
      </c>
      <c r="S178" s="352">
        <f t="shared" si="286"/>
        <v>7.6927782505221282E-2</v>
      </c>
      <c r="T178" s="352">
        <f t="shared" si="286"/>
        <v>6.9159748495499523E-2</v>
      </c>
      <c r="U178" s="352">
        <f t="shared" si="286"/>
        <v>6.2180995079190324E-2</v>
      </c>
      <c r="V178" s="352">
        <f t="shared" si="286"/>
        <v>5.5922335830347551E-2</v>
      </c>
      <c r="W178" s="352">
        <f t="shared" si="286"/>
        <v>5.0280702683800228E-2</v>
      </c>
      <c r="X178" s="352">
        <f t="shared" si="286"/>
        <v>4.5198342075123146E-2</v>
      </c>
      <c r="Y178" s="352">
        <f t="shared" si="286"/>
        <v>4.0623247928476845E-2</v>
      </c>
      <c r="Z178" s="352">
        <f t="shared" si="286"/>
        <v>3.6506115388427865E-2</v>
      </c>
      <c r="AA178" s="352">
        <f t="shared" si="286"/>
        <v>3.2802318342892288E-2</v>
      </c>
      <c r="AB178" s="352">
        <f t="shared" si="286"/>
        <v>2.9469632882655031E-2</v>
      </c>
      <c r="AC178" s="352">
        <f t="shared" si="286"/>
        <v>2.6469234065657491E-2</v>
      </c>
      <c r="AD178" s="352">
        <f t="shared" si="286"/>
        <v>2.3768540006539135E-2</v>
      </c>
      <c r="AE178" s="352">
        <f t="shared" si="286"/>
        <v>2.1337947919971862E-2</v>
      </c>
      <c r="AF178" s="352">
        <f t="shared" si="286"/>
        <v>1.9150524821183748E-2</v>
      </c>
      <c r="AG178" s="352">
        <f t="shared" si="286"/>
        <v>1.7181922899082505E-2</v>
      </c>
      <c r="AH178" s="352">
        <f t="shared" si="286"/>
        <v>1.2459368199798029E-2</v>
      </c>
      <c r="AI178" s="352">
        <f t="shared" si="286"/>
        <v>1.0852750903987534E-2</v>
      </c>
      <c r="AJ178" s="352">
        <f t="shared" si="286"/>
        <v>9.4054841792653669E-3</v>
      </c>
      <c r="AK178" s="352">
        <f t="shared" si="286"/>
        <v>8.1016474719430992E-3</v>
      </c>
      <c r="AL178" s="352">
        <f t="shared" si="286"/>
        <v>6.9268842332819627E-3</v>
      </c>
      <c r="AM178" s="352">
        <f t="shared" si="286"/>
        <v>5.868267106110805E-3</v>
      </c>
      <c r="AN178" s="352">
        <f t="shared" si="286"/>
        <v>4.9141632656332116E-3</v>
      </c>
      <c r="AO178" s="352">
        <f t="shared" si="286"/>
        <v>4.054112600488608E-3</v>
      </c>
      <c r="AP178" s="352">
        <f t="shared" si="286"/>
        <v>3.2787058258544085E-3</v>
      </c>
      <c r="AQ178" s="352">
        <f t="shared" si="286"/>
        <v>2.5794690797715271E-3</v>
      </c>
      <c r="AR178" s="352">
        <f t="shared" si="286"/>
        <v>1.948773894939422E-3</v>
      </c>
      <c r="AS178" s="68"/>
      <c r="AT178" s="68"/>
      <c r="AU178" s="68"/>
      <c r="AV178" s="68"/>
      <c r="AW178" s="68"/>
      <c r="AX178" s="68"/>
      <c r="AY178" s="68"/>
      <c r="AZ178" s="68"/>
    </row>
    <row r="179" spans="1:52" ht="15.75" customHeight="1" x14ac:dyDescent="0.25">
      <c r="A179" s="348"/>
      <c r="B179" s="68"/>
      <c r="C179" s="309"/>
      <c r="D179" s="309"/>
      <c r="E179" s="309"/>
      <c r="F179" s="309"/>
      <c r="G179" s="309"/>
      <c r="H179" s="309"/>
      <c r="I179" s="309"/>
      <c r="J179" s="309"/>
      <c r="K179" s="309"/>
      <c r="L179" s="309"/>
      <c r="M179" s="309"/>
      <c r="N179" s="309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</row>
    <row r="180" spans="1:52" ht="15.75" customHeight="1" x14ac:dyDescent="0.25">
      <c r="A180" s="348"/>
      <c r="B180" s="68"/>
      <c r="C180" s="309"/>
      <c r="D180" s="309"/>
      <c r="E180" s="309"/>
      <c r="F180" s="309"/>
      <c r="G180" s="309"/>
      <c r="H180" s="309"/>
      <c r="I180" s="309"/>
      <c r="J180" s="309"/>
      <c r="K180" s="309"/>
      <c r="L180" s="309"/>
      <c r="M180" s="309"/>
      <c r="N180" s="309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</row>
    <row r="181" spans="1:52" ht="15.75" customHeight="1" x14ac:dyDescent="0.25">
      <c r="A181" s="348"/>
      <c r="B181" s="68"/>
      <c r="C181" s="309"/>
      <c r="D181" s="309"/>
      <c r="E181" s="309"/>
      <c r="F181" s="309"/>
      <c r="G181" s="309"/>
      <c r="H181" s="309"/>
      <c r="I181" s="309"/>
      <c r="J181" s="309"/>
      <c r="K181" s="309"/>
      <c r="L181" s="309"/>
      <c r="M181" s="309"/>
      <c r="N181" s="309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</row>
    <row r="182" spans="1:52" ht="15.75" customHeight="1" x14ac:dyDescent="0.25">
      <c r="A182" s="348"/>
      <c r="B182" s="68"/>
      <c r="C182" s="309"/>
      <c r="D182" s="309"/>
      <c r="E182" s="309"/>
      <c r="F182" s="309"/>
      <c r="G182" s="309"/>
      <c r="H182" s="309"/>
      <c r="I182" s="309"/>
      <c r="J182" s="309"/>
      <c r="K182" s="309"/>
      <c r="L182" s="309"/>
      <c r="M182" s="309"/>
      <c r="N182" s="309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</row>
    <row r="183" spans="1:52" ht="15.75" customHeight="1" x14ac:dyDescent="0.25">
      <c r="A183" s="348"/>
      <c r="B183" s="68"/>
      <c r="C183" s="309"/>
      <c r="D183" s="309"/>
      <c r="E183" s="309"/>
      <c r="F183" s="309"/>
      <c r="G183" s="309"/>
      <c r="H183" s="309"/>
      <c r="I183" s="309"/>
      <c r="J183" s="309"/>
      <c r="K183" s="309"/>
      <c r="L183" s="309"/>
      <c r="M183" s="309"/>
      <c r="N183" s="309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</row>
    <row r="184" spans="1:52" ht="15.75" customHeight="1" x14ac:dyDescent="0.25">
      <c r="A184" s="348"/>
      <c r="B184" s="68"/>
      <c r="C184" s="309"/>
      <c r="D184" s="309"/>
      <c r="E184" s="309"/>
      <c r="F184" s="309"/>
      <c r="G184" s="309"/>
      <c r="H184" s="309"/>
      <c r="I184" s="309"/>
      <c r="J184" s="309"/>
      <c r="K184" s="309"/>
      <c r="L184" s="309"/>
      <c r="M184" s="309"/>
      <c r="N184" s="309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</row>
    <row r="185" spans="1:52" ht="15.75" customHeight="1" x14ac:dyDescent="0.25">
      <c r="A185" s="348"/>
      <c r="B185" s="68"/>
      <c r="C185" s="309"/>
      <c r="D185" s="309"/>
      <c r="E185" s="309"/>
      <c r="F185" s="309"/>
      <c r="G185" s="309"/>
      <c r="H185" s="309"/>
      <c r="I185" s="309"/>
      <c r="J185" s="309"/>
      <c r="K185" s="309"/>
      <c r="L185" s="309"/>
      <c r="M185" s="309"/>
      <c r="N185" s="309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</row>
    <row r="186" spans="1:52" ht="15.75" customHeight="1" x14ac:dyDescent="0.25">
      <c r="A186" s="348"/>
      <c r="B186" s="68"/>
      <c r="C186" s="309"/>
      <c r="D186" s="309"/>
      <c r="E186" s="309"/>
      <c r="F186" s="309"/>
      <c r="G186" s="309"/>
      <c r="H186" s="309"/>
      <c r="I186" s="309"/>
      <c r="J186" s="309"/>
      <c r="K186" s="309"/>
      <c r="L186" s="309"/>
      <c r="M186" s="309"/>
      <c r="N186" s="309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</row>
    <row r="187" spans="1:52" ht="15.75" customHeight="1" x14ac:dyDescent="0.25">
      <c r="A187" s="348"/>
      <c r="B187" s="68"/>
      <c r="C187" s="309"/>
      <c r="D187" s="309"/>
      <c r="E187" s="309"/>
      <c r="F187" s="309"/>
      <c r="G187" s="309"/>
      <c r="H187" s="309"/>
      <c r="I187" s="309"/>
      <c r="J187" s="309"/>
      <c r="K187" s="309"/>
      <c r="L187" s="309"/>
      <c r="M187" s="309"/>
      <c r="N187" s="309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</row>
    <row r="188" spans="1:52" ht="15.75" customHeight="1" x14ac:dyDescent="0.25">
      <c r="A188" s="348"/>
      <c r="B188" s="68"/>
      <c r="C188" s="309"/>
      <c r="D188" s="309"/>
      <c r="E188" s="309"/>
      <c r="F188" s="309"/>
      <c r="G188" s="309"/>
      <c r="H188" s="309"/>
      <c r="I188" s="309"/>
      <c r="J188" s="309"/>
      <c r="K188" s="309"/>
      <c r="L188" s="309"/>
      <c r="M188" s="309"/>
      <c r="N188" s="309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</row>
    <row r="189" spans="1:52" ht="15.75" customHeight="1" x14ac:dyDescent="0.25">
      <c r="A189" s="348"/>
      <c r="B189" s="68"/>
      <c r="C189" s="309"/>
      <c r="D189" s="309"/>
      <c r="E189" s="309"/>
      <c r="F189" s="309"/>
      <c r="G189" s="309"/>
      <c r="H189" s="309"/>
      <c r="I189" s="309"/>
      <c r="J189" s="309"/>
      <c r="K189" s="309"/>
      <c r="L189" s="309"/>
      <c r="M189" s="309"/>
      <c r="N189" s="309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</row>
    <row r="190" spans="1:52" ht="15.75" customHeight="1" x14ac:dyDescent="0.25">
      <c r="A190" s="348"/>
      <c r="B190" s="68"/>
      <c r="C190" s="309"/>
      <c r="D190" s="309"/>
      <c r="E190" s="309"/>
      <c r="F190" s="309"/>
      <c r="G190" s="309"/>
      <c r="H190" s="309"/>
      <c r="I190" s="309"/>
      <c r="J190" s="309"/>
      <c r="K190" s="309"/>
      <c r="L190" s="309"/>
      <c r="M190" s="309"/>
      <c r="N190" s="309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</row>
    <row r="191" spans="1:52" ht="15.75" customHeight="1" x14ac:dyDescent="0.25">
      <c r="A191" s="348"/>
      <c r="B191" s="68"/>
      <c r="C191" s="309"/>
      <c r="D191" s="309"/>
      <c r="E191" s="309"/>
      <c r="F191" s="309"/>
      <c r="G191" s="309"/>
      <c r="H191" s="309"/>
      <c r="I191" s="309"/>
      <c r="J191" s="309"/>
      <c r="K191" s="309"/>
      <c r="L191" s="309"/>
      <c r="M191" s="309"/>
      <c r="N191" s="309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</row>
    <row r="192" spans="1:52" ht="15.75" customHeight="1" x14ac:dyDescent="0.25">
      <c r="A192" s="348"/>
      <c r="B192" s="68"/>
      <c r="C192" s="309"/>
      <c r="D192" s="309"/>
      <c r="E192" s="309"/>
      <c r="F192" s="309"/>
      <c r="G192" s="309"/>
      <c r="H192" s="309"/>
      <c r="I192" s="309"/>
      <c r="J192" s="309"/>
      <c r="K192" s="309"/>
      <c r="L192" s="309"/>
      <c r="M192" s="309"/>
      <c r="N192" s="309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</row>
    <row r="193" spans="1:52" ht="15.75" customHeight="1" x14ac:dyDescent="0.25">
      <c r="A193" s="348"/>
      <c r="B193" s="68"/>
      <c r="C193" s="309"/>
      <c r="D193" s="309"/>
      <c r="E193" s="309"/>
      <c r="F193" s="309"/>
      <c r="G193" s="309"/>
      <c r="H193" s="309"/>
      <c r="I193" s="309"/>
      <c r="J193" s="309"/>
      <c r="K193" s="309"/>
      <c r="L193" s="309"/>
      <c r="M193" s="309"/>
      <c r="N193" s="309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</row>
    <row r="194" spans="1:52" ht="15.75" customHeight="1" x14ac:dyDescent="0.25">
      <c r="A194" s="348"/>
      <c r="B194" s="68"/>
      <c r="C194" s="309"/>
      <c r="D194" s="309"/>
      <c r="E194" s="309"/>
      <c r="F194" s="309"/>
      <c r="G194" s="309"/>
      <c r="H194" s="309"/>
      <c r="I194" s="309"/>
      <c r="J194" s="309"/>
      <c r="K194" s="309"/>
      <c r="L194" s="309"/>
      <c r="M194" s="309"/>
      <c r="N194" s="309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</row>
    <row r="195" spans="1:52" ht="15.75" customHeight="1" x14ac:dyDescent="0.25">
      <c r="A195" s="348"/>
      <c r="B195" s="68"/>
      <c r="C195" s="309"/>
      <c r="D195" s="309"/>
      <c r="E195" s="309"/>
      <c r="F195" s="309"/>
      <c r="G195" s="309"/>
      <c r="H195" s="309"/>
      <c r="I195" s="309"/>
      <c r="J195" s="309"/>
      <c r="K195" s="309"/>
      <c r="L195" s="309"/>
      <c r="M195" s="309"/>
      <c r="N195" s="309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</row>
    <row r="196" spans="1:52" ht="15.75" customHeight="1" x14ac:dyDescent="0.25">
      <c r="A196" s="348"/>
      <c r="B196" s="68"/>
      <c r="C196" s="309"/>
      <c r="D196" s="309"/>
      <c r="E196" s="309"/>
      <c r="F196" s="309"/>
      <c r="G196" s="309"/>
      <c r="H196" s="309"/>
      <c r="I196" s="309"/>
      <c r="J196" s="309"/>
      <c r="K196" s="309"/>
      <c r="L196" s="309"/>
      <c r="M196" s="309"/>
      <c r="N196" s="309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</row>
    <row r="197" spans="1:52" ht="15.75" customHeight="1" x14ac:dyDescent="0.25">
      <c r="A197" s="348"/>
      <c r="B197" s="68"/>
      <c r="C197" s="309"/>
      <c r="D197" s="309"/>
      <c r="E197" s="309"/>
      <c r="F197" s="309"/>
      <c r="G197" s="309"/>
      <c r="H197" s="309"/>
      <c r="I197" s="309"/>
      <c r="J197" s="309"/>
      <c r="K197" s="309"/>
      <c r="L197" s="309"/>
      <c r="M197" s="309"/>
      <c r="N197" s="309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</row>
    <row r="198" spans="1:52" ht="15.75" customHeight="1" x14ac:dyDescent="0.25">
      <c r="A198" s="348"/>
      <c r="B198" s="68"/>
      <c r="C198" s="309"/>
      <c r="D198" s="309"/>
      <c r="E198" s="309"/>
      <c r="F198" s="309"/>
      <c r="G198" s="309"/>
      <c r="H198" s="309"/>
      <c r="I198" s="309"/>
      <c r="J198" s="309"/>
      <c r="K198" s="309"/>
      <c r="L198" s="309"/>
      <c r="M198" s="309"/>
      <c r="N198" s="309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</row>
    <row r="199" spans="1:52" ht="15.75" customHeight="1" x14ac:dyDescent="0.25">
      <c r="A199" s="348"/>
      <c r="B199" s="68"/>
      <c r="C199" s="309"/>
      <c r="D199" s="309"/>
      <c r="E199" s="309"/>
      <c r="F199" s="309"/>
      <c r="G199" s="309"/>
      <c r="H199" s="309"/>
      <c r="I199" s="309"/>
      <c r="J199" s="309"/>
      <c r="K199" s="309"/>
      <c r="L199" s="309"/>
      <c r="M199" s="309"/>
      <c r="N199" s="309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</row>
    <row r="200" spans="1:52" ht="15.75" customHeight="1" x14ac:dyDescent="0.25">
      <c r="A200" s="348"/>
      <c r="B200" s="68"/>
      <c r="C200" s="309"/>
      <c r="D200" s="309"/>
      <c r="E200" s="309"/>
      <c r="F200" s="309"/>
      <c r="G200" s="309"/>
      <c r="H200" s="309"/>
      <c r="I200" s="309"/>
      <c r="J200" s="309"/>
      <c r="K200" s="309"/>
      <c r="L200" s="309"/>
      <c r="M200" s="309"/>
      <c r="N200" s="309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</row>
    <row r="201" spans="1:52" ht="15.75" customHeight="1" x14ac:dyDescent="0.25">
      <c r="A201" s="348"/>
      <c r="B201" s="68"/>
      <c r="C201" s="309"/>
      <c r="D201" s="309"/>
      <c r="E201" s="309"/>
      <c r="F201" s="309"/>
      <c r="G201" s="309"/>
      <c r="H201" s="309"/>
      <c r="I201" s="309"/>
      <c r="J201" s="309"/>
      <c r="K201" s="309"/>
      <c r="L201" s="309"/>
      <c r="M201" s="309"/>
      <c r="N201" s="309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</row>
    <row r="202" spans="1:52" ht="15.75" customHeight="1" x14ac:dyDescent="0.25">
      <c r="A202" s="348"/>
      <c r="B202" s="68"/>
      <c r="C202" s="309"/>
      <c r="D202" s="309"/>
      <c r="E202" s="309"/>
      <c r="F202" s="309"/>
      <c r="G202" s="309"/>
      <c r="H202" s="309"/>
      <c r="I202" s="309"/>
      <c r="J202" s="309"/>
      <c r="K202" s="309"/>
      <c r="L202" s="309"/>
      <c r="M202" s="309"/>
      <c r="N202" s="309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</row>
    <row r="203" spans="1:52" ht="15.75" customHeight="1" x14ac:dyDescent="0.25">
      <c r="A203" s="348"/>
      <c r="B203" s="68"/>
      <c r="C203" s="309"/>
      <c r="D203" s="309"/>
      <c r="E203" s="309"/>
      <c r="F203" s="309"/>
      <c r="G203" s="309"/>
      <c r="H203" s="309"/>
      <c r="I203" s="309"/>
      <c r="J203" s="309"/>
      <c r="K203" s="309"/>
      <c r="L203" s="309"/>
      <c r="M203" s="309"/>
      <c r="N203" s="309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</row>
    <row r="204" spans="1:52" ht="15.75" customHeight="1" x14ac:dyDescent="0.25">
      <c r="A204" s="348"/>
      <c r="B204" s="68"/>
      <c r="C204" s="309"/>
      <c r="D204" s="309"/>
      <c r="E204" s="309"/>
      <c r="F204" s="309"/>
      <c r="G204" s="309"/>
      <c r="H204" s="309"/>
      <c r="I204" s="309"/>
      <c r="J204" s="309"/>
      <c r="K204" s="309"/>
      <c r="L204" s="309"/>
      <c r="M204" s="309"/>
      <c r="N204" s="309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</row>
    <row r="205" spans="1:52" ht="15.75" customHeight="1" x14ac:dyDescent="0.25">
      <c r="A205" s="348"/>
      <c r="B205" s="68"/>
      <c r="C205" s="309"/>
      <c r="D205" s="309"/>
      <c r="E205" s="309"/>
      <c r="F205" s="309"/>
      <c r="G205" s="309"/>
      <c r="H205" s="309"/>
      <c r="I205" s="309"/>
      <c r="J205" s="309"/>
      <c r="K205" s="309"/>
      <c r="L205" s="309"/>
      <c r="M205" s="309"/>
      <c r="N205" s="309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</row>
    <row r="206" spans="1:52" ht="15.75" customHeight="1" x14ac:dyDescent="0.25">
      <c r="A206" s="348"/>
      <c r="B206" s="68"/>
      <c r="C206" s="309"/>
      <c r="D206" s="309"/>
      <c r="E206" s="309"/>
      <c r="F206" s="309"/>
      <c r="G206" s="309"/>
      <c r="H206" s="309"/>
      <c r="I206" s="309"/>
      <c r="J206" s="309"/>
      <c r="K206" s="309"/>
      <c r="L206" s="309"/>
      <c r="M206" s="309"/>
      <c r="N206" s="309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</row>
    <row r="207" spans="1:52" ht="15.75" customHeight="1" x14ac:dyDescent="0.25">
      <c r="A207" s="348"/>
      <c r="B207" s="68"/>
      <c r="C207" s="309"/>
      <c r="D207" s="309"/>
      <c r="E207" s="309"/>
      <c r="F207" s="309"/>
      <c r="G207" s="309"/>
      <c r="H207" s="309"/>
      <c r="I207" s="309"/>
      <c r="J207" s="309"/>
      <c r="K207" s="309"/>
      <c r="L207" s="309"/>
      <c r="M207" s="309"/>
      <c r="N207" s="309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</row>
    <row r="208" spans="1:52" ht="15.75" customHeight="1" x14ac:dyDescent="0.25">
      <c r="A208" s="348"/>
      <c r="B208" s="68"/>
      <c r="C208" s="309"/>
      <c r="D208" s="309"/>
      <c r="E208" s="309"/>
      <c r="F208" s="309"/>
      <c r="G208" s="309"/>
      <c r="H208" s="309"/>
      <c r="I208" s="309"/>
      <c r="J208" s="309"/>
      <c r="K208" s="309"/>
      <c r="L208" s="309"/>
      <c r="M208" s="309"/>
      <c r="N208" s="309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</row>
    <row r="209" spans="1:52" ht="15.75" customHeight="1" x14ac:dyDescent="0.25">
      <c r="A209" s="348"/>
      <c r="B209" s="68"/>
      <c r="C209" s="309"/>
      <c r="D209" s="309"/>
      <c r="E209" s="309"/>
      <c r="F209" s="309"/>
      <c r="G209" s="309"/>
      <c r="H209" s="309"/>
      <c r="I209" s="309"/>
      <c r="J209" s="309"/>
      <c r="K209" s="309"/>
      <c r="L209" s="309"/>
      <c r="M209" s="309"/>
      <c r="N209" s="309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</row>
    <row r="210" spans="1:52" ht="15.75" customHeight="1" x14ac:dyDescent="0.25">
      <c r="A210" s="348"/>
      <c r="B210" s="68"/>
      <c r="C210" s="309"/>
      <c r="D210" s="309"/>
      <c r="E210" s="309"/>
      <c r="F210" s="309"/>
      <c r="G210" s="309"/>
      <c r="H210" s="309"/>
      <c r="I210" s="309"/>
      <c r="J210" s="309"/>
      <c r="K210" s="309"/>
      <c r="L210" s="309"/>
      <c r="M210" s="309"/>
      <c r="N210" s="309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</row>
    <row r="211" spans="1:52" ht="15.75" customHeight="1" x14ac:dyDescent="0.25">
      <c r="A211" s="348"/>
      <c r="B211" s="68"/>
      <c r="C211" s="309"/>
      <c r="D211" s="309"/>
      <c r="E211" s="309"/>
      <c r="F211" s="309"/>
      <c r="G211" s="309"/>
      <c r="H211" s="309"/>
      <c r="I211" s="309"/>
      <c r="J211" s="309"/>
      <c r="K211" s="309"/>
      <c r="L211" s="309"/>
      <c r="M211" s="309"/>
      <c r="N211" s="309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</row>
    <row r="212" spans="1:52" ht="15.75" customHeight="1" x14ac:dyDescent="0.25">
      <c r="A212" s="348"/>
      <c r="B212" s="68"/>
      <c r="C212" s="309"/>
      <c r="D212" s="309"/>
      <c r="E212" s="309"/>
      <c r="F212" s="309"/>
      <c r="G212" s="309"/>
      <c r="H212" s="309"/>
      <c r="I212" s="309"/>
      <c r="J212" s="309"/>
      <c r="K212" s="309"/>
      <c r="L212" s="309"/>
      <c r="M212" s="309"/>
      <c r="N212" s="309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</row>
    <row r="213" spans="1:52" ht="15.75" customHeight="1" x14ac:dyDescent="0.25">
      <c r="A213" s="348"/>
      <c r="B213" s="68"/>
      <c r="C213" s="309"/>
      <c r="D213" s="309"/>
      <c r="E213" s="309"/>
      <c r="F213" s="309"/>
      <c r="G213" s="309"/>
      <c r="H213" s="309"/>
      <c r="I213" s="309"/>
      <c r="J213" s="309"/>
      <c r="K213" s="309"/>
      <c r="L213" s="309"/>
      <c r="M213" s="309"/>
      <c r="N213" s="309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</row>
    <row r="214" spans="1:52" ht="15.75" customHeight="1" x14ac:dyDescent="0.25">
      <c r="A214" s="348"/>
      <c r="B214" s="68"/>
      <c r="C214" s="309"/>
      <c r="D214" s="309"/>
      <c r="E214" s="309"/>
      <c r="F214" s="309"/>
      <c r="G214" s="309"/>
      <c r="H214" s="309"/>
      <c r="I214" s="309"/>
      <c r="J214" s="309"/>
      <c r="K214" s="309"/>
      <c r="L214" s="309"/>
      <c r="M214" s="309"/>
      <c r="N214" s="309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</row>
    <row r="215" spans="1:52" ht="15.75" customHeight="1" x14ac:dyDescent="0.25">
      <c r="A215" s="348"/>
      <c r="B215" s="68"/>
      <c r="C215" s="309"/>
      <c r="D215" s="309"/>
      <c r="E215" s="309"/>
      <c r="F215" s="309"/>
      <c r="G215" s="309"/>
      <c r="H215" s="309"/>
      <c r="I215" s="309"/>
      <c r="J215" s="309"/>
      <c r="K215" s="309"/>
      <c r="L215" s="309"/>
      <c r="M215" s="309"/>
      <c r="N215" s="309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</row>
    <row r="216" spans="1:52" ht="15.75" customHeight="1" x14ac:dyDescent="0.25">
      <c r="A216" s="348"/>
      <c r="B216" s="68"/>
      <c r="C216" s="309"/>
      <c r="D216" s="309"/>
      <c r="E216" s="309"/>
      <c r="F216" s="309"/>
      <c r="G216" s="309"/>
      <c r="H216" s="309"/>
      <c r="I216" s="309"/>
      <c r="J216" s="309"/>
      <c r="K216" s="309"/>
      <c r="L216" s="309"/>
      <c r="M216" s="309"/>
      <c r="N216" s="309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</row>
    <row r="217" spans="1:52" ht="15.75" customHeight="1" x14ac:dyDescent="0.25">
      <c r="A217" s="348"/>
      <c r="B217" s="68"/>
      <c r="C217" s="309"/>
      <c r="D217" s="309"/>
      <c r="E217" s="309"/>
      <c r="F217" s="309"/>
      <c r="G217" s="309"/>
      <c r="H217" s="309"/>
      <c r="I217" s="309"/>
      <c r="J217" s="309"/>
      <c r="K217" s="309"/>
      <c r="L217" s="309"/>
      <c r="M217" s="309"/>
      <c r="N217" s="309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</row>
    <row r="218" spans="1:52" ht="15.75" customHeight="1" x14ac:dyDescent="0.25">
      <c r="A218" s="348"/>
      <c r="B218" s="68"/>
      <c r="C218" s="309"/>
      <c r="D218" s="309"/>
      <c r="E218" s="309"/>
      <c r="F218" s="309"/>
      <c r="G218" s="309"/>
      <c r="H218" s="309"/>
      <c r="I218" s="309"/>
      <c r="J218" s="309"/>
      <c r="K218" s="309"/>
      <c r="L218" s="309"/>
      <c r="M218" s="309"/>
      <c r="N218" s="309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</row>
    <row r="219" spans="1:52" ht="15.75" customHeight="1" x14ac:dyDescent="0.25">
      <c r="A219" s="348"/>
      <c r="B219" s="68"/>
      <c r="C219" s="309"/>
      <c r="D219" s="309"/>
      <c r="E219" s="309"/>
      <c r="F219" s="309"/>
      <c r="G219" s="309"/>
      <c r="H219" s="309"/>
      <c r="I219" s="309"/>
      <c r="J219" s="309"/>
      <c r="K219" s="309"/>
      <c r="L219" s="309"/>
      <c r="M219" s="309"/>
      <c r="N219" s="309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</row>
    <row r="220" spans="1:52" ht="15.75" customHeight="1" x14ac:dyDescent="0.25">
      <c r="A220" s="348"/>
      <c r="B220" s="68"/>
      <c r="C220" s="309"/>
      <c r="D220" s="309"/>
      <c r="E220" s="309"/>
      <c r="F220" s="309"/>
      <c r="G220" s="309"/>
      <c r="H220" s="309"/>
      <c r="I220" s="309"/>
      <c r="J220" s="309"/>
      <c r="K220" s="309"/>
      <c r="L220" s="309"/>
      <c r="M220" s="309"/>
      <c r="N220" s="309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8"/>
      <c r="AX220" s="68"/>
      <c r="AY220" s="68"/>
      <c r="AZ220" s="68"/>
    </row>
    <row r="221" spans="1:52" ht="15.75" customHeight="1" x14ac:dyDescent="0.25">
      <c r="A221" s="348"/>
      <c r="B221" s="68"/>
      <c r="C221" s="309"/>
      <c r="D221" s="309"/>
      <c r="E221" s="309"/>
      <c r="F221" s="309"/>
      <c r="G221" s="309"/>
      <c r="H221" s="309"/>
      <c r="I221" s="309"/>
      <c r="J221" s="309"/>
      <c r="K221" s="309"/>
      <c r="L221" s="309"/>
      <c r="M221" s="309"/>
      <c r="N221" s="309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8"/>
      <c r="AV221" s="68"/>
      <c r="AW221" s="68"/>
      <c r="AX221" s="68"/>
      <c r="AY221" s="68"/>
      <c r="AZ221" s="68"/>
    </row>
    <row r="222" spans="1:52" ht="15.75" customHeight="1" x14ac:dyDescent="0.25">
      <c r="A222" s="348"/>
      <c r="B222" s="68"/>
      <c r="C222" s="309"/>
      <c r="D222" s="309"/>
      <c r="E222" s="309"/>
      <c r="F222" s="309"/>
      <c r="G222" s="309"/>
      <c r="H222" s="309"/>
      <c r="I222" s="309"/>
      <c r="J222" s="309"/>
      <c r="K222" s="309"/>
      <c r="L222" s="309"/>
      <c r="M222" s="309"/>
      <c r="N222" s="309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</row>
    <row r="223" spans="1:52" ht="15.75" customHeight="1" x14ac:dyDescent="0.25">
      <c r="A223" s="348"/>
      <c r="B223" s="68"/>
      <c r="C223" s="309"/>
      <c r="D223" s="309"/>
      <c r="E223" s="309"/>
      <c r="F223" s="309"/>
      <c r="G223" s="309"/>
      <c r="H223" s="309"/>
      <c r="I223" s="309"/>
      <c r="J223" s="309"/>
      <c r="K223" s="309"/>
      <c r="L223" s="309"/>
      <c r="M223" s="309"/>
      <c r="N223" s="309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</row>
    <row r="224" spans="1:52" ht="15.75" customHeight="1" x14ac:dyDescent="0.25">
      <c r="A224" s="348"/>
      <c r="B224" s="68"/>
      <c r="C224" s="309"/>
      <c r="D224" s="309"/>
      <c r="E224" s="309"/>
      <c r="F224" s="309"/>
      <c r="G224" s="309"/>
      <c r="H224" s="309"/>
      <c r="I224" s="309"/>
      <c r="J224" s="309"/>
      <c r="K224" s="309"/>
      <c r="L224" s="309"/>
      <c r="M224" s="309"/>
      <c r="N224" s="309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</row>
    <row r="225" spans="1:52" ht="15.75" customHeight="1" x14ac:dyDescent="0.25">
      <c r="A225" s="348"/>
      <c r="B225" s="68"/>
      <c r="C225" s="309"/>
      <c r="D225" s="309"/>
      <c r="E225" s="309"/>
      <c r="F225" s="309"/>
      <c r="G225" s="309"/>
      <c r="H225" s="309"/>
      <c r="I225" s="309"/>
      <c r="J225" s="309"/>
      <c r="K225" s="309"/>
      <c r="L225" s="309"/>
      <c r="M225" s="309"/>
      <c r="N225" s="309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</row>
    <row r="226" spans="1:52" ht="15.75" customHeight="1" x14ac:dyDescent="0.25">
      <c r="A226" s="348"/>
      <c r="B226" s="68"/>
      <c r="C226" s="309"/>
      <c r="D226" s="309"/>
      <c r="E226" s="309"/>
      <c r="F226" s="309"/>
      <c r="G226" s="309"/>
      <c r="H226" s="309"/>
      <c r="I226" s="309"/>
      <c r="J226" s="309"/>
      <c r="K226" s="309"/>
      <c r="L226" s="309"/>
      <c r="M226" s="309"/>
      <c r="N226" s="309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</row>
    <row r="227" spans="1:52" ht="15.75" customHeight="1" x14ac:dyDescent="0.25">
      <c r="A227" s="348"/>
      <c r="B227" s="68"/>
      <c r="C227" s="309"/>
      <c r="D227" s="309"/>
      <c r="E227" s="309"/>
      <c r="F227" s="309"/>
      <c r="G227" s="309"/>
      <c r="H227" s="309"/>
      <c r="I227" s="309"/>
      <c r="J227" s="309"/>
      <c r="K227" s="309"/>
      <c r="L227" s="309"/>
      <c r="M227" s="309"/>
      <c r="N227" s="309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</row>
    <row r="228" spans="1:52" ht="15.75" customHeight="1" x14ac:dyDescent="0.25">
      <c r="A228" s="348"/>
      <c r="B228" s="68"/>
      <c r="C228" s="309"/>
      <c r="D228" s="309"/>
      <c r="E228" s="309"/>
      <c r="F228" s="309"/>
      <c r="G228" s="309"/>
      <c r="H228" s="309"/>
      <c r="I228" s="309"/>
      <c r="J228" s="309"/>
      <c r="K228" s="309"/>
      <c r="L228" s="309"/>
      <c r="M228" s="309"/>
      <c r="N228" s="309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</row>
    <row r="229" spans="1:52" ht="15.75" customHeight="1" x14ac:dyDescent="0.25">
      <c r="A229" s="348"/>
      <c r="B229" s="68"/>
      <c r="C229" s="309"/>
      <c r="D229" s="309"/>
      <c r="E229" s="309"/>
      <c r="F229" s="309"/>
      <c r="G229" s="309"/>
      <c r="H229" s="309"/>
      <c r="I229" s="309"/>
      <c r="J229" s="309"/>
      <c r="K229" s="309"/>
      <c r="L229" s="309"/>
      <c r="M229" s="309"/>
      <c r="N229" s="309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</row>
    <row r="230" spans="1:52" ht="15.75" customHeight="1" x14ac:dyDescent="0.25">
      <c r="A230" s="348"/>
      <c r="B230" s="68"/>
      <c r="C230" s="309"/>
      <c r="D230" s="309"/>
      <c r="E230" s="309"/>
      <c r="F230" s="309"/>
      <c r="G230" s="309"/>
      <c r="H230" s="309"/>
      <c r="I230" s="309"/>
      <c r="J230" s="309"/>
      <c r="K230" s="309"/>
      <c r="L230" s="309"/>
      <c r="M230" s="309"/>
      <c r="N230" s="309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8"/>
      <c r="AV230" s="68"/>
      <c r="AW230" s="68"/>
      <c r="AX230" s="68"/>
      <c r="AY230" s="68"/>
      <c r="AZ230" s="68"/>
    </row>
    <row r="231" spans="1:52" ht="15.75" customHeight="1" x14ac:dyDescent="0.25">
      <c r="A231" s="348"/>
      <c r="B231" s="68"/>
      <c r="C231" s="309"/>
      <c r="D231" s="309"/>
      <c r="E231" s="309"/>
      <c r="F231" s="309"/>
      <c r="G231" s="309"/>
      <c r="H231" s="309"/>
      <c r="I231" s="309"/>
      <c r="J231" s="309"/>
      <c r="K231" s="309"/>
      <c r="L231" s="309"/>
      <c r="M231" s="309"/>
      <c r="N231" s="309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</row>
    <row r="232" spans="1:52" ht="15.75" customHeight="1" x14ac:dyDescent="0.25">
      <c r="A232" s="348"/>
      <c r="B232" s="68"/>
      <c r="C232" s="309"/>
      <c r="D232" s="309"/>
      <c r="E232" s="309"/>
      <c r="F232" s="309"/>
      <c r="G232" s="309"/>
      <c r="H232" s="309"/>
      <c r="I232" s="309"/>
      <c r="J232" s="309"/>
      <c r="K232" s="309"/>
      <c r="L232" s="309"/>
      <c r="M232" s="309"/>
      <c r="N232" s="309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</row>
    <row r="233" spans="1:52" ht="15.75" customHeight="1" x14ac:dyDescent="0.25">
      <c r="A233" s="348"/>
      <c r="B233" s="68"/>
      <c r="C233" s="309"/>
      <c r="D233" s="309"/>
      <c r="E233" s="309"/>
      <c r="F233" s="309"/>
      <c r="G233" s="309"/>
      <c r="H233" s="309"/>
      <c r="I233" s="309"/>
      <c r="J233" s="309"/>
      <c r="K233" s="309"/>
      <c r="L233" s="309"/>
      <c r="M233" s="309"/>
      <c r="N233" s="309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</row>
    <row r="234" spans="1:52" ht="15.75" customHeight="1" x14ac:dyDescent="0.25">
      <c r="A234" s="348"/>
      <c r="B234" s="68"/>
      <c r="C234" s="309"/>
      <c r="D234" s="309"/>
      <c r="E234" s="309"/>
      <c r="F234" s="309"/>
      <c r="G234" s="309"/>
      <c r="H234" s="309"/>
      <c r="I234" s="309"/>
      <c r="J234" s="309"/>
      <c r="K234" s="309"/>
      <c r="L234" s="309"/>
      <c r="M234" s="309"/>
      <c r="N234" s="309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</row>
    <row r="235" spans="1:52" ht="15.75" customHeight="1" x14ac:dyDescent="0.25">
      <c r="A235" s="348"/>
      <c r="B235" s="68"/>
      <c r="C235" s="309"/>
      <c r="D235" s="309"/>
      <c r="E235" s="309"/>
      <c r="F235" s="309"/>
      <c r="G235" s="309"/>
      <c r="H235" s="309"/>
      <c r="I235" s="309"/>
      <c r="J235" s="309"/>
      <c r="K235" s="309"/>
      <c r="L235" s="309"/>
      <c r="M235" s="309"/>
      <c r="N235" s="309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  <c r="AT235" s="68"/>
      <c r="AU235" s="68"/>
      <c r="AV235" s="68"/>
      <c r="AW235" s="68"/>
      <c r="AX235" s="68"/>
      <c r="AY235" s="68"/>
      <c r="AZ235" s="68"/>
    </row>
    <row r="236" spans="1:52" ht="15.75" customHeight="1" x14ac:dyDescent="0.25">
      <c r="A236" s="348"/>
      <c r="B236" s="68"/>
      <c r="C236" s="309"/>
      <c r="D236" s="309"/>
      <c r="E236" s="309"/>
      <c r="F236" s="309"/>
      <c r="G236" s="309"/>
      <c r="H236" s="309"/>
      <c r="I236" s="309"/>
      <c r="J236" s="309"/>
      <c r="K236" s="309"/>
      <c r="L236" s="309"/>
      <c r="M236" s="309"/>
      <c r="N236" s="309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  <c r="AU236" s="68"/>
      <c r="AV236" s="68"/>
      <c r="AW236" s="68"/>
      <c r="AX236" s="68"/>
      <c r="AY236" s="68"/>
      <c r="AZ236" s="68"/>
    </row>
    <row r="237" spans="1:52" ht="15.75" customHeight="1" x14ac:dyDescent="0.25">
      <c r="A237" s="348"/>
      <c r="B237" s="68"/>
      <c r="C237" s="309"/>
      <c r="D237" s="309"/>
      <c r="E237" s="309"/>
      <c r="F237" s="309"/>
      <c r="G237" s="309"/>
      <c r="H237" s="309"/>
      <c r="I237" s="309"/>
      <c r="J237" s="309"/>
      <c r="K237" s="309"/>
      <c r="L237" s="309"/>
      <c r="M237" s="309"/>
      <c r="N237" s="309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  <c r="AU237" s="68"/>
      <c r="AV237" s="68"/>
      <c r="AW237" s="68"/>
      <c r="AX237" s="68"/>
      <c r="AY237" s="68"/>
      <c r="AZ237" s="68"/>
    </row>
    <row r="238" spans="1:52" ht="15.75" customHeight="1" x14ac:dyDescent="0.25">
      <c r="A238" s="348"/>
      <c r="B238" s="68"/>
      <c r="C238" s="309"/>
      <c r="D238" s="309"/>
      <c r="E238" s="309"/>
      <c r="F238" s="309"/>
      <c r="G238" s="309"/>
      <c r="H238" s="309"/>
      <c r="I238" s="309"/>
      <c r="J238" s="309"/>
      <c r="K238" s="309"/>
      <c r="L238" s="309"/>
      <c r="M238" s="309"/>
      <c r="N238" s="309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</row>
    <row r="239" spans="1:52" ht="15.75" customHeight="1" x14ac:dyDescent="0.25">
      <c r="A239" s="348"/>
      <c r="B239" s="68"/>
      <c r="C239" s="309"/>
      <c r="D239" s="309"/>
      <c r="E239" s="309"/>
      <c r="F239" s="309"/>
      <c r="G239" s="309"/>
      <c r="H239" s="309"/>
      <c r="I239" s="309"/>
      <c r="J239" s="309"/>
      <c r="K239" s="309"/>
      <c r="L239" s="309"/>
      <c r="M239" s="309"/>
      <c r="N239" s="309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8"/>
      <c r="AX239" s="68"/>
      <c r="AY239" s="68"/>
      <c r="AZ239" s="68"/>
    </row>
    <row r="240" spans="1:52" ht="15.75" customHeight="1" x14ac:dyDescent="0.25">
      <c r="A240" s="348"/>
      <c r="B240" s="68"/>
      <c r="C240" s="309"/>
      <c r="D240" s="309"/>
      <c r="E240" s="309"/>
      <c r="F240" s="309"/>
      <c r="G240" s="309"/>
      <c r="H240" s="309"/>
      <c r="I240" s="309"/>
      <c r="J240" s="309"/>
      <c r="K240" s="309"/>
      <c r="L240" s="309"/>
      <c r="M240" s="309"/>
      <c r="N240" s="309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8"/>
      <c r="AV240" s="68"/>
      <c r="AW240" s="68"/>
      <c r="AX240" s="68"/>
      <c r="AY240" s="68"/>
      <c r="AZ240" s="68"/>
    </row>
    <row r="241" spans="1:52" ht="15.75" customHeight="1" x14ac:dyDescent="0.25">
      <c r="A241" s="348"/>
      <c r="B241" s="68"/>
      <c r="C241" s="309"/>
      <c r="D241" s="309"/>
      <c r="E241" s="309"/>
      <c r="F241" s="309"/>
      <c r="G241" s="309"/>
      <c r="H241" s="309"/>
      <c r="I241" s="309"/>
      <c r="J241" s="309"/>
      <c r="K241" s="309"/>
      <c r="L241" s="309"/>
      <c r="M241" s="309"/>
      <c r="N241" s="309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</row>
    <row r="242" spans="1:52" ht="15.75" customHeight="1" x14ac:dyDescent="0.25">
      <c r="A242" s="348"/>
      <c r="B242" s="68"/>
      <c r="C242" s="309"/>
      <c r="D242" s="309"/>
      <c r="E242" s="309"/>
      <c r="F242" s="309"/>
      <c r="G242" s="309"/>
      <c r="H242" s="309"/>
      <c r="I242" s="309"/>
      <c r="J242" s="309"/>
      <c r="K242" s="309"/>
      <c r="L242" s="309"/>
      <c r="M242" s="309"/>
      <c r="N242" s="309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8"/>
      <c r="AP242" s="68"/>
      <c r="AQ242" s="68"/>
      <c r="AR242" s="68"/>
      <c r="AS242" s="68"/>
      <c r="AT242" s="68"/>
      <c r="AU242" s="68"/>
      <c r="AV242" s="68"/>
      <c r="AW242" s="68"/>
      <c r="AX242" s="68"/>
      <c r="AY242" s="68"/>
      <c r="AZ242" s="68"/>
    </row>
    <row r="243" spans="1:52" ht="15.75" customHeight="1" x14ac:dyDescent="0.25">
      <c r="A243" s="348"/>
      <c r="B243" s="68"/>
      <c r="C243" s="309"/>
      <c r="D243" s="309"/>
      <c r="E243" s="309"/>
      <c r="F243" s="309"/>
      <c r="G243" s="309"/>
      <c r="H243" s="309"/>
      <c r="I243" s="309"/>
      <c r="J243" s="309"/>
      <c r="K243" s="309"/>
      <c r="L243" s="309"/>
      <c r="M243" s="309"/>
      <c r="N243" s="309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  <c r="AT243" s="68"/>
      <c r="AU243" s="68"/>
      <c r="AV243" s="68"/>
      <c r="AW243" s="68"/>
      <c r="AX243" s="68"/>
      <c r="AY243" s="68"/>
      <c r="AZ243" s="68"/>
    </row>
    <row r="244" spans="1:52" ht="15.75" customHeight="1" x14ac:dyDescent="0.25">
      <c r="A244" s="348"/>
      <c r="B244" s="68"/>
      <c r="C244" s="309"/>
      <c r="D244" s="309"/>
      <c r="E244" s="309"/>
      <c r="F244" s="309"/>
      <c r="G244" s="309"/>
      <c r="H244" s="309"/>
      <c r="I244" s="309"/>
      <c r="J244" s="309"/>
      <c r="K244" s="309"/>
      <c r="L244" s="309"/>
      <c r="M244" s="309"/>
      <c r="N244" s="309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/>
      <c r="AW244" s="68"/>
      <c r="AX244" s="68"/>
      <c r="AY244" s="68"/>
      <c r="AZ244" s="68"/>
    </row>
    <row r="245" spans="1:52" ht="15.75" customHeight="1" x14ac:dyDescent="0.25">
      <c r="A245" s="348"/>
      <c r="B245" s="68"/>
      <c r="C245" s="309"/>
      <c r="D245" s="309"/>
      <c r="E245" s="309"/>
      <c r="F245" s="309"/>
      <c r="G245" s="309"/>
      <c r="H245" s="309"/>
      <c r="I245" s="309"/>
      <c r="J245" s="309"/>
      <c r="K245" s="309"/>
      <c r="L245" s="309"/>
      <c r="M245" s="309"/>
      <c r="N245" s="309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</row>
    <row r="246" spans="1:52" ht="15.75" customHeight="1" x14ac:dyDescent="0.25">
      <c r="A246" s="348"/>
      <c r="B246" s="68"/>
      <c r="C246" s="309"/>
      <c r="D246" s="309"/>
      <c r="E246" s="309"/>
      <c r="F246" s="309"/>
      <c r="G246" s="309"/>
      <c r="H246" s="309"/>
      <c r="I246" s="309"/>
      <c r="J246" s="309"/>
      <c r="K246" s="309"/>
      <c r="L246" s="309"/>
      <c r="M246" s="309"/>
      <c r="N246" s="309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</row>
    <row r="247" spans="1:52" ht="15.75" customHeight="1" x14ac:dyDescent="0.25">
      <c r="A247" s="348"/>
      <c r="B247" s="68"/>
      <c r="C247" s="309"/>
      <c r="D247" s="309"/>
      <c r="E247" s="309"/>
      <c r="F247" s="309"/>
      <c r="G247" s="309"/>
      <c r="H247" s="309"/>
      <c r="I247" s="309"/>
      <c r="J247" s="309"/>
      <c r="K247" s="309"/>
      <c r="L247" s="309"/>
      <c r="M247" s="309"/>
      <c r="N247" s="309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</row>
    <row r="248" spans="1:52" ht="15.75" customHeight="1" x14ac:dyDescent="0.25">
      <c r="A248" s="348"/>
      <c r="B248" s="68"/>
      <c r="C248" s="309"/>
      <c r="D248" s="309"/>
      <c r="E248" s="309"/>
      <c r="F248" s="309"/>
      <c r="G248" s="309"/>
      <c r="H248" s="309"/>
      <c r="I248" s="309"/>
      <c r="J248" s="309"/>
      <c r="K248" s="309"/>
      <c r="L248" s="309"/>
      <c r="M248" s="309"/>
      <c r="N248" s="309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</row>
    <row r="249" spans="1:52" ht="15.75" customHeight="1" x14ac:dyDescent="0.25">
      <c r="A249" s="348"/>
      <c r="B249" s="68"/>
      <c r="C249" s="309"/>
      <c r="D249" s="309"/>
      <c r="E249" s="309"/>
      <c r="F249" s="309"/>
      <c r="G249" s="309"/>
      <c r="H249" s="309"/>
      <c r="I249" s="309"/>
      <c r="J249" s="309"/>
      <c r="K249" s="309"/>
      <c r="L249" s="309"/>
      <c r="M249" s="309"/>
      <c r="N249" s="309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</row>
    <row r="250" spans="1:52" ht="15.75" customHeight="1" x14ac:dyDescent="0.25">
      <c r="A250" s="348"/>
      <c r="B250" s="68"/>
      <c r="C250" s="309"/>
      <c r="D250" s="309"/>
      <c r="E250" s="309"/>
      <c r="F250" s="309"/>
      <c r="G250" s="309"/>
      <c r="H250" s="309"/>
      <c r="I250" s="309"/>
      <c r="J250" s="309"/>
      <c r="K250" s="309"/>
      <c r="L250" s="309"/>
      <c r="M250" s="309"/>
      <c r="N250" s="309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8"/>
      <c r="AC250" s="68"/>
      <c r="AD250" s="68"/>
      <c r="AE250" s="68"/>
      <c r="AF250" s="68"/>
      <c r="AG250" s="68"/>
      <c r="AH250" s="68"/>
      <c r="AI250" s="68"/>
      <c r="AJ250" s="68"/>
      <c r="AK250" s="68"/>
      <c r="AL250" s="68"/>
      <c r="AM250" s="68"/>
      <c r="AN250" s="68"/>
      <c r="AO250" s="68"/>
      <c r="AP250" s="68"/>
      <c r="AQ250" s="68"/>
      <c r="AR250" s="68"/>
      <c r="AS250" s="68"/>
      <c r="AT250" s="68"/>
      <c r="AU250" s="68"/>
      <c r="AV250" s="68"/>
      <c r="AW250" s="68"/>
      <c r="AX250" s="68"/>
      <c r="AY250" s="68"/>
      <c r="AZ250" s="68"/>
    </row>
    <row r="251" spans="1:52" ht="15.75" customHeight="1" x14ac:dyDescent="0.25">
      <c r="A251" s="348"/>
      <c r="B251" s="68"/>
      <c r="C251" s="309"/>
      <c r="D251" s="309"/>
      <c r="E251" s="309"/>
      <c r="F251" s="309"/>
      <c r="G251" s="309"/>
      <c r="H251" s="309"/>
      <c r="I251" s="309"/>
      <c r="J251" s="309"/>
      <c r="K251" s="309"/>
      <c r="L251" s="309"/>
      <c r="M251" s="309"/>
      <c r="N251" s="309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  <c r="AH251" s="68"/>
      <c r="AI251" s="68"/>
      <c r="AJ251" s="68"/>
      <c r="AK251" s="68"/>
      <c r="AL251" s="68"/>
      <c r="AM251" s="68"/>
      <c r="AN251" s="68"/>
      <c r="AO251" s="68"/>
      <c r="AP251" s="68"/>
      <c r="AQ251" s="68"/>
      <c r="AR251" s="68"/>
      <c r="AS251" s="68"/>
      <c r="AT251" s="68"/>
      <c r="AU251" s="68"/>
      <c r="AV251" s="68"/>
      <c r="AW251" s="68"/>
      <c r="AX251" s="68"/>
      <c r="AY251" s="68"/>
      <c r="AZ251" s="68"/>
    </row>
    <row r="252" spans="1:52" ht="15.75" customHeight="1" x14ac:dyDescent="0.25">
      <c r="A252" s="348"/>
      <c r="B252" s="68"/>
      <c r="C252" s="309"/>
      <c r="D252" s="309"/>
      <c r="E252" s="309"/>
      <c r="F252" s="309"/>
      <c r="G252" s="309"/>
      <c r="H252" s="309"/>
      <c r="I252" s="309"/>
      <c r="J252" s="309"/>
      <c r="K252" s="309"/>
      <c r="L252" s="309"/>
      <c r="M252" s="309"/>
      <c r="N252" s="309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  <c r="AL252" s="68"/>
      <c r="AM252" s="68"/>
      <c r="AN252" s="68"/>
      <c r="AO252" s="68"/>
      <c r="AP252" s="68"/>
      <c r="AQ252" s="68"/>
      <c r="AR252" s="68"/>
      <c r="AS252" s="68"/>
      <c r="AT252" s="68"/>
      <c r="AU252" s="68"/>
      <c r="AV252" s="68"/>
      <c r="AW252" s="68"/>
      <c r="AX252" s="68"/>
      <c r="AY252" s="68"/>
      <c r="AZ252" s="68"/>
    </row>
    <row r="253" spans="1:52" ht="15.75" customHeight="1" x14ac:dyDescent="0.25">
      <c r="A253" s="348"/>
      <c r="B253" s="68"/>
      <c r="C253" s="309"/>
      <c r="D253" s="309"/>
      <c r="E253" s="309"/>
      <c r="F253" s="309"/>
      <c r="G253" s="309"/>
      <c r="H253" s="309"/>
      <c r="I253" s="309"/>
      <c r="J253" s="309"/>
      <c r="K253" s="309"/>
      <c r="L253" s="309"/>
      <c r="M253" s="309"/>
      <c r="N253" s="309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  <c r="AB253" s="68"/>
      <c r="AC253" s="68"/>
      <c r="AD253" s="68"/>
      <c r="AE253" s="68"/>
      <c r="AF253" s="68"/>
      <c r="AG253" s="68"/>
      <c r="AH253" s="68"/>
      <c r="AI253" s="68"/>
      <c r="AJ253" s="68"/>
      <c r="AK253" s="68"/>
      <c r="AL253" s="68"/>
      <c r="AM253" s="68"/>
      <c r="AN253" s="68"/>
      <c r="AO253" s="68"/>
      <c r="AP253" s="68"/>
      <c r="AQ253" s="68"/>
      <c r="AR253" s="68"/>
      <c r="AS253" s="68"/>
      <c r="AT253" s="68"/>
      <c r="AU253" s="68"/>
      <c r="AV253" s="68"/>
      <c r="AW253" s="68"/>
      <c r="AX253" s="68"/>
      <c r="AY253" s="68"/>
      <c r="AZ253" s="68"/>
    </row>
    <row r="254" spans="1:52" ht="15.75" customHeight="1" x14ac:dyDescent="0.25">
      <c r="A254" s="348"/>
      <c r="B254" s="68"/>
      <c r="C254" s="309"/>
      <c r="D254" s="309"/>
      <c r="E254" s="309"/>
      <c r="F254" s="309"/>
      <c r="G254" s="309"/>
      <c r="H254" s="309"/>
      <c r="I254" s="309"/>
      <c r="J254" s="309"/>
      <c r="K254" s="309"/>
      <c r="L254" s="309"/>
      <c r="M254" s="309"/>
      <c r="N254" s="309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  <c r="AL254" s="68"/>
      <c r="AM254" s="68"/>
      <c r="AN254" s="68"/>
      <c r="AO254" s="68"/>
      <c r="AP254" s="68"/>
      <c r="AQ254" s="68"/>
      <c r="AR254" s="68"/>
      <c r="AS254" s="68"/>
      <c r="AT254" s="68"/>
      <c r="AU254" s="68"/>
      <c r="AV254" s="68"/>
      <c r="AW254" s="68"/>
      <c r="AX254" s="68"/>
      <c r="AY254" s="68"/>
      <c r="AZ254" s="68"/>
    </row>
    <row r="255" spans="1:52" ht="15.75" customHeight="1" x14ac:dyDescent="0.25">
      <c r="A255" s="348"/>
      <c r="B255" s="68"/>
      <c r="C255" s="309"/>
      <c r="D255" s="309"/>
      <c r="E255" s="309"/>
      <c r="F255" s="309"/>
      <c r="G255" s="309"/>
      <c r="H255" s="309"/>
      <c r="I255" s="309"/>
      <c r="J255" s="309"/>
      <c r="K255" s="309"/>
      <c r="L255" s="309"/>
      <c r="M255" s="309"/>
      <c r="N255" s="309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  <c r="AL255" s="68"/>
      <c r="AM255" s="68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68"/>
      <c r="AZ255" s="68"/>
    </row>
    <row r="256" spans="1:52" ht="15.75" customHeight="1" x14ac:dyDescent="0.25">
      <c r="A256" s="348"/>
      <c r="B256" s="68"/>
      <c r="C256" s="309"/>
      <c r="D256" s="309"/>
      <c r="E256" s="309"/>
      <c r="F256" s="309"/>
      <c r="G256" s="309"/>
      <c r="H256" s="309"/>
      <c r="I256" s="309"/>
      <c r="J256" s="309"/>
      <c r="K256" s="309"/>
      <c r="L256" s="309"/>
      <c r="M256" s="309"/>
      <c r="N256" s="309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  <c r="AL256" s="68"/>
      <c r="AM256" s="68"/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68"/>
      <c r="AZ256" s="68"/>
    </row>
    <row r="257" spans="1:52" ht="15.75" customHeight="1" x14ac:dyDescent="0.25">
      <c r="A257" s="348"/>
      <c r="B257" s="68"/>
      <c r="C257" s="309"/>
      <c r="D257" s="309"/>
      <c r="E257" s="309"/>
      <c r="F257" s="309"/>
      <c r="G257" s="309"/>
      <c r="H257" s="309"/>
      <c r="I257" s="309"/>
      <c r="J257" s="309"/>
      <c r="K257" s="309"/>
      <c r="L257" s="309"/>
      <c r="M257" s="309"/>
      <c r="N257" s="309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68"/>
      <c r="AZ257" s="68"/>
    </row>
    <row r="258" spans="1:52" ht="15.75" customHeight="1" x14ac:dyDescent="0.25">
      <c r="A258" s="348"/>
      <c r="B258" s="68"/>
      <c r="C258" s="309"/>
      <c r="D258" s="309"/>
      <c r="E258" s="309"/>
      <c r="F258" s="309"/>
      <c r="G258" s="309"/>
      <c r="H258" s="309"/>
      <c r="I258" s="309"/>
      <c r="J258" s="309"/>
      <c r="K258" s="309"/>
      <c r="L258" s="309"/>
      <c r="M258" s="309"/>
      <c r="N258" s="309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68"/>
      <c r="AB258" s="68"/>
      <c r="AC258" s="68"/>
      <c r="AD258" s="68"/>
      <c r="AE258" s="68"/>
      <c r="AF258" s="68"/>
      <c r="AG258" s="68"/>
      <c r="AH258" s="68"/>
      <c r="AI258" s="68"/>
      <c r="AJ258" s="68"/>
      <c r="AK258" s="68"/>
      <c r="AL258" s="68"/>
      <c r="AM258" s="68"/>
      <c r="AN258" s="68"/>
      <c r="AO258" s="68"/>
      <c r="AP258" s="68"/>
      <c r="AQ258" s="68"/>
      <c r="AR258" s="68"/>
      <c r="AS258" s="68"/>
      <c r="AT258" s="68"/>
      <c r="AU258" s="68"/>
      <c r="AV258" s="68"/>
      <c r="AW258" s="68"/>
      <c r="AX258" s="68"/>
      <c r="AY258" s="68"/>
      <c r="AZ258" s="68"/>
    </row>
    <row r="259" spans="1:52" ht="15.75" customHeight="1" x14ac:dyDescent="0.25">
      <c r="A259" s="348"/>
      <c r="B259" s="68"/>
      <c r="C259" s="309"/>
      <c r="D259" s="309"/>
      <c r="E259" s="309"/>
      <c r="F259" s="309"/>
      <c r="G259" s="309"/>
      <c r="H259" s="309"/>
      <c r="I259" s="309"/>
      <c r="J259" s="309"/>
      <c r="K259" s="309"/>
      <c r="L259" s="309"/>
      <c r="M259" s="309"/>
      <c r="N259" s="309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  <c r="AE259" s="68"/>
      <c r="AF259" s="68"/>
      <c r="AG259" s="68"/>
      <c r="AH259" s="68"/>
      <c r="AI259" s="68"/>
      <c r="AJ259" s="68"/>
      <c r="AK259" s="68"/>
      <c r="AL259" s="68"/>
      <c r="AM259" s="68"/>
      <c r="AN259" s="68"/>
      <c r="AO259" s="68"/>
      <c r="AP259" s="68"/>
      <c r="AQ259" s="68"/>
      <c r="AR259" s="68"/>
      <c r="AS259" s="68"/>
      <c r="AT259" s="68"/>
      <c r="AU259" s="68"/>
      <c r="AV259" s="68"/>
      <c r="AW259" s="68"/>
      <c r="AX259" s="68"/>
      <c r="AY259" s="68"/>
      <c r="AZ259" s="68"/>
    </row>
    <row r="260" spans="1:52" ht="15.75" customHeight="1" x14ac:dyDescent="0.25">
      <c r="A260" s="348"/>
      <c r="B260" s="68"/>
      <c r="C260" s="309"/>
      <c r="D260" s="309"/>
      <c r="E260" s="309"/>
      <c r="F260" s="309"/>
      <c r="G260" s="309"/>
      <c r="H260" s="309"/>
      <c r="I260" s="309"/>
      <c r="J260" s="309"/>
      <c r="K260" s="309"/>
      <c r="L260" s="309"/>
      <c r="M260" s="309"/>
      <c r="N260" s="309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  <c r="AL260" s="68"/>
      <c r="AM260" s="68"/>
      <c r="AN260" s="68"/>
      <c r="AO260" s="68"/>
      <c r="AP260" s="68"/>
      <c r="AQ260" s="68"/>
      <c r="AR260" s="68"/>
      <c r="AS260" s="68"/>
      <c r="AT260" s="68"/>
      <c r="AU260" s="68"/>
      <c r="AV260" s="68"/>
      <c r="AW260" s="68"/>
      <c r="AX260" s="68"/>
      <c r="AY260" s="68"/>
      <c r="AZ260" s="68"/>
    </row>
    <row r="261" spans="1:52" ht="15.75" customHeight="1" x14ac:dyDescent="0.25">
      <c r="A261" s="348"/>
      <c r="B261" s="68"/>
      <c r="C261" s="309"/>
      <c r="D261" s="309"/>
      <c r="E261" s="309"/>
      <c r="F261" s="309"/>
      <c r="G261" s="309"/>
      <c r="H261" s="309"/>
      <c r="I261" s="309"/>
      <c r="J261" s="309"/>
      <c r="K261" s="309"/>
      <c r="L261" s="309"/>
      <c r="M261" s="309"/>
      <c r="N261" s="309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/>
      <c r="AQ261" s="68"/>
      <c r="AR261" s="68"/>
      <c r="AS261" s="68"/>
      <c r="AT261" s="68"/>
      <c r="AU261" s="68"/>
      <c r="AV261" s="68"/>
      <c r="AW261" s="68"/>
      <c r="AX261" s="68"/>
      <c r="AY261" s="68"/>
      <c r="AZ261" s="68"/>
    </row>
    <row r="262" spans="1:52" ht="15.75" customHeight="1" x14ac:dyDescent="0.25">
      <c r="A262" s="348"/>
      <c r="B262" s="68"/>
      <c r="C262" s="309"/>
      <c r="D262" s="309"/>
      <c r="E262" s="309"/>
      <c r="F262" s="309"/>
      <c r="G262" s="309"/>
      <c r="H262" s="309"/>
      <c r="I262" s="309"/>
      <c r="J262" s="309"/>
      <c r="K262" s="309"/>
      <c r="L262" s="309"/>
      <c r="M262" s="309"/>
      <c r="N262" s="309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  <c r="AH262" s="68"/>
      <c r="AI262" s="68"/>
      <c r="AJ262" s="68"/>
      <c r="AK262" s="68"/>
      <c r="AL262" s="68"/>
      <c r="AM262" s="68"/>
      <c r="AN262" s="68"/>
      <c r="AO262" s="68"/>
      <c r="AP262" s="68"/>
      <c r="AQ262" s="68"/>
      <c r="AR262" s="68"/>
      <c r="AS262" s="68"/>
      <c r="AT262" s="68"/>
      <c r="AU262" s="68"/>
      <c r="AV262" s="68"/>
      <c r="AW262" s="68"/>
      <c r="AX262" s="68"/>
      <c r="AY262" s="68"/>
      <c r="AZ262" s="68"/>
    </row>
    <row r="263" spans="1:52" ht="15.75" customHeight="1" x14ac:dyDescent="0.25">
      <c r="A263" s="348"/>
      <c r="B263" s="68"/>
      <c r="C263" s="309"/>
      <c r="D263" s="309"/>
      <c r="E263" s="309"/>
      <c r="F263" s="309"/>
      <c r="G263" s="309"/>
      <c r="H263" s="309"/>
      <c r="I263" s="309"/>
      <c r="J263" s="309"/>
      <c r="K263" s="309"/>
      <c r="L263" s="309"/>
      <c r="M263" s="309"/>
      <c r="N263" s="309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  <c r="AO263" s="68"/>
      <c r="AP263" s="68"/>
      <c r="AQ263" s="68"/>
      <c r="AR263" s="68"/>
      <c r="AS263" s="68"/>
      <c r="AT263" s="68"/>
      <c r="AU263" s="68"/>
      <c r="AV263" s="68"/>
      <c r="AW263" s="68"/>
      <c r="AX263" s="68"/>
      <c r="AY263" s="68"/>
      <c r="AZ263" s="68"/>
    </row>
    <row r="264" spans="1:52" ht="15.75" customHeight="1" x14ac:dyDescent="0.25">
      <c r="A264" s="348"/>
      <c r="B264" s="68"/>
      <c r="C264" s="309"/>
      <c r="D264" s="309"/>
      <c r="E264" s="309"/>
      <c r="F264" s="309"/>
      <c r="G264" s="309"/>
      <c r="H264" s="309"/>
      <c r="I264" s="309"/>
      <c r="J264" s="309"/>
      <c r="K264" s="309"/>
      <c r="L264" s="309"/>
      <c r="M264" s="309"/>
      <c r="N264" s="309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/>
      <c r="AT264" s="68"/>
      <c r="AU264" s="68"/>
      <c r="AV264" s="68"/>
      <c r="AW264" s="68"/>
      <c r="AX264" s="68"/>
      <c r="AY264" s="68"/>
      <c r="AZ264" s="68"/>
    </row>
    <row r="265" spans="1:52" ht="15.75" customHeight="1" x14ac:dyDescent="0.25">
      <c r="A265" s="348"/>
      <c r="B265" s="68"/>
      <c r="C265" s="309"/>
      <c r="D265" s="309"/>
      <c r="E265" s="309"/>
      <c r="F265" s="309"/>
      <c r="G265" s="309"/>
      <c r="H265" s="309"/>
      <c r="I265" s="309"/>
      <c r="J265" s="309"/>
      <c r="K265" s="309"/>
      <c r="L265" s="309"/>
      <c r="M265" s="309"/>
      <c r="N265" s="309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  <c r="AO265" s="68"/>
      <c r="AP265" s="68"/>
      <c r="AQ265" s="68"/>
      <c r="AR265" s="68"/>
      <c r="AS265" s="68"/>
      <c r="AT265" s="68"/>
      <c r="AU265" s="68"/>
      <c r="AV265" s="68"/>
      <c r="AW265" s="68"/>
      <c r="AX265" s="68"/>
      <c r="AY265" s="68"/>
      <c r="AZ265" s="68"/>
    </row>
    <row r="266" spans="1:52" ht="15.75" customHeight="1" x14ac:dyDescent="0.25">
      <c r="A266" s="348"/>
      <c r="B266" s="68"/>
      <c r="C266" s="309"/>
      <c r="D266" s="309"/>
      <c r="E266" s="309"/>
      <c r="F266" s="309"/>
      <c r="G266" s="309"/>
      <c r="H266" s="309"/>
      <c r="I266" s="309"/>
      <c r="J266" s="309"/>
      <c r="K266" s="309"/>
      <c r="L266" s="309"/>
      <c r="M266" s="309"/>
      <c r="N266" s="309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  <c r="AO266" s="68"/>
      <c r="AP266" s="68"/>
      <c r="AQ266" s="68"/>
      <c r="AR266" s="68"/>
      <c r="AS266" s="68"/>
      <c r="AT266" s="68"/>
      <c r="AU266" s="68"/>
      <c r="AV266" s="68"/>
      <c r="AW266" s="68"/>
      <c r="AX266" s="68"/>
      <c r="AY266" s="68"/>
      <c r="AZ266" s="68"/>
    </row>
    <row r="267" spans="1:52" ht="15.75" customHeight="1" x14ac:dyDescent="0.25">
      <c r="A267" s="348"/>
      <c r="B267" s="68"/>
      <c r="C267" s="309"/>
      <c r="D267" s="309"/>
      <c r="E267" s="309"/>
      <c r="F267" s="309"/>
      <c r="G267" s="309"/>
      <c r="H267" s="309"/>
      <c r="I267" s="309"/>
      <c r="J267" s="309"/>
      <c r="K267" s="309"/>
      <c r="L267" s="309"/>
      <c r="M267" s="309"/>
      <c r="N267" s="309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  <c r="AT267" s="68"/>
      <c r="AU267" s="68"/>
      <c r="AV267" s="68"/>
      <c r="AW267" s="68"/>
      <c r="AX267" s="68"/>
      <c r="AY267" s="68"/>
      <c r="AZ267" s="68"/>
    </row>
    <row r="268" spans="1:52" ht="15.75" customHeight="1" x14ac:dyDescent="0.25">
      <c r="A268" s="348"/>
      <c r="B268" s="68"/>
      <c r="C268" s="309"/>
      <c r="D268" s="309"/>
      <c r="E268" s="309"/>
      <c r="F268" s="309"/>
      <c r="G268" s="309"/>
      <c r="H268" s="309"/>
      <c r="I268" s="309"/>
      <c r="J268" s="309"/>
      <c r="K268" s="309"/>
      <c r="L268" s="309"/>
      <c r="M268" s="309"/>
      <c r="N268" s="309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  <c r="AO268" s="68"/>
      <c r="AP268" s="68"/>
      <c r="AQ268" s="68"/>
      <c r="AR268" s="68"/>
      <c r="AS268" s="68"/>
      <c r="AT268" s="68"/>
      <c r="AU268" s="68"/>
      <c r="AV268" s="68"/>
      <c r="AW268" s="68"/>
      <c r="AX268" s="68"/>
      <c r="AY268" s="68"/>
      <c r="AZ268" s="68"/>
    </row>
    <row r="269" spans="1:52" ht="15.75" customHeight="1" x14ac:dyDescent="0.25">
      <c r="A269" s="348"/>
      <c r="B269" s="68"/>
      <c r="C269" s="309"/>
      <c r="D269" s="309"/>
      <c r="E269" s="309"/>
      <c r="F269" s="309"/>
      <c r="G269" s="309"/>
      <c r="H269" s="309"/>
      <c r="I269" s="309"/>
      <c r="J269" s="309"/>
      <c r="K269" s="309"/>
      <c r="L269" s="309"/>
      <c r="M269" s="309"/>
      <c r="N269" s="309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  <c r="AO269" s="68"/>
      <c r="AP269" s="68"/>
      <c r="AQ269" s="68"/>
      <c r="AR269" s="68"/>
      <c r="AS269" s="68"/>
      <c r="AT269" s="68"/>
      <c r="AU269" s="68"/>
      <c r="AV269" s="68"/>
      <c r="AW269" s="68"/>
      <c r="AX269" s="68"/>
      <c r="AY269" s="68"/>
      <c r="AZ269" s="68"/>
    </row>
    <row r="270" spans="1:52" ht="15.75" customHeight="1" x14ac:dyDescent="0.25">
      <c r="A270" s="348"/>
      <c r="B270" s="68"/>
      <c r="C270" s="309"/>
      <c r="D270" s="309"/>
      <c r="E270" s="309"/>
      <c r="F270" s="309"/>
      <c r="G270" s="309"/>
      <c r="H270" s="309"/>
      <c r="I270" s="309"/>
      <c r="J270" s="309"/>
      <c r="K270" s="309"/>
      <c r="L270" s="309"/>
      <c r="M270" s="309"/>
      <c r="N270" s="309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68"/>
      <c r="AV270" s="68"/>
      <c r="AW270" s="68"/>
      <c r="AX270" s="68"/>
      <c r="AY270" s="68"/>
      <c r="AZ270" s="68"/>
    </row>
    <row r="271" spans="1:52" ht="15.75" customHeight="1" x14ac:dyDescent="0.25">
      <c r="A271" s="348"/>
      <c r="B271" s="68"/>
      <c r="C271" s="309"/>
      <c r="D271" s="309"/>
      <c r="E271" s="309"/>
      <c r="F271" s="309"/>
      <c r="G271" s="309"/>
      <c r="H271" s="309"/>
      <c r="I271" s="309"/>
      <c r="J271" s="309"/>
      <c r="K271" s="309"/>
      <c r="L271" s="309"/>
      <c r="M271" s="309"/>
      <c r="N271" s="309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68"/>
      <c r="AV271" s="68"/>
      <c r="AW271" s="68"/>
      <c r="AX271" s="68"/>
      <c r="AY271" s="68"/>
      <c r="AZ271" s="68"/>
    </row>
    <row r="272" spans="1:52" ht="15.75" customHeight="1" x14ac:dyDescent="0.25">
      <c r="A272" s="348"/>
      <c r="B272" s="68"/>
      <c r="C272" s="309"/>
      <c r="D272" s="309"/>
      <c r="E272" s="309"/>
      <c r="F272" s="309"/>
      <c r="G272" s="309"/>
      <c r="H272" s="309"/>
      <c r="I272" s="309"/>
      <c r="J272" s="309"/>
      <c r="K272" s="309"/>
      <c r="L272" s="309"/>
      <c r="M272" s="309"/>
      <c r="N272" s="309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  <c r="AT272" s="68"/>
      <c r="AU272" s="68"/>
      <c r="AV272" s="68"/>
      <c r="AW272" s="68"/>
      <c r="AX272" s="68"/>
      <c r="AY272" s="68"/>
      <c r="AZ272" s="68"/>
    </row>
    <row r="273" spans="1:52" ht="15.75" customHeight="1" x14ac:dyDescent="0.25">
      <c r="A273" s="348"/>
      <c r="B273" s="68"/>
      <c r="C273" s="309"/>
      <c r="D273" s="309"/>
      <c r="E273" s="309"/>
      <c r="F273" s="309"/>
      <c r="G273" s="309"/>
      <c r="H273" s="309"/>
      <c r="I273" s="309"/>
      <c r="J273" s="309"/>
      <c r="K273" s="309"/>
      <c r="L273" s="309"/>
      <c r="M273" s="309"/>
      <c r="N273" s="309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</row>
    <row r="274" spans="1:52" ht="15.75" customHeight="1" x14ac:dyDescent="0.25">
      <c r="A274" s="348"/>
      <c r="B274" s="68"/>
      <c r="C274" s="309"/>
      <c r="D274" s="309"/>
      <c r="E274" s="309"/>
      <c r="F274" s="309"/>
      <c r="G274" s="309"/>
      <c r="H274" s="309"/>
      <c r="I274" s="309"/>
      <c r="J274" s="309"/>
      <c r="K274" s="309"/>
      <c r="L274" s="309"/>
      <c r="M274" s="309"/>
      <c r="N274" s="309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  <c r="AU274" s="68"/>
      <c r="AV274" s="68"/>
      <c r="AW274" s="68"/>
      <c r="AX274" s="68"/>
      <c r="AY274" s="68"/>
      <c r="AZ274" s="68"/>
    </row>
    <row r="275" spans="1:52" ht="15.75" customHeight="1" x14ac:dyDescent="0.25">
      <c r="A275" s="348"/>
      <c r="B275" s="68"/>
      <c r="C275" s="309"/>
      <c r="D275" s="309"/>
      <c r="E275" s="309"/>
      <c r="F275" s="309"/>
      <c r="G275" s="309"/>
      <c r="H275" s="309"/>
      <c r="I275" s="309"/>
      <c r="J275" s="309"/>
      <c r="K275" s="309"/>
      <c r="L275" s="309"/>
      <c r="M275" s="309"/>
      <c r="N275" s="309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</row>
    <row r="276" spans="1:52" ht="15.75" customHeight="1" x14ac:dyDescent="0.25">
      <c r="A276" s="348"/>
      <c r="B276" s="68"/>
      <c r="C276" s="309"/>
      <c r="D276" s="309"/>
      <c r="E276" s="309"/>
      <c r="F276" s="309"/>
      <c r="G276" s="309"/>
      <c r="H276" s="309"/>
      <c r="I276" s="309"/>
      <c r="J276" s="309"/>
      <c r="K276" s="309"/>
      <c r="L276" s="309"/>
      <c r="M276" s="309"/>
      <c r="N276" s="309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8"/>
      <c r="AW276" s="68"/>
      <c r="AX276" s="68"/>
      <c r="AY276" s="68"/>
      <c r="AZ276" s="68"/>
    </row>
    <row r="277" spans="1:52" ht="15.75" customHeight="1" x14ac:dyDescent="0.25">
      <c r="A277" s="348"/>
      <c r="B277" s="68"/>
      <c r="C277" s="309"/>
      <c r="D277" s="309"/>
      <c r="E277" s="309"/>
      <c r="F277" s="309"/>
      <c r="G277" s="309"/>
      <c r="H277" s="309"/>
      <c r="I277" s="309"/>
      <c r="J277" s="309"/>
      <c r="K277" s="309"/>
      <c r="L277" s="309"/>
      <c r="M277" s="309"/>
      <c r="N277" s="309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  <c r="AO277" s="68"/>
      <c r="AP277" s="68"/>
      <c r="AQ277" s="68"/>
      <c r="AR277" s="68"/>
      <c r="AS277" s="68"/>
      <c r="AT277" s="68"/>
      <c r="AU277" s="68"/>
      <c r="AV277" s="68"/>
      <c r="AW277" s="68"/>
      <c r="AX277" s="68"/>
      <c r="AY277" s="68"/>
      <c r="AZ277" s="68"/>
    </row>
    <row r="278" spans="1:52" ht="15.75" customHeight="1" x14ac:dyDescent="0.25">
      <c r="A278" s="348"/>
      <c r="B278" s="68"/>
      <c r="C278" s="309"/>
      <c r="D278" s="309"/>
      <c r="E278" s="309"/>
      <c r="F278" s="309"/>
      <c r="G278" s="309"/>
      <c r="H278" s="309"/>
      <c r="I278" s="309"/>
      <c r="J278" s="309"/>
      <c r="K278" s="309"/>
      <c r="L278" s="309"/>
      <c r="M278" s="309"/>
      <c r="N278" s="309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  <c r="AT278" s="68"/>
      <c r="AU278" s="68"/>
      <c r="AV278" s="68"/>
      <c r="AW278" s="68"/>
      <c r="AX278" s="68"/>
      <c r="AY278" s="68"/>
      <c r="AZ278" s="68"/>
    </row>
    <row r="279" spans="1:52" ht="15.75" customHeight="1" x14ac:dyDescent="0.25">
      <c r="A279" s="348"/>
      <c r="B279" s="68"/>
      <c r="C279" s="309"/>
      <c r="D279" s="309"/>
      <c r="E279" s="309"/>
      <c r="F279" s="309"/>
      <c r="G279" s="309"/>
      <c r="H279" s="309"/>
      <c r="I279" s="309"/>
      <c r="J279" s="309"/>
      <c r="K279" s="309"/>
      <c r="L279" s="309"/>
      <c r="M279" s="309"/>
      <c r="N279" s="309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  <c r="AT279" s="68"/>
      <c r="AU279" s="68"/>
      <c r="AV279" s="68"/>
      <c r="AW279" s="68"/>
      <c r="AX279" s="68"/>
      <c r="AY279" s="68"/>
      <c r="AZ279" s="68"/>
    </row>
    <row r="280" spans="1:52" ht="15.75" customHeight="1" x14ac:dyDescent="0.25">
      <c r="A280" s="348"/>
      <c r="B280" s="68"/>
      <c r="C280" s="309"/>
      <c r="D280" s="309"/>
      <c r="E280" s="309"/>
      <c r="F280" s="309"/>
      <c r="G280" s="309"/>
      <c r="H280" s="309"/>
      <c r="I280" s="309"/>
      <c r="J280" s="309"/>
      <c r="K280" s="309"/>
      <c r="L280" s="309"/>
      <c r="M280" s="309"/>
      <c r="N280" s="309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  <c r="AT280" s="68"/>
      <c r="AU280" s="68"/>
      <c r="AV280" s="68"/>
      <c r="AW280" s="68"/>
      <c r="AX280" s="68"/>
      <c r="AY280" s="68"/>
      <c r="AZ280" s="68"/>
    </row>
    <row r="281" spans="1:52" ht="15.75" customHeight="1" x14ac:dyDescent="0.25">
      <c r="A281" s="348"/>
      <c r="B281" s="68"/>
      <c r="C281" s="309"/>
      <c r="D281" s="309"/>
      <c r="E281" s="309"/>
      <c r="F281" s="309"/>
      <c r="G281" s="309"/>
      <c r="H281" s="309"/>
      <c r="I281" s="309"/>
      <c r="J281" s="309"/>
      <c r="K281" s="309"/>
      <c r="L281" s="309"/>
      <c r="M281" s="309"/>
      <c r="N281" s="309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8"/>
      <c r="AV281" s="68"/>
      <c r="AW281" s="68"/>
      <c r="AX281" s="68"/>
      <c r="AY281" s="68"/>
      <c r="AZ281" s="68"/>
    </row>
    <row r="282" spans="1:52" ht="15.75" customHeight="1" x14ac:dyDescent="0.25">
      <c r="A282" s="348"/>
      <c r="B282" s="68"/>
      <c r="C282" s="309"/>
      <c r="D282" s="309"/>
      <c r="E282" s="309"/>
      <c r="F282" s="309"/>
      <c r="G282" s="309"/>
      <c r="H282" s="309"/>
      <c r="I282" s="309"/>
      <c r="J282" s="309"/>
      <c r="K282" s="309"/>
      <c r="L282" s="309"/>
      <c r="M282" s="309"/>
      <c r="N282" s="309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  <c r="AT282" s="68"/>
      <c r="AU282" s="68"/>
      <c r="AV282" s="68"/>
      <c r="AW282" s="68"/>
      <c r="AX282" s="68"/>
      <c r="AY282" s="68"/>
      <c r="AZ282" s="68"/>
    </row>
    <row r="283" spans="1:52" ht="15.75" customHeight="1" x14ac:dyDescent="0.25">
      <c r="A283" s="348"/>
      <c r="B283" s="68"/>
      <c r="C283" s="309"/>
      <c r="D283" s="309"/>
      <c r="E283" s="309"/>
      <c r="F283" s="309"/>
      <c r="G283" s="309"/>
      <c r="H283" s="309"/>
      <c r="I283" s="309"/>
      <c r="J283" s="309"/>
      <c r="K283" s="309"/>
      <c r="L283" s="309"/>
      <c r="M283" s="309"/>
      <c r="N283" s="309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  <c r="AU283" s="68"/>
      <c r="AV283" s="68"/>
      <c r="AW283" s="68"/>
      <c r="AX283" s="68"/>
      <c r="AY283" s="68"/>
      <c r="AZ283" s="68"/>
    </row>
    <row r="284" spans="1:52" ht="15.75" customHeight="1" x14ac:dyDescent="0.25">
      <c r="A284" s="348"/>
      <c r="B284" s="68"/>
      <c r="C284" s="309"/>
      <c r="D284" s="309"/>
      <c r="E284" s="309"/>
      <c r="F284" s="309"/>
      <c r="G284" s="309"/>
      <c r="H284" s="309"/>
      <c r="I284" s="309"/>
      <c r="J284" s="309"/>
      <c r="K284" s="309"/>
      <c r="L284" s="309"/>
      <c r="M284" s="309"/>
      <c r="N284" s="309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  <c r="AT284" s="68"/>
      <c r="AU284" s="68"/>
      <c r="AV284" s="68"/>
      <c r="AW284" s="68"/>
      <c r="AX284" s="68"/>
      <c r="AY284" s="68"/>
      <c r="AZ284" s="68"/>
    </row>
    <row r="285" spans="1:52" ht="15.75" customHeight="1" x14ac:dyDescent="0.25">
      <c r="A285" s="348"/>
      <c r="B285" s="68"/>
      <c r="C285" s="309"/>
      <c r="D285" s="309"/>
      <c r="E285" s="309"/>
      <c r="F285" s="309"/>
      <c r="G285" s="309"/>
      <c r="H285" s="309"/>
      <c r="I285" s="309"/>
      <c r="J285" s="309"/>
      <c r="K285" s="309"/>
      <c r="L285" s="309"/>
      <c r="M285" s="309"/>
      <c r="N285" s="309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</row>
    <row r="286" spans="1:52" ht="15.75" customHeight="1" x14ac:dyDescent="0.25">
      <c r="A286" s="348"/>
      <c r="B286" s="68"/>
      <c r="C286" s="309"/>
      <c r="D286" s="309"/>
      <c r="E286" s="309"/>
      <c r="F286" s="309"/>
      <c r="G286" s="309"/>
      <c r="H286" s="309"/>
      <c r="I286" s="309"/>
      <c r="J286" s="309"/>
      <c r="K286" s="309"/>
      <c r="L286" s="309"/>
      <c r="M286" s="309"/>
      <c r="N286" s="309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</row>
    <row r="287" spans="1:52" ht="15.75" customHeight="1" x14ac:dyDescent="0.25">
      <c r="A287" s="348"/>
      <c r="B287" s="68"/>
      <c r="C287" s="309"/>
      <c r="D287" s="309"/>
      <c r="E287" s="309"/>
      <c r="F287" s="309"/>
      <c r="G287" s="309"/>
      <c r="H287" s="309"/>
      <c r="I287" s="309"/>
      <c r="J287" s="309"/>
      <c r="K287" s="309"/>
      <c r="L287" s="309"/>
      <c r="M287" s="309"/>
      <c r="N287" s="309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68"/>
      <c r="AZ287" s="68"/>
    </row>
    <row r="288" spans="1:52" ht="15.75" customHeight="1" x14ac:dyDescent="0.25">
      <c r="A288" s="348"/>
      <c r="B288" s="68"/>
      <c r="C288" s="309"/>
      <c r="D288" s="309"/>
      <c r="E288" s="309"/>
      <c r="F288" s="309"/>
      <c r="G288" s="309"/>
      <c r="H288" s="309"/>
      <c r="I288" s="309"/>
      <c r="J288" s="309"/>
      <c r="K288" s="309"/>
      <c r="L288" s="309"/>
      <c r="M288" s="309"/>
      <c r="N288" s="309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68"/>
      <c r="AM288" s="68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68"/>
      <c r="AZ288" s="68"/>
    </row>
    <row r="289" spans="1:52" ht="15.75" customHeight="1" x14ac:dyDescent="0.25">
      <c r="A289" s="348"/>
      <c r="B289" s="68"/>
      <c r="C289" s="309"/>
      <c r="D289" s="309"/>
      <c r="E289" s="309"/>
      <c r="F289" s="309"/>
      <c r="G289" s="309"/>
      <c r="H289" s="309"/>
      <c r="I289" s="309"/>
      <c r="J289" s="309"/>
      <c r="K289" s="309"/>
      <c r="L289" s="309"/>
      <c r="M289" s="309"/>
      <c r="N289" s="309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68"/>
      <c r="AZ289" s="68"/>
    </row>
    <row r="290" spans="1:52" ht="15.75" customHeight="1" x14ac:dyDescent="0.25">
      <c r="A290" s="348"/>
      <c r="B290" s="68"/>
      <c r="C290" s="309"/>
      <c r="D290" s="309"/>
      <c r="E290" s="309"/>
      <c r="F290" s="309"/>
      <c r="G290" s="309"/>
      <c r="H290" s="309"/>
      <c r="I290" s="309"/>
      <c r="J290" s="309"/>
      <c r="K290" s="309"/>
      <c r="L290" s="309"/>
      <c r="M290" s="309"/>
      <c r="N290" s="309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  <c r="AO290" s="68"/>
      <c r="AP290" s="68"/>
      <c r="AQ290" s="68"/>
      <c r="AR290" s="68"/>
      <c r="AS290" s="68"/>
      <c r="AT290" s="68"/>
      <c r="AU290" s="68"/>
      <c r="AV290" s="68"/>
      <c r="AW290" s="68"/>
      <c r="AX290" s="68"/>
      <c r="AY290" s="68"/>
      <c r="AZ290" s="68"/>
    </row>
    <row r="291" spans="1:52" ht="15.75" customHeight="1" x14ac:dyDescent="0.25">
      <c r="A291" s="348"/>
      <c r="B291" s="68"/>
      <c r="C291" s="309"/>
      <c r="D291" s="309"/>
      <c r="E291" s="309"/>
      <c r="F291" s="309"/>
      <c r="G291" s="309"/>
      <c r="H291" s="309"/>
      <c r="I291" s="309"/>
      <c r="J291" s="309"/>
      <c r="K291" s="309"/>
      <c r="L291" s="309"/>
      <c r="M291" s="309"/>
      <c r="N291" s="309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8"/>
      <c r="AX291" s="68"/>
      <c r="AY291" s="68"/>
      <c r="AZ291" s="68"/>
    </row>
    <row r="292" spans="1:52" ht="15.75" customHeight="1" x14ac:dyDescent="0.25">
      <c r="A292" s="348"/>
      <c r="B292" s="68"/>
      <c r="C292" s="309"/>
      <c r="D292" s="309"/>
      <c r="E292" s="309"/>
      <c r="F292" s="309"/>
      <c r="G292" s="309"/>
      <c r="H292" s="309"/>
      <c r="I292" s="309"/>
      <c r="J292" s="309"/>
      <c r="K292" s="309"/>
      <c r="L292" s="309"/>
      <c r="M292" s="309"/>
      <c r="N292" s="309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</row>
    <row r="293" spans="1:52" ht="15.75" customHeight="1" x14ac:dyDescent="0.25">
      <c r="A293" s="348"/>
      <c r="B293" s="68"/>
      <c r="C293" s="309"/>
      <c r="D293" s="309"/>
      <c r="E293" s="309"/>
      <c r="F293" s="309"/>
      <c r="G293" s="309"/>
      <c r="H293" s="309"/>
      <c r="I293" s="309"/>
      <c r="J293" s="309"/>
      <c r="K293" s="309"/>
      <c r="L293" s="309"/>
      <c r="M293" s="309"/>
      <c r="N293" s="309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  <c r="AO293" s="68"/>
      <c r="AP293" s="68"/>
      <c r="AQ293" s="68"/>
      <c r="AR293" s="68"/>
      <c r="AS293" s="68"/>
      <c r="AT293" s="68"/>
      <c r="AU293" s="68"/>
      <c r="AV293" s="68"/>
      <c r="AW293" s="68"/>
      <c r="AX293" s="68"/>
      <c r="AY293" s="68"/>
      <c r="AZ293" s="68"/>
    </row>
    <row r="294" spans="1:52" ht="15.75" customHeight="1" x14ac:dyDescent="0.25">
      <c r="A294" s="348"/>
      <c r="B294" s="68"/>
      <c r="C294" s="309"/>
      <c r="D294" s="309"/>
      <c r="E294" s="309"/>
      <c r="F294" s="309"/>
      <c r="G294" s="309"/>
      <c r="H294" s="309"/>
      <c r="I294" s="309"/>
      <c r="J294" s="309"/>
      <c r="K294" s="309"/>
      <c r="L294" s="309"/>
      <c r="M294" s="309"/>
      <c r="N294" s="309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</row>
    <row r="295" spans="1:52" ht="15.75" customHeight="1" x14ac:dyDescent="0.25">
      <c r="A295" s="348"/>
      <c r="B295" s="68"/>
      <c r="C295" s="309"/>
      <c r="D295" s="309"/>
      <c r="E295" s="309"/>
      <c r="F295" s="309"/>
      <c r="G295" s="309"/>
      <c r="H295" s="309"/>
      <c r="I295" s="309"/>
      <c r="J295" s="309"/>
      <c r="K295" s="309"/>
      <c r="L295" s="309"/>
      <c r="M295" s="309"/>
      <c r="N295" s="309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8"/>
      <c r="AV295" s="68"/>
      <c r="AW295" s="68"/>
      <c r="AX295" s="68"/>
      <c r="AY295" s="68"/>
      <c r="AZ295" s="68"/>
    </row>
    <row r="296" spans="1:52" ht="15.75" customHeight="1" x14ac:dyDescent="0.25">
      <c r="A296" s="348"/>
      <c r="B296" s="68"/>
      <c r="C296" s="309"/>
      <c r="D296" s="309"/>
      <c r="E296" s="309"/>
      <c r="F296" s="309"/>
      <c r="G296" s="309"/>
      <c r="H296" s="309"/>
      <c r="I296" s="309"/>
      <c r="J296" s="309"/>
      <c r="K296" s="309"/>
      <c r="L296" s="309"/>
      <c r="M296" s="309"/>
      <c r="N296" s="309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  <c r="AO296" s="68"/>
      <c r="AP296" s="68"/>
      <c r="AQ296" s="68"/>
      <c r="AR296" s="68"/>
      <c r="AS296" s="68"/>
      <c r="AT296" s="68"/>
      <c r="AU296" s="68"/>
      <c r="AV296" s="68"/>
      <c r="AW296" s="68"/>
      <c r="AX296" s="68"/>
      <c r="AY296" s="68"/>
      <c r="AZ296" s="68"/>
    </row>
    <row r="297" spans="1:52" ht="15.75" customHeight="1" x14ac:dyDescent="0.25">
      <c r="A297" s="348"/>
      <c r="B297" s="68"/>
      <c r="C297" s="309"/>
      <c r="D297" s="309"/>
      <c r="E297" s="309"/>
      <c r="F297" s="309"/>
      <c r="G297" s="309"/>
      <c r="H297" s="309"/>
      <c r="I297" s="309"/>
      <c r="J297" s="309"/>
      <c r="K297" s="309"/>
      <c r="L297" s="309"/>
      <c r="M297" s="309"/>
      <c r="N297" s="309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  <c r="AL297" s="68"/>
      <c r="AM297" s="68"/>
      <c r="AN297" s="68"/>
      <c r="AO297" s="68"/>
      <c r="AP297" s="68"/>
      <c r="AQ297" s="68"/>
      <c r="AR297" s="68"/>
      <c r="AS297" s="68"/>
      <c r="AT297" s="68"/>
      <c r="AU297" s="68"/>
      <c r="AV297" s="68"/>
      <c r="AW297" s="68"/>
      <c r="AX297" s="68"/>
      <c r="AY297" s="68"/>
      <c r="AZ297" s="68"/>
    </row>
    <row r="298" spans="1:52" ht="15.75" customHeight="1" x14ac:dyDescent="0.25">
      <c r="A298" s="348"/>
      <c r="B298" s="68"/>
      <c r="C298" s="309"/>
      <c r="D298" s="309"/>
      <c r="E298" s="309"/>
      <c r="F298" s="309"/>
      <c r="G298" s="309"/>
      <c r="H298" s="309"/>
      <c r="I298" s="309"/>
      <c r="J298" s="309"/>
      <c r="K298" s="309"/>
      <c r="L298" s="309"/>
      <c r="M298" s="309"/>
      <c r="N298" s="309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8"/>
      <c r="AV298" s="68"/>
      <c r="AW298" s="68"/>
      <c r="AX298" s="68"/>
      <c r="AY298" s="68"/>
      <c r="AZ298" s="68"/>
    </row>
    <row r="299" spans="1:52" ht="15.75" customHeight="1" x14ac:dyDescent="0.25">
      <c r="A299" s="348"/>
      <c r="B299" s="68"/>
      <c r="C299" s="309"/>
      <c r="D299" s="309"/>
      <c r="E299" s="309"/>
      <c r="F299" s="309"/>
      <c r="G299" s="309"/>
      <c r="H299" s="309"/>
      <c r="I299" s="309"/>
      <c r="J299" s="309"/>
      <c r="K299" s="309"/>
      <c r="L299" s="309"/>
      <c r="M299" s="309"/>
      <c r="N299" s="309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8"/>
      <c r="AY299" s="68"/>
      <c r="AZ299" s="68"/>
    </row>
    <row r="300" spans="1:52" ht="15.75" customHeight="1" x14ac:dyDescent="0.25">
      <c r="A300" s="348"/>
      <c r="B300" s="68"/>
      <c r="C300" s="309"/>
      <c r="D300" s="309"/>
      <c r="E300" s="309"/>
      <c r="F300" s="309"/>
      <c r="G300" s="309"/>
      <c r="H300" s="309"/>
      <c r="I300" s="309"/>
      <c r="J300" s="309"/>
      <c r="K300" s="309"/>
      <c r="L300" s="309"/>
      <c r="M300" s="309"/>
      <c r="N300" s="309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  <c r="AO300" s="68"/>
      <c r="AP300" s="68"/>
      <c r="AQ300" s="68"/>
      <c r="AR300" s="68"/>
      <c r="AS300" s="68"/>
      <c r="AT300" s="68"/>
      <c r="AU300" s="68"/>
      <c r="AV300" s="68"/>
      <c r="AW300" s="68"/>
      <c r="AX300" s="68"/>
      <c r="AY300" s="68"/>
      <c r="AZ300" s="68"/>
    </row>
    <row r="301" spans="1:52" ht="15.75" customHeight="1" x14ac:dyDescent="0.25">
      <c r="A301" s="348"/>
      <c r="B301" s="68"/>
      <c r="C301" s="309"/>
      <c r="D301" s="309"/>
      <c r="E301" s="309"/>
      <c r="F301" s="309"/>
      <c r="G301" s="309"/>
      <c r="H301" s="309"/>
      <c r="I301" s="309"/>
      <c r="J301" s="309"/>
      <c r="K301" s="309"/>
      <c r="L301" s="309"/>
      <c r="M301" s="309"/>
      <c r="N301" s="309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  <c r="AO301" s="68"/>
      <c r="AP301" s="68"/>
      <c r="AQ301" s="68"/>
      <c r="AR301" s="68"/>
      <c r="AS301" s="68"/>
      <c r="AT301" s="68"/>
      <c r="AU301" s="68"/>
      <c r="AV301" s="68"/>
      <c r="AW301" s="68"/>
      <c r="AX301" s="68"/>
      <c r="AY301" s="68"/>
      <c r="AZ301" s="68"/>
    </row>
    <row r="302" spans="1:52" ht="15.75" customHeight="1" x14ac:dyDescent="0.25">
      <c r="A302" s="348"/>
      <c r="B302" s="68"/>
      <c r="C302" s="309"/>
      <c r="D302" s="309"/>
      <c r="E302" s="309"/>
      <c r="F302" s="309"/>
      <c r="G302" s="309"/>
      <c r="H302" s="309"/>
      <c r="I302" s="309"/>
      <c r="J302" s="309"/>
      <c r="K302" s="309"/>
      <c r="L302" s="309"/>
      <c r="M302" s="309"/>
      <c r="N302" s="309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/>
      <c r="AT302" s="68"/>
      <c r="AU302" s="68"/>
      <c r="AV302" s="68"/>
      <c r="AW302" s="68"/>
      <c r="AX302" s="68"/>
      <c r="AY302" s="68"/>
      <c r="AZ302" s="68"/>
    </row>
    <row r="303" spans="1:52" ht="15.75" customHeight="1" x14ac:dyDescent="0.25">
      <c r="A303" s="348"/>
      <c r="B303" s="68"/>
      <c r="C303" s="309"/>
      <c r="D303" s="309"/>
      <c r="E303" s="309"/>
      <c r="F303" s="309"/>
      <c r="G303" s="309"/>
      <c r="H303" s="309"/>
      <c r="I303" s="309"/>
      <c r="J303" s="309"/>
      <c r="K303" s="309"/>
      <c r="L303" s="309"/>
      <c r="M303" s="309"/>
      <c r="N303" s="309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  <c r="AT303" s="68"/>
      <c r="AU303" s="68"/>
      <c r="AV303" s="68"/>
      <c r="AW303" s="68"/>
      <c r="AX303" s="68"/>
      <c r="AY303" s="68"/>
      <c r="AZ303" s="68"/>
    </row>
    <row r="304" spans="1:52" ht="15.75" customHeight="1" x14ac:dyDescent="0.25">
      <c r="A304" s="348"/>
      <c r="B304" s="68"/>
      <c r="C304" s="309"/>
      <c r="D304" s="309"/>
      <c r="E304" s="309"/>
      <c r="F304" s="309"/>
      <c r="G304" s="309"/>
      <c r="H304" s="309"/>
      <c r="I304" s="309"/>
      <c r="J304" s="309"/>
      <c r="K304" s="309"/>
      <c r="L304" s="309"/>
      <c r="M304" s="309"/>
      <c r="N304" s="309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  <c r="AU304" s="68"/>
      <c r="AV304" s="68"/>
      <c r="AW304" s="68"/>
      <c r="AX304" s="68"/>
      <c r="AY304" s="68"/>
      <c r="AZ304" s="68"/>
    </row>
    <row r="305" spans="1:52" ht="15.75" customHeight="1" x14ac:dyDescent="0.25">
      <c r="A305" s="348"/>
      <c r="B305" s="68"/>
      <c r="C305" s="309"/>
      <c r="D305" s="309"/>
      <c r="E305" s="309"/>
      <c r="F305" s="309"/>
      <c r="G305" s="309"/>
      <c r="H305" s="309"/>
      <c r="I305" s="309"/>
      <c r="J305" s="309"/>
      <c r="K305" s="309"/>
      <c r="L305" s="309"/>
      <c r="M305" s="309"/>
      <c r="N305" s="309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</row>
    <row r="306" spans="1:52" ht="15.75" customHeight="1" x14ac:dyDescent="0.25">
      <c r="A306" s="348"/>
      <c r="B306" s="68"/>
      <c r="C306" s="309"/>
      <c r="D306" s="309"/>
      <c r="E306" s="309"/>
      <c r="F306" s="309"/>
      <c r="G306" s="309"/>
      <c r="H306" s="309"/>
      <c r="I306" s="309"/>
      <c r="J306" s="309"/>
      <c r="K306" s="309"/>
      <c r="L306" s="309"/>
      <c r="M306" s="309"/>
      <c r="N306" s="309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8"/>
      <c r="AW306" s="68"/>
      <c r="AX306" s="68"/>
      <c r="AY306" s="68"/>
      <c r="AZ306" s="68"/>
    </row>
    <row r="307" spans="1:52" ht="15.75" customHeight="1" x14ac:dyDescent="0.25">
      <c r="A307" s="348"/>
      <c r="B307" s="68"/>
      <c r="C307" s="309"/>
      <c r="D307" s="309"/>
      <c r="E307" s="309"/>
      <c r="F307" s="309"/>
      <c r="G307" s="309"/>
      <c r="H307" s="309"/>
      <c r="I307" s="309"/>
      <c r="J307" s="309"/>
      <c r="K307" s="309"/>
      <c r="L307" s="309"/>
      <c r="M307" s="309"/>
      <c r="N307" s="309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8"/>
      <c r="AX307" s="68"/>
      <c r="AY307" s="68"/>
      <c r="AZ307" s="68"/>
    </row>
    <row r="308" spans="1:52" ht="15.75" customHeight="1" x14ac:dyDescent="0.25">
      <c r="A308" s="348"/>
      <c r="B308" s="68"/>
      <c r="C308" s="309"/>
      <c r="D308" s="309"/>
      <c r="E308" s="309"/>
      <c r="F308" s="309"/>
      <c r="G308" s="309"/>
      <c r="H308" s="309"/>
      <c r="I308" s="309"/>
      <c r="J308" s="309"/>
      <c r="K308" s="309"/>
      <c r="L308" s="309"/>
      <c r="M308" s="309"/>
      <c r="N308" s="309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  <c r="AO308" s="68"/>
      <c r="AP308" s="68"/>
      <c r="AQ308" s="68"/>
      <c r="AR308" s="68"/>
      <c r="AS308" s="68"/>
      <c r="AT308" s="68"/>
      <c r="AU308" s="68"/>
      <c r="AV308" s="68"/>
      <c r="AW308" s="68"/>
      <c r="AX308" s="68"/>
      <c r="AY308" s="68"/>
      <c r="AZ308" s="68"/>
    </row>
    <row r="309" spans="1:52" ht="15.75" customHeight="1" x14ac:dyDescent="0.25">
      <c r="A309" s="348"/>
      <c r="B309" s="68"/>
      <c r="C309" s="309"/>
      <c r="D309" s="309"/>
      <c r="E309" s="309"/>
      <c r="F309" s="309"/>
      <c r="G309" s="309"/>
      <c r="H309" s="309"/>
      <c r="I309" s="309"/>
      <c r="J309" s="309"/>
      <c r="K309" s="309"/>
      <c r="L309" s="309"/>
      <c r="M309" s="309"/>
      <c r="N309" s="309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  <c r="AU309" s="68"/>
      <c r="AV309" s="68"/>
      <c r="AW309" s="68"/>
      <c r="AX309" s="68"/>
      <c r="AY309" s="68"/>
      <c r="AZ309" s="68"/>
    </row>
    <row r="310" spans="1:52" ht="15.75" customHeight="1" x14ac:dyDescent="0.25">
      <c r="A310" s="348"/>
      <c r="B310" s="68"/>
      <c r="C310" s="309"/>
      <c r="D310" s="309"/>
      <c r="E310" s="309"/>
      <c r="F310" s="309"/>
      <c r="G310" s="309"/>
      <c r="H310" s="309"/>
      <c r="I310" s="309"/>
      <c r="J310" s="309"/>
      <c r="K310" s="309"/>
      <c r="L310" s="309"/>
      <c r="M310" s="309"/>
      <c r="N310" s="309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8"/>
      <c r="AP310" s="68"/>
      <c r="AQ310" s="68"/>
      <c r="AR310" s="68"/>
      <c r="AS310" s="68"/>
      <c r="AT310" s="68"/>
      <c r="AU310" s="68"/>
      <c r="AV310" s="68"/>
      <c r="AW310" s="68"/>
      <c r="AX310" s="68"/>
      <c r="AY310" s="68"/>
      <c r="AZ310" s="68"/>
    </row>
    <row r="311" spans="1:52" ht="15.75" customHeight="1" x14ac:dyDescent="0.25">
      <c r="A311" s="348"/>
      <c r="B311" s="68"/>
      <c r="C311" s="309"/>
      <c r="D311" s="309"/>
      <c r="E311" s="309"/>
      <c r="F311" s="309"/>
      <c r="G311" s="309"/>
      <c r="H311" s="309"/>
      <c r="I311" s="309"/>
      <c r="J311" s="309"/>
      <c r="K311" s="309"/>
      <c r="L311" s="309"/>
      <c r="M311" s="309"/>
      <c r="N311" s="309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  <c r="AT311" s="68"/>
      <c r="AU311" s="68"/>
      <c r="AV311" s="68"/>
      <c r="AW311" s="68"/>
      <c r="AX311" s="68"/>
      <c r="AY311" s="68"/>
      <c r="AZ311" s="68"/>
    </row>
    <row r="312" spans="1:52" ht="15.75" customHeight="1" x14ac:dyDescent="0.25">
      <c r="A312" s="348"/>
      <c r="B312" s="68"/>
      <c r="C312" s="309"/>
      <c r="D312" s="309"/>
      <c r="E312" s="309"/>
      <c r="F312" s="309"/>
      <c r="G312" s="309"/>
      <c r="H312" s="309"/>
      <c r="I312" s="309"/>
      <c r="J312" s="309"/>
      <c r="K312" s="309"/>
      <c r="L312" s="309"/>
      <c r="M312" s="309"/>
      <c r="N312" s="309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  <c r="AT312" s="68"/>
      <c r="AU312" s="68"/>
      <c r="AV312" s="68"/>
      <c r="AW312" s="68"/>
      <c r="AX312" s="68"/>
      <c r="AY312" s="68"/>
      <c r="AZ312" s="68"/>
    </row>
    <row r="313" spans="1:52" ht="15.75" customHeight="1" x14ac:dyDescent="0.25">
      <c r="A313" s="348"/>
      <c r="B313" s="68"/>
      <c r="C313" s="309"/>
      <c r="D313" s="309"/>
      <c r="E313" s="309"/>
      <c r="F313" s="309"/>
      <c r="G313" s="309"/>
      <c r="H313" s="309"/>
      <c r="I313" s="309"/>
      <c r="J313" s="309"/>
      <c r="K313" s="309"/>
      <c r="L313" s="309"/>
      <c r="M313" s="309"/>
      <c r="N313" s="309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  <c r="AT313" s="68"/>
      <c r="AU313" s="68"/>
      <c r="AV313" s="68"/>
      <c r="AW313" s="68"/>
      <c r="AX313" s="68"/>
      <c r="AY313" s="68"/>
      <c r="AZ313" s="68"/>
    </row>
    <row r="314" spans="1:52" ht="15.75" customHeight="1" x14ac:dyDescent="0.25">
      <c r="A314" s="348"/>
      <c r="B314" s="68"/>
      <c r="C314" s="309"/>
      <c r="D314" s="309"/>
      <c r="E314" s="309"/>
      <c r="F314" s="309"/>
      <c r="G314" s="309"/>
      <c r="H314" s="309"/>
      <c r="I314" s="309"/>
      <c r="J314" s="309"/>
      <c r="K314" s="309"/>
      <c r="L314" s="309"/>
      <c r="M314" s="309"/>
      <c r="N314" s="309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8"/>
      <c r="AW314" s="68"/>
      <c r="AX314" s="68"/>
      <c r="AY314" s="68"/>
      <c r="AZ314" s="68"/>
    </row>
    <row r="315" spans="1:52" ht="15.75" customHeight="1" x14ac:dyDescent="0.25">
      <c r="A315" s="348"/>
      <c r="B315" s="68"/>
      <c r="C315" s="309"/>
      <c r="D315" s="309"/>
      <c r="E315" s="309"/>
      <c r="F315" s="309"/>
      <c r="G315" s="309"/>
      <c r="H315" s="309"/>
      <c r="I315" s="309"/>
      <c r="J315" s="309"/>
      <c r="K315" s="309"/>
      <c r="L315" s="309"/>
      <c r="M315" s="309"/>
      <c r="N315" s="309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8"/>
      <c r="AX315" s="68"/>
      <c r="AY315" s="68"/>
      <c r="AZ315" s="68"/>
    </row>
    <row r="316" spans="1:52" ht="15.75" customHeight="1" x14ac:dyDescent="0.25">
      <c r="A316" s="348"/>
      <c r="B316" s="68"/>
      <c r="C316" s="309"/>
      <c r="D316" s="309"/>
      <c r="E316" s="309"/>
      <c r="F316" s="309"/>
      <c r="G316" s="309"/>
      <c r="H316" s="309"/>
      <c r="I316" s="309"/>
      <c r="J316" s="309"/>
      <c r="K316" s="309"/>
      <c r="L316" s="309"/>
      <c r="M316" s="309"/>
      <c r="N316" s="309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  <c r="AU316" s="68"/>
      <c r="AV316" s="68"/>
      <c r="AW316" s="68"/>
      <c r="AX316" s="68"/>
      <c r="AY316" s="68"/>
      <c r="AZ316" s="68"/>
    </row>
    <row r="317" spans="1:52" ht="15.75" customHeight="1" x14ac:dyDescent="0.25">
      <c r="A317" s="348"/>
      <c r="B317" s="68"/>
      <c r="C317" s="309"/>
      <c r="D317" s="309"/>
      <c r="E317" s="309"/>
      <c r="F317" s="309"/>
      <c r="G317" s="309"/>
      <c r="H317" s="309"/>
      <c r="I317" s="309"/>
      <c r="J317" s="309"/>
      <c r="K317" s="309"/>
      <c r="L317" s="309"/>
      <c r="M317" s="309"/>
      <c r="N317" s="309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</row>
    <row r="318" spans="1:52" ht="15.75" customHeight="1" x14ac:dyDescent="0.25">
      <c r="A318" s="348"/>
      <c r="B318" s="68"/>
      <c r="C318" s="309"/>
      <c r="D318" s="309"/>
      <c r="E318" s="309"/>
      <c r="F318" s="309"/>
      <c r="G318" s="309"/>
      <c r="H318" s="309"/>
      <c r="I318" s="309"/>
      <c r="J318" s="309"/>
      <c r="K318" s="309"/>
      <c r="L318" s="309"/>
      <c r="M318" s="309"/>
      <c r="N318" s="309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8"/>
      <c r="AV318" s="68"/>
      <c r="AW318" s="68"/>
      <c r="AX318" s="68"/>
      <c r="AY318" s="68"/>
      <c r="AZ318" s="68"/>
    </row>
    <row r="319" spans="1:52" ht="15.75" customHeight="1" x14ac:dyDescent="0.25">
      <c r="A319" s="348"/>
      <c r="B319" s="68"/>
      <c r="C319" s="309"/>
      <c r="D319" s="309"/>
      <c r="E319" s="309"/>
      <c r="F319" s="309"/>
      <c r="G319" s="309"/>
      <c r="H319" s="309"/>
      <c r="I319" s="309"/>
      <c r="J319" s="309"/>
      <c r="K319" s="309"/>
      <c r="L319" s="309"/>
      <c r="M319" s="309"/>
      <c r="N319" s="309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68"/>
      <c r="AZ319" s="68"/>
    </row>
    <row r="320" spans="1:52" ht="15.75" customHeight="1" x14ac:dyDescent="0.25">
      <c r="A320" s="348"/>
      <c r="B320" s="68"/>
      <c r="C320" s="309"/>
      <c r="D320" s="309"/>
      <c r="E320" s="309"/>
      <c r="F320" s="309"/>
      <c r="G320" s="309"/>
      <c r="H320" s="309"/>
      <c r="I320" s="309"/>
      <c r="J320" s="309"/>
      <c r="K320" s="309"/>
      <c r="L320" s="309"/>
      <c r="M320" s="309"/>
      <c r="N320" s="309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68"/>
      <c r="AZ320" s="68"/>
    </row>
    <row r="321" spans="1:52" ht="15.75" customHeight="1" x14ac:dyDescent="0.25">
      <c r="A321" s="348"/>
      <c r="B321" s="68"/>
      <c r="C321" s="309"/>
      <c r="D321" s="309"/>
      <c r="E321" s="309"/>
      <c r="F321" s="309"/>
      <c r="G321" s="309"/>
      <c r="H321" s="309"/>
      <c r="I321" s="309"/>
      <c r="J321" s="309"/>
      <c r="K321" s="309"/>
      <c r="L321" s="309"/>
      <c r="M321" s="309"/>
      <c r="N321" s="309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68"/>
      <c r="AZ321" s="68"/>
    </row>
    <row r="322" spans="1:52" ht="15.75" customHeight="1" x14ac:dyDescent="0.25">
      <c r="A322" s="348"/>
      <c r="B322" s="68"/>
      <c r="C322" s="309"/>
      <c r="D322" s="309"/>
      <c r="E322" s="309"/>
      <c r="F322" s="309"/>
      <c r="G322" s="309"/>
      <c r="H322" s="309"/>
      <c r="I322" s="309"/>
      <c r="J322" s="309"/>
      <c r="K322" s="309"/>
      <c r="L322" s="309"/>
      <c r="M322" s="309"/>
      <c r="N322" s="309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</row>
    <row r="323" spans="1:52" ht="15.75" customHeight="1" x14ac:dyDescent="0.25">
      <c r="A323" s="348"/>
      <c r="B323" s="68"/>
      <c r="C323" s="309"/>
      <c r="D323" s="309"/>
      <c r="E323" s="309"/>
      <c r="F323" s="309"/>
      <c r="G323" s="309"/>
      <c r="H323" s="309"/>
      <c r="I323" s="309"/>
      <c r="J323" s="309"/>
      <c r="K323" s="309"/>
      <c r="L323" s="309"/>
      <c r="M323" s="309"/>
      <c r="N323" s="309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/>
      <c r="AR323" s="68"/>
      <c r="AS323" s="68"/>
      <c r="AT323" s="68"/>
      <c r="AU323" s="68"/>
      <c r="AV323" s="68"/>
      <c r="AW323" s="68"/>
      <c r="AX323" s="68"/>
      <c r="AY323" s="68"/>
      <c r="AZ323" s="68"/>
    </row>
    <row r="324" spans="1:52" ht="15.75" customHeight="1" x14ac:dyDescent="0.25">
      <c r="A324" s="348"/>
      <c r="B324" s="68"/>
      <c r="C324" s="309"/>
      <c r="D324" s="309"/>
      <c r="E324" s="309"/>
      <c r="F324" s="309"/>
      <c r="G324" s="309"/>
      <c r="H324" s="309"/>
      <c r="I324" s="309"/>
      <c r="J324" s="309"/>
      <c r="K324" s="309"/>
      <c r="L324" s="309"/>
      <c r="M324" s="309"/>
      <c r="N324" s="309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  <c r="AO324" s="68"/>
      <c r="AP324" s="68"/>
      <c r="AQ324" s="68"/>
      <c r="AR324" s="68"/>
      <c r="AS324" s="68"/>
      <c r="AT324" s="68"/>
      <c r="AU324" s="68"/>
      <c r="AV324" s="68"/>
      <c r="AW324" s="68"/>
      <c r="AX324" s="68"/>
      <c r="AY324" s="68"/>
      <c r="AZ324" s="68"/>
    </row>
    <row r="325" spans="1:52" ht="15.75" customHeight="1" x14ac:dyDescent="0.25">
      <c r="A325" s="348"/>
      <c r="B325" s="68"/>
      <c r="C325" s="309"/>
      <c r="D325" s="309"/>
      <c r="E325" s="309"/>
      <c r="F325" s="309"/>
      <c r="G325" s="309"/>
      <c r="H325" s="309"/>
      <c r="I325" s="309"/>
      <c r="J325" s="309"/>
      <c r="K325" s="309"/>
      <c r="L325" s="309"/>
      <c r="M325" s="309"/>
      <c r="N325" s="309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8"/>
      <c r="AP325" s="68"/>
      <c r="AQ325" s="68"/>
      <c r="AR325" s="68"/>
      <c r="AS325" s="68"/>
      <c r="AT325" s="68"/>
      <c r="AU325" s="68"/>
      <c r="AV325" s="68"/>
      <c r="AW325" s="68"/>
      <c r="AX325" s="68"/>
      <c r="AY325" s="68"/>
      <c r="AZ325" s="68"/>
    </row>
    <row r="326" spans="1:52" ht="15.75" customHeight="1" x14ac:dyDescent="0.25">
      <c r="A326" s="348"/>
      <c r="B326" s="68"/>
      <c r="C326" s="309"/>
      <c r="D326" s="309"/>
      <c r="E326" s="309"/>
      <c r="F326" s="309"/>
      <c r="G326" s="309"/>
      <c r="H326" s="309"/>
      <c r="I326" s="309"/>
      <c r="J326" s="309"/>
      <c r="K326" s="309"/>
      <c r="L326" s="309"/>
      <c r="M326" s="309"/>
      <c r="N326" s="309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  <c r="AT326" s="68"/>
      <c r="AU326" s="68"/>
      <c r="AV326" s="68"/>
      <c r="AW326" s="68"/>
      <c r="AX326" s="68"/>
      <c r="AY326" s="68"/>
      <c r="AZ326" s="68"/>
    </row>
    <row r="327" spans="1:52" ht="15.75" customHeight="1" x14ac:dyDescent="0.25">
      <c r="A327" s="348"/>
      <c r="B327" s="68"/>
      <c r="C327" s="309"/>
      <c r="D327" s="309"/>
      <c r="E327" s="309"/>
      <c r="F327" s="309"/>
      <c r="G327" s="309"/>
      <c r="H327" s="309"/>
      <c r="I327" s="309"/>
      <c r="J327" s="309"/>
      <c r="K327" s="309"/>
      <c r="L327" s="309"/>
      <c r="M327" s="309"/>
      <c r="N327" s="309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  <c r="AO327" s="68"/>
      <c r="AP327" s="68"/>
      <c r="AQ327" s="68"/>
      <c r="AR327" s="68"/>
      <c r="AS327" s="68"/>
      <c r="AT327" s="68"/>
      <c r="AU327" s="68"/>
      <c r="AV327" s="68"/>
      <c r="AW327" s="68"/>
      <c r="AX327" s="68"/>
      <c r="AY327" s="68"/>
      <c r="AZ327" s="68"/>
    </row>
    <row r="328" spans="1:52" ht="15.75" customHeight="1" x14ac:dyDescent="0.25">
      <c r="A328" s="348"/>
      <c r="B328" s="68"/>
      <c r="C328" s="309"/>
      <c r="D328" s="309"/>
      <c r="E328" s="309"/>
      <c r="F328" s="309"/>
      <c r="G328" s="309"/>
      <c r="H328" s="309"/>
      <c r="I328" s="309"/>
      <c r="J328" s="309"/>
      <c r="K328" s="309"/>
      <c r="L328" s="309"/>
      <c r="M328" s="309"/>
      <c r="N328" s="309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  <c r="AT328" s="68"/>
      <c r="AU328" s="68"/>
      <c r="AV328" s="68"/>
      <c r="AW328" s="68"/>
      <c r="AX328" s="68"/>
      <c r="AY328" s="68"/>
      <c r="AZ328" s="68"/>
    </row>
    <row r="329" spans="1:52" ht="15.75" customHeight="1" x14ac:dyDescent="0.25">
      <c r="A329" s="348"/>
      <c r="B329" s="68"/>
      <c r="C329" s="309"/>
      <c r="D329" s="309"/>
      <c r="E329" s="309"/>
      <c r="F329" s="309"/>
      <c r="G329" s="309"/>
      <c r="H329" s="309"/>
      <c r="I329" s="309"/>
      <c r="J329" s="309"/>
      <c r="K329" s="309"/>
      <c r="L329" s="309"/>
      <c r="M329" s="309"/>
      <c r="N329" s="309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S329" s="68"/>
      <c r="AT329" s="68"/>
      <c r="AU329" s="68"/>
      <c r="AV329" s="68"/>
      <c r="AW329" s="68"/>
      <c r="AX329" s="68"/>
      <c r="AY329" s="68"/>
      <c r="AZ329" s="68"/>
    </row>
    <row r="330" spans="1:52" ht="15.75" customHeight="1" x14ac:dyDescent="0.25">
      <c r="A330" s="348"/>
      <c r="B330" s="68"/>
      <c r="C330" s="309"/>
      <c r="D330" s="309"/>
      <c r="E330" s="309"/>
      <c r="F330" s="309"/>
      <c r="G330" s="309"/>
      <c r="H330" s="309"/>
      <c r="I330" s="309"/>
      <c r="J330" s="309"/>
      <c r="K330" s="309"/>
      <c r="L330" s="309"/>
      <c r="M330" s="309"/>
      <c r="N330" s="309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  <c r="AT330" s="68"/>
      <c r="AU330" s="68"/>
      <c r="AV330" s="68"/>
      <c r="AW330" s="68"/>
      <c r="AX330" s="68"/>
      <c r="AY330" s="68"/>
      <c r="AZ330" s="68"/>
    </row>
    <row r="331" spans="1:52" ht="15.75" customHeight="1" x14ac:dyDescent="0.25">
      <c r="A331" s="348"/>
      <c r="B331" s="68"/>
      <c r="C331" s="309"/>
      <c r="D331" s="309"/>
      <c r="E331" s="309"/>
      <c r="F331" s="309"/>
      <c r="G331" s="309"/>
      <c r="H331" s="309"/>
      <c r="I331" s="309"/>
      <c r="J331" s="309"/>
      <c r="K331" s="309"/>
      <c r="L331" s="309"/>
      <c r="M331" s="309"/>
      <c r="N331" s="309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  <c r="AU331" s="68"/>
      <c r="AV331" s="68"/>
      <c r="AW331" s="68"/>
      <c r="AX331" s="68"/>
      <c r="AY331" s="68"/>
      <c r="AZ331" s="68"/>
    </row>
    <row r="332" spans="1:52" ht="15.75" customHeight="1" x14ac:dyDescent="0.25">
      <c r="A332" s="348"/>
      <c r="B332" s="68"/>
      <c r="C332" s="309"/>
      <c r="D332" s="309"/>
      <c r="E332" s="309"/>
      <c r="F332" s="309"/>
      <c r="G332" s="309"/>
      <c r="H332" s="309"/>
      <c r="I332" s="309"/>
      <c r="J332" s="309"/>
      <c r="K332" s="309"/>
      <c r="L332" s="309"/>
      <c r="M332" s="309"/>
      <c r="N332" s="309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  <c r="AT332" s="68"/>
      <c r="AU332" s="68"/>
      <c r="AV332" s="68"/>
      <c r="AW332" s="68"/>
      <c r="AX332" s="68"/>
      <c r="AY332" s="68"/>
      <c r="AZ332" s="68"/>
    </row>
    <row r="333" spans="1:52" ht="15.75" customHeight="1" x14ac:dyDescent="0.25">
      <c r="A333" s="348"/>
      <c r="B333" s="68"/>
      <c r="C333" s="309"/>
      <c r="D333" s="309"/>
      <c r="E333" s="309"/>
      <c r="F333" s="309"/>
      <c r="G333" s="309"/>
      <c r="H333" s="309"/>
      <c r="I333" s="309"/>
      <c r="J333" s="309"/>
      <c r="K333" s="309"/>
      <c r="L333" s="309"/>
      <c r="M333" s="309"/>
      <c r="N333" s="309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  <c r="AT333" s="68"/>
      <c r="AU333" s="68"/>
      <c r="AV333" s="68"/>
      <c r="AW333" s="68"/>
      <c r="AX333" s="68"/>
      <c r="AY333" s="68"/>
      <c r="AZ333" s="68"/>
    </row>
    <row r="334" spans="1:52" ht="15.75" customHeight="1" x14ac:dyDescent="0.25">
      <c r="A334" s="348"/>
      <c r="B334" s="68"/>
      <c r="C334" s="309"/>
      <c r="D334" s="309"/>
      <c r="E334" s="309"/>
      <c r="F334" s="309"/>
      <c r="G334" s="309"/>
      <c r="H334" s="309"/>
      <c r="I334" s="309"/>
      <c r="J334" s="309"/>
      <c r="K334" s="309"/>
      <c r="L334" s="309"/>
      <c r="M334" s="309"/>
      <c r="N334" s="309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/>
      <c r="AR334" s="68"/>
      <c r="AS334" s="68"/>
      <c r="AT334" s="68"/>
      <c r="AU334" s="68"/>
      <c r="AV334" s="68"/>
      <c r="AW334" s="68"/>
      <c r="AX334" s="68"/>
      <c r="AY334" s="68"/>
      <c r="AZ334" s="68"/>
    </row>
    <row r="335" spans="1:52" ht="15.75" customHeight="1" x14ac:dyDescent="0.25">
      <c r="A335" s="348"/>
      <c r="B335" s="68"/>
      <c r="C335" s="309"/>
      <c r="D335" s="309"/>
      <c r="E335" s="309"/>
      <c r="F335" s="309"/>
      <c r="G335" s="309"/>
      <c r="H335" s="309"/>
      <c r="I335" s="309"/>
      <c r="J335" s="309"/>
      <c r="K335" s="309"/>
      <c r="L335" s="309"/>
      <c r="M335" s="309"/>
      <c r="N335" s="309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  <c r="AU335" s="68"/>
      <c r="AV335" s="68"/>
      <c r="AW335" s="68"/>
      <c r="AX335" s="68"/>
      <c r="AY335" s="68"/>
      <c r="AZ335" s="68"/>
    </row>
    <row r="336" spans="1:52" ht="15.75" customHeight="1" x14ac:dyDescent="0.25">
      <c r="A336" s="348"/>
      <c r="B336" s="68"/>
      <c r="C336" s="309"/>
      <c r="D336" s="309"/>
      <c r="E336" s="309"/>
      <c r="F336" s="309"/>
      <c r="G336" s="309"/>
      <c r="H336" s="309"/>
      <c r="I336" s="309"/>
      <c r="J336" s="309"/>
      <c r="K336" s="309"/>
      <c r="L336" s="309"/>
      <c r="M336" s="309"/>
      <c r="N336" s="309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8"/>
      <c r="AW336" s="68"/>
      <c r="AX336" s="68"/>
      <c r="AY336" s="68"/>
      <c r="AZ336" s="68"/>
    </row>
    <row r="337" spans="1:52" ht="15.75" customHeight="1" x14ac:dyDescent="0.25">
      <c r="A337" s="348"/>
      <c r="B337" s="68"/>
      <c r="C337" s="309"/>
      <c r="D337" s="309"/>
      <c r="E337" s="309"/>
      <c r="F337" s="309"/>
      <c r="G337" s="309"/>
      <c r="H337" s="309"/>
      <c r="I337" s="309"/>
      <c r="J337" s="309"/>
      <c r="K337" s="309"/>
      <c r="L337" s="309"/>
      <c r="M337" s="309"/>
      <c r="N337" s="309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  <c r="AL337" s="68"/>
      <c r="AM337" s="68"/>
      <c r="AN337" s="68"/>
      <c r="AO337" s="68"/>
      <c r="AP337" s="68"/>
      <c r="AQ337" s="68"/>
      <c r="AR337" s="68"/>
      <c r="AS337" s="68"/>
      <c r="AT337" s="68"/>
      <c r="AU337" s="68"/>
      <c r="AV337" s="68"/>
      <c r="AW337" s="68"/>
      <c r="AX337" s="68"/>
      <c r="AY337" s="68"/>
      <c r="AZ337" s="68"/>
    </row>
    <row r="338" spans="1:52" ht="15.75" customHeight="1" x14ac:dyDescent="0.25">
      <c r="A338" s="348"/>
      <c r="B338" s="68"/>
      <c r="C338" s="309"/>
      <c r="D338" s="309"/>
      <c r="E338" s="309"/>
      <c r="F338" s="309"/>
      <c r="G338" s="309"/>
      <c r="H338" s="309"/>
      <c r="I338" s="309"/>
      <c r="J338" s="309"/>
      <c r="K338" s="309"/>
      <c r="L338" s="309"/>
      <c r="M338" s="309"/>
      <c r="N338" s="309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/>
      <c r="AT338" s="68"/>
      <c r="AU338" s="68"/>
      <c r="AV338" s="68"/>
      <c r="AW338" s="68"/>
      <c r="AX338" s="68"/>
      <c r="AY338" s="68"/>
      <c r="AZ338" s="68"/>
    </row>
    <row r="339" spans="1:52" ht="15.75" customHeight="1" x14ac:dyDescent="0.25">
      <c r="A339" s="348"/>
      <c r="B339" s="68"/>
      <c r="C339" s="309"/>
      <c r="D339" s="309"/>
      <c r="E339" s="309"/>
      <c r="F339" s="309"/>
      <c r="G339" s="309"/>
      <c r="H339" s="309"/>
      <c r="I339" s="309"/>
      <c r="J339" s="309"/>
      <c r="K339" s="309"/>
      <c r="L339" s="309"/>
      <c r="M339" s="309"/>
      <c r="N339" s="309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  <c r="AO339" s="68"/>
      <c r="AP339" s="68"/>
      <c r="AQ339" s="68"/>
      <c r="AR339" s="68"/>
      <c r="AS339" s="68"/>
      <c r="AT339" s="68"/>
      <c r="AU339" s="68"/>
      <c r="AV339" s="68"/>
      <c r="AW339" s="68"/>
      <c r="AX339" s="68"/>
      <c r="AY339" s="68"/>
      <c r="AZ339" s="68"/>
    </row>
    <row r="340" spans="1:52" ht="15.75" customHeight="1" x14ac:dyDescent="0.25">
      <c r="A340" s="348"/>
      <c r="B340" s="68"/>
      <c r="C340" s="309"/>
      <c r="D340" s="309"/>
      <c r="E340" s="309"/>
      <c r="F340" s="309"/>
      <c r="G340" s="309"/>
      <c r="H340" s="309"/>
      <c r="I340" s="309"/>
      <c r="J340" s="309"/>
      <c r="K340" s="309"/>
      <c r="L340" s="309"/>
      <c r="M340" s="309"/>
      <c r="N340" s="309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</row>
    <row r="341" spans="1:52" ht="15.75" customHeight="1" x14ac:dyDescent="0.25">
      <c r="A341" s="348"/>
      <c r="B341" s="68"/>
      <c r="C341" s="309"/>
      <c r="D341" s="309"/>
      <c r="E341" s="309"/>
      <c r="F341" s="309"/>
      <c r="G341" s="309"/>
      <c r="H341" s="309"/>
      <c r="I341" s="309"/>
      <c r="J341" s="309"/>
      <c r="K341" s="309"/>
      <c r="L341" s="309"/>
      <c r="M341" s="309"/>
      <c r="N341" s="309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  <c r="AT341" s="68"/>
      <c r="AU341" s="68"/>
      <c r="AV341" s="68"/>
      <c r="AW341" s="68"/>
      <c r="AX341" s="68"/>
      <c r="AY341" s="68"/>
      <c r="AZ341" s="68"/>
    </row>
    <row r="342" spans="1:52" ht="15.75" customHeight="1" x14ac:dyDescent="0.25">
      <c r="A342" s="348"/>
      <c r="B342" s="68"/>
      <c r="C342" s="309"/>
      <c r="D342" s="309"/>
      <c r="E342" s="309"/>
      <c r="F342" s="309"/>
      <c r="G342" s="309"/>
      <c r="H342" s="309"/>
      <c r="I342" s="309"/>
      <c r="J342" s="309"/>
      <c r="K342" s="309"/>
      <c r="L342" s="309"/>
      <c r="M342" s="309"/>
      <c r="N342" s="309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  <c r="AU342" s="68"/>
      <c r="AV342" s="68"/>
      <c r="AW342" s="68"/>
      <c r="AX342" s="68"/>
      <c r="AY342" s="68"/>
      <c r="AZ342" s="68"/>
    </row>
    <row r="343" spans="1:52" ht="15.75" customHeight="1" x14ac:dyDescent="0.25">
      <c r="A343" s="348"/>
      <c r="B343" s="68"/>
      <c r="C343" s="309"/>
      <c r="D343" s="309"/>
      <c r="E343" s="309"/>
      <c r="F343" s="309"/>
      <c r="G343" s="309"/>
      <c r="H343" s="309"/>
      <c r="I343" s="309"/>
      <c r="J343" s="309"/>
      <c r="K343" s="309"/>
      <c r="L343" s="309"/>
      <c r="M343" s="309"/>
      <c r="N343" s="309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  <c r="AA343" s="68"/>
      <c r="AB343" s="68"/>
      <c r="AC343" s="68"/>
      <c r="AD343" s="68"/>
      <c r="AE343" s="68"/>
      <c r="AF343" s="68"/>
      <c r="AG343" s="68"/>
      <c r="AH343" s="68"/>
      <c r="AI343" s="68"/>
      <c r="AJ343" s="68"/>
      <c r="AK343" s="68"/>
      <c r="AL343" s="68"/>
      <c r="AM343" s="68"/>
      <c r="AN343" s="68"/>
      <c r="AO343" s="68"/>
      <c r="AP343" s="68"/>
      <c r="AQ343" s="68"/>
      <c r="AR343" s="68"/>
      <c r="AS343" s="68"/>
      <c r="AT343" s="68"/>
      <c r="AU343" s="68"/>
      <c r="AV343" s="68"/>
      <c r="AW343" s="68"/>
      <c r="AX343" s="68"/>
      <c r="AY343" s="68"/>
      <c r="AZ343" s="68"/>
    </row>
    <row r="344" spans="1:52" ht="15.75" customHeight="1" x14ac:dyDescent="0.25">
      <c r="A344" s="348"/>
      <c r="B344" s="68"/>
      <c r="C344" s="309"/>
      <c r="D344" s="309"/>
      <c r="E344" s="309"/>
      <c r="F344" s="309"/>
      <c r="G344" s="309"/>
      <c r="H344" s="309"/>
      <c r="I344" s="309"/>
      <c r="J344" s="309"/>
      <c r="K344" s="309"/>
      <c r="L344" s="309"/>
      <c r="M344" s="309"/>
      <c r="N344" s="309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  <c r="AL344" s="68"/>
      <c r="AM344" s="68"/>
      <c r="AN344" s="68"/>
      <c r="AO344" s="68"/>
      <c r="AP344" s="68"/>
      <c r="AQ344" s="68"/>
      <c r="AR344" s="68"/>
      <c r="AS344" s="68"/>
      <c r="AT344" s="68"/>
      <c r="AU344" s="68"/>
      <c r="AV344" s="68"/>
      <c r="AW344" s="68"/>
      <c r="AX344" s="68"/>
      <c r="AY344" s="68"/>
      <c r="AZ344" s="68"/>
    </row>
    <row r="345" spans="1:52" ht="15.75" customHeight="1" x14ac:dyDescent="0.25">
      <c r="A345" s="348"/>
      <c r="B345" s="68"/>
      <c r="C345" s="309"/>
      <c r="D345" s="309"/>
      <c r="E345" s="309"/>
      <c r="F345" s="309"/>
      <c r="G345" s="309"/>
      <c r="H345" s="309"/>
      <c r="I345" s="309"/>
      <c r="J345" s="309"/>
      <c r="K345" s="309"/>
      <c r="L345" s="309"/>
      <c r="M345" s="309"/>
      <c r="N345" s="309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8"/>
      <c r="AM345" s="68"/>
      <c r="AN345" s="68"/>
      <c r="AO345" s="68"/>
      <c r="AP345" s="68"/>
      <c r="AQ345" s="68"/>
      <c r="AR345" s="68"/>
      <c r="AS345" s="68"/>
      <c r="AT345" s="68"/>
      <c r="AU345" s="68"/>
      <c r="AV345" s="68"/>
      <c r="AW345" s="68"/>
      <c r="AX345" s="68"/>
      <c r="AY345" s="68"/>
      <c r="AZ345" s="68"/>
    </row>
    <row r="346" spans="1:52" ht="15.75" customHeight="1" x14ac:dyDescent="0.25">
      <c r="A346" s="348"/>
      <c r="B346" s="68"/>
      <c r="C346" s="309"/>
      <c r="D346" s="309"/>
      <c r="E346" s="309"/>
      <c r="F346" s="309"/>
      <c r="G346" s="309"/>
      <c r="H346" s="309"/>
      <c r="I346" s="309"/>
      <c r="J346" s="309"/>
      <c r="K346" s="309"/>
      <c r="L346" s="309"/>
      <c r="M346" s="309"/>
      <c r="N346" s="309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/>
      <c r="AM346" s="68"/>
      <c r="AN346" s="68"/>
      <c r="AO346" s="68"/>
      <c r="AP346" s="68"/>
      <c r="AQ346" s="68"/>
      <c r="AR346" s="68"/>
      <c r="AS346" s="68"/>
      <c r="AT346" s="68"/>
      <c r="AU346" s="68"/>
      <c r="AV346" s="68"/>
      <c r="AW346" s="68"/>
      <c r="AX346" s="68"/>
      <c r="AY346" s="68"/>
      <c r="AZ346" s="68"/>
    </row>
    <row r="347" spans="1:52" ht="15.75" customHeight="1" x14ac:dyDescent="0.25">
      <c r="A347" s="348"/>
      <c r="B347" s="68"/>
      <c r="C347" s="309"/>
      <c r="D347" s="309"/>
      <c r="E347" s="309"/>
      <c r="F347" s="309"/>
      <c r="G347" s="309"/>
      <c r="H347" s="309"/>
      <c r="I347" s="309"/>
      <c r="J347" s="309"/>
      <c r="K347" s="309"/>
      <c r="L347" s="309"/>
      <c r="M347" s="309"/>
      <c r="N347" s="309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  <c r="AO347" s="68"/>
      <c r="AP347" s="68"/>
      <c r="AQ347" s="68"/>
      <c r="AR347" s="68"/>
      <c r="AS347" s="68"/>
      <c r="AT347" s="68"/>
      <c r="AU347" s="68"/>
      <c r="AV347" s="68"/>
      <c r="AW347" s="68"/>
      <c r="AX347" s="68"/>
      <c r="AY347" s="68"/>
      <c r="AZ347" s="68"/>
    </row>
    <row r="348" spans="1:52" ht="15.75" customHeight="1" x14ac:dyDescent="0.25">
      <c r="A348" s="348"/>
      <c r="B348" s="68"/>
      <c r="C348" s="309"/>
      <c r="D348" s="309"/>
      <c r="E348" s="309"/>
      <c r="F348" s="309"/>
      <c r="G348" s="309"/>
      <c r="H348" s="309"/>
      <c r="I348" s="309"/>
      <c r="J348" s="309"/>
      <c r="K348" s="309"/>
      <c r="L348" s="309"/>
      <c r="M348" s="309"/>
      <c r="N348" s="309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  <c r="AO348" s="68"/>
      <c r="AP348" s="68"/>
      <c r="AQ348" s="68"/>
      <c r="AR348" s="68"/>
      <c r="AS348" s="68"/>
      <c r="AT348" s="68"/>
      <c r="AU348" s="68"/>
      <c r="AV348" s="68"/>
      <c r="AW348" s="68"/>
      <c r="AX348" s="68"/>
      <c r="AY348" s="68"/>
      <c r="AZ348" s="68"/>
    </row>
    <row r="349" spans="1:52" ht="15.75" customHeight="1" x14ac:dyDescent="0.25">
      <c r="A349" s="348"/>
      <c r="B349" s="68"/>
      <c r="C349" s="309"/>
      <c r="D349" s="309"/>
      <c r="E349" s="309"/>
      <c r="F349" s="309"/>
      <c r="G349" s="309"/>
      <c r="H349" s="309"/>
      <c r="I349" s="309"/>
      <c r="J349" s="309"/>
      <c r="K349" s="309"/>
      <c r="L349" s="309"/>
      <c r="M349" s="309"/>
      <c r="N349" s="309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  <c r="AT349" s="68"/>
      <c r="AU349" s="68"/>
      <c r="AV349" s="68"/>
      <c r="AW349" s="68"/>
      <c r="AX349" s="68"/>
      <c r="AY349" s="68"/>
      <c r="AZ349" s="68"/>
    </row>
    <row r="350" spans="1:52" ht="15.75" customHeight="1" x14ac:dyDescent="0.25">
      <c r="A350" s="348"/>
      <c r="B350" s="68"/>
      <c r="C350" s="309"/>
      <c r="D350" s="309"/>
      <c r="E350" s="309"/>
      <c r="F350" s="309"/>
      <c r="G350" s="309"/>
      <c r="H350" s="309"/>
      <c r="I350" s="309"/>
      <c r="J350" s="309"/>
      <c r="K350" s="309"/>
      <c r="L350" s="309"/>
      <c r="M350" s="309"/>
      <c r="N350" s="309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  <c r="AO350" s="68"/>
      <c r="AP350" s="68"/>
      <c r="AQ350" s="68"/>
      <c r="AR350" s="68"/>
      <c r="AS350" s="68"/>
      <c r="AT350" s="68"/>
      <c r="AU350" s="68"/>
      <c r="AV350" s="68"/>
      <c r="AW350" s="68"/>
      <c r="AX350" s="68"/>
      <c r="AY350" s="68"/>
      <c r="AZ350" s="68"/>
    </row>
    <row r="351" spans="1:52" ht="15.75" customHeight="1" x14ac:dyDescent="0.25">
      <c r="A351" s="348"/>
      <c r="B351" s="68"/>
      <c r="C351" s="309"/>
      <c r="D351" s="309"/>
      <c r="E351" s="309"/>
      <c r="F351" s="309"/>
      <c r="G351" s="309"/>
      <c r="H351" s="309"/>
      <c r="I351" s="309"/>
      <c r="J351" s="309"/>
      <c r="K351" s="309"/>
      <c r="L351" s="309"/>
      <c r="M351" s="309"/>
      <c r="N351" s="309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68"/>
      <c r="AZ351" s="68"/>
    </row>
    <row r="352" spans="1:52" ht="15.75" customHeight="1" x14ac:dyDescent="0.25">
      <c r="A352" s="348"/>
      <c r="B352" s="68"/>
      <c r="C352" s="309"/>
      <c r="D352" s="309"/>
      <c r="E352" s="309"/>
      <c r="F352" s="309"/>
      <c r="G352" s="309"/>
      <c r="H352" s="309"/>
      <c r="I352" s="309"/>
      <c r="J352" s="309"/>
      <c r="K352" s="309"/>
      <c r="L352" s="309"/>
      <c r="M352" s="309"/>
      <c r="N352" s="309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68"/>
      <c r="AZ352" s="68"/>
    </row>
    <row r="353" spans="1:52" ht="15.75" customHeight="1" x14ac:dyDescent="0.25">
      <c r="A353" s="348"/>
      <c r="B353" s="68"/>
      <c r="C353" s="309"/>
      <c r="D353" s="309"/>
      <c r="E353" s="309"/>
      <c r="F353" s="309"/>
      <c r="G353" s="309"/>
      <c r="H353" s="309"/>
      <c r="I353" s="309"/>
      <c r="J353" s="309"/>
      <c r="K353" s="309"/>
      <c r="L353" s="309"/>
      <c r="M353" s="309"/>
      <c r="N353" s="309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8"/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68"/>
      <c r="AZ353" s="68"/>
    </row>
    <row r="354" spans="1:52" ht="15.75" customHeight="1" x14ac:dyDescent="0.25">
      <c r="A354" s="348"/>
      <c r="B354" s="68"/>
      <c r="C354" s="309"/>
      <c r="D354" s="309"/>
      <c r="E354" s="309"/>
      <c r="F354" s="309"/>
      <c r="G354" s="309"/>
      <c r="H354" s="309"/>
      <c r="I354" s="309"/>
      <c r="J354" s="309"/>
      <c r="K354" s="309"/>
      <c r="L354" s="309"/>
      <c r="M354" s="309"/>
      <c r="N354" s="309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  <c r="AO354" s="68"/>
      <c r="AP354" s="68"/>
      <c r="AQ354" s="68"/>
      <c r="AR354" s="68"/>
      <c r="AS354" s="68"/>
      <c r="AT354" s="68"/>
      <c r="AU354" s="68"/>
      <c r="AV354" s="68"/>
      <c r="AW354" s="68"/>
      <c r="AX354" s="68"/>
      <c r="AY354" s="68"/>
      <c r="AZ354" s="68"/>
    </row>
    <row r="355" spans="1:52" ht="15.75" customHeight="1" x14ac:dyDescent="0.25">
      <c r="A355" s="348"/>
      <c r="B355" s="68"/>
      <c r="C355" s="309"/>
      <c r="D355" s="309"/>
      <c r="E355" s="309"/>
      <c r="F355" s="309"/>
      <c r="G355" s="309"/>
      <c r="H355" s="309"/>
      <c r="I355" s="309"/>
      <c r="J355" s="309"/>
      <c r="K355" s="309"/>
      <c r="L355" s="309"/>
      <c r="M355" s="309"/>
      <c r="N355" s="309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8"/>
      <c r="AP355" s="68"/>
      <c r="AQ355" s="68"/>
      <c r="AR355" s="68"/>
      <c r="AS355" s="68"/>
      <c r="AT355" s="68"/>
      <c r="AU355" s="68"/>
      <c r="AV355" s="68"/>
      <c r="AW355" s="68"/>
      <c r="AX355" s="68"/>
      <c r="AY355" s="68"/>
      <c r="AZ355" s="68"/>
    </row>
    <row r="356" spans="1:52" ht="15.75" customHeight="1" x14ac:dyDescent="0.25">
      <c r="A356" s="348"/>
      <c r="B356" s="68"/>
      <c r="C356" s="309"/>
      <c r="D356" s="309"/>
      <c r="E356" s="309"/>
      <c r="F356" s="309"/>
      <c r="G356" s="309"/>
      <c r="H356" s="309"/>
      <c r="I356" s="309"/>
      <c r="J356" s="309"/>
      <c r="K356" s="309"/>
      <c r="L356" s="309"/>
      <c r="M356" s="309"/>
      <c r="N356" s="309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  <c r="AT356" s="68"/>
      <c r="AU356" s="68"/>
      <c r="AV356" s="68"/>
      <c r="AW356" s="68"/>
      <c r="AX356" s="68"/>
      <c r="AY356" s="68"/>
      <c r="AZ356" s="68"/>
    </row>
    <row r="357" spans="1:52" ht="15.75" customHeight="1" x14ac:dyDescent="0.25">
      <c r="A357" s="348"/>
      <c r="B357" s="68"/>
      <c r="C357" s="309"/>
      <c r="D357" s="309"/>
      <c r="E357" s="309"/>
      <c r="F357" s="309"/>
      <c r="G357" s="309"/>
      <c r="H357" s="309"/>
      <c r="I357" s="309"/>
      <c r="J357" s="309"/>
      <c r="K357" s="309"/>
      <c r="L357" s="309"/>
      <c r="M357" s="309"/>
      <c r="N357" s="309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8"/>
      <c r="AP357" s="68"/>
      <c r="AQ357" s="68"/>
      <c r="AR357" s="68"/>
      <c r="AS357" s="68"/>
      <c r="AT357" s="68"/>
      <c r="AU357" s="68"/>
      <c r="AV357" s="68"/>
      <c r="AW357" s="68"/>
      <c r="AX357" s="68"/>
      <c r="AY357" s="68"/>
      <c r="AZ357" s="68"/>
    </row>
    <row r="358" spans="1:52" ht="15.75" customHeight="1" x14ac:dyDescent="0.25">
      <c r="A358" s="348"/>
      <c r="B358" s="68"/>
      <c r="C358" s="309"/>
      <c r="D358" s="309"/>
      <c r="E358" s="309"/>
      <c r="F358" s="309"/>
      <c r="G358" s="309"/>
      <c r="H358" s="309"/>
      <c r="I358" s="309"/>
      <c r="J358" s="309"/>
      <c r="K358" s="309"/>
      <c r="L358" s="309"/>
      <c r="M358" s="309"/>
      <c r="N358" s="309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  <c r="AO358" s="68"/>
      <c r="AP358" s="68"/>
      <c r="AQ358" s="68"/>
      <c r="AR358" s="68"/>
      <c r="AS358" s="68"/>
      <c r="AT358" s="68"/>
      <c r="AU358" s="68"/>
      <c r="AV358" s="68"/>
      <c r="AW358" s="68"/>
      <c r="AX358" s="68"/>
      <c r="AY358" s="68"/>
      <c r="AZ358" s="68"/>
    </row>
    <row r="359" spans="1:52" ht="15.75" customHeight="1" x14ac:dyDescent="0.25">
      <c r="A359" s="348"/>
      <c r="B359" s="68"/>
      <c r="C359" s="309"/>
      <c r="D359" s="309"/>
      <c r="E359" s="309"/>
      <c r="F359" s="309"/>
      <c r="G359" s="309"/>
      <c r="H359" s="309"/>
      <c r="I359" s="309"/>
      <c r="J359" s="309"/>
      <c r="K359" s="309"/>
      <c r="L359" s="309"/>
      <c r="M359" s="309"/>
      <c r="N359" s="309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  <c r="AA359" s="68"/>
      <c r="AB359" s="68"/>
      <c r="AC359" s="68"/>
      <c r="AD359" s="68"/>
      <c r="AE359" s="68"/>
      <c r="AF359" s="68"/>
      <c r="AG359" s="68"/>
      <c r="AH359" s="68"/>
      <c r="AI359" s="68"/>
      <c r="AJ359" s="68"/>
      <c r="AK359" s="68"/>
      <c r="AL359" s="68"/>
      <c r="AM359" s="68"/>
      <c r="AN359" s="68"/>
      <c r="AO359" s="68"/>
      <c r="AP359" s="68"/>
      <c r="AQ359" s="68"/>
      <c r="AR359" s="68"/>
      <c r="AS359" s="68"/>
      <c r="AT359" s="68"/>
      <c r="AU359" s="68"/>
      <c r="AV359" s="68"/>
      <c r="AW359" s="68"/>
      <c r="AX359" s="68"/>
      <c r="AY359" s="68"/>
      <c r="AZ359" s="68"/>
    </row>
    <row r="360" spans="1:52" ht="15.75" customHeight="1" x14ac:dyDescent="0.25">
      <c r="A360" s="348"/>
      <c r="B360" s="68"/>
      <c r="C360" s="309"/>
      <c r="D360" s="309"/>
      <c r="E360" s="309"/>
      <c r="F360" s="309"/>
      <c r="G360" s="309"/>
      <c r="H360" s="309"/>
      <c r="I360" s="309"/>
      <c r="J360" s="309"/>
      <c r="K360" s="309"/>
      <c r="L360" s="309"/>
      <c r="M360" s="309"/>
      <c r="N360" s="309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  <c r="AA360" s="68"/>
      <c r="AB360" s="68"/>
      <c r="AC360" s="68"/>
      <c r="AD360" s="68"/>
      <c r="AE360" s="68"/>
      <c r="AF360" s="68"/>
      <c r="AG360" s="68"/>
      <c r="AH360" s="68"/>
      <c r="AI360" s="68"/>
      <c r="AJ360" s="68"/>
      <c r="AK360" s="68"/>
      <c r="AL360" s="68"/>
      <c r="AM360" s="68"/>
      <c r="AN360" s="68"/>
      <c r="AO360" s="68"/>
      <c r="AP360" s="68"/>
      <c r="AQ360" s="68"/>
      <c r="AR360" s="68"/>
      <c r="AS360" s="68"/>
      <c r="AT360" s="68"/>
      <c r="AU360" s="68"/>
      <c r="AV360" s="68"/>
      <c r="AW360" s="68"/>
      <c r="AX360" s="68"/>
      <c r="AY360" s="68"/>
      <c r="AZ360" s="68"/>
    </row>
    <row r="361" spans="1:52" ht="15.75" customHeight="1" x14ac:dyDescent="0.25">
      <c r="A361" s="348"/>
      <c r="B361" s="68"/>
      <c r="C361" s="309"/>
      <c r="D361" s="309"/>
      <c r="E361" s="309"/>
      <c r="F361" s="309"/>
      <c r="G361" s="309"/>
      <c r="H361" s="309"/>
      <c r="I361" s="309"/>
      <c r="J361" s="309"/>
      <c r="K361" s="309"/>
      <c r="L361" s="309"/>
      <c r="M361" s="309"/>
      <c r="N361" s="309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  <c r="AH361" s="68"/>
      <c r="AI361" s="68"/>
      <c r="AJ361" s="68"/>
      <c r="AK361" s="68"/>
      <c r="AL361" s="68"/>
      <c r="AM361" s="68"/>
      <c r="AN361" s="68"/>
      <c r="AO361" s="68"/>
      <c r="AP361" s="68"/>
      <c r="AQ361" s="68"/>
      <c r="AR361" s="68"/>
      <c r="AS361" s="68"/>
      <c r="AT361" s="68"/>
      <c r="AU361" s="68"/>
      <c r="AV361" s="68"/>
      <c r="AW361" s="68"/>
      <c r="AX361" s="68"/>
      <c r="AY361" s="68"/>
      <c r="AZ361" s="68"/>
    </row>
    <row r="362" spans="1:52" ht="15.75" customHeight="1" x14ac:dyDescent="0.25">
      <c r="A362" s="348"/>
      <c r="B362" s="68"/>
      <c r="C362" s="309"/>
      <c r="D362" s="309"/>
      <c r="E362" s="309"/>
      <c r="F362" s="309"/>
      <c r="G362" s="309"/>
      <c r="H362" s="309"/>
      <c r="I362" s="309"/>
      <c r="J362" s="309"/>
      <c r="K362" s="309"/>
      <c r="L362" s="309"/>
      <c r="M362" s="309"/>
      <c r="N362" s="309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  <c r="AH362" s="68"/>
      <c r="AI362" s="68"/>
      <c r="AJ362" s="68"/>
      <c r="AK362" s="68"/>
      <c r="AL362" s="68"/>
      <c r="AM362" s="68"/>
      <c r="AN362" s="68"/>
      <c r="AO362" s="68"/>
      <c r="AP362" s="68"/>
      <c r="AQ362" s="68"/>
      <c r="AR362" s="68"/>
      <c r="AS362" s="68"/>
      <c r="AT362" s="68"/>
      <c r="AU362" s="68"/>
      <c r="AV362" s="68"/>
      <c r="AW362" s="68"/>
      <c r="AX362" s="68"/>
      <c r="AY362" s="68"/>
      <c r="AZ362" s="68"/>
    </row>
    <row r="363" spans="1:52" ht="15.75" customHeight="1" x14ac:dyDescent="0.25">
      <c r="A363" s="348"/>
      <c r="B363" s="68"/>
      <c r="C363" s="309"/>
      <c r="D363" s="309"/>
      <c r="E363" s="309"/>
      <c r="F363" s="309"/>
      <c r="G363" s="309"/>
      <c r="H363" s="309"/>
      <c r="I363" s="309"/>
      <c r="J363" s="309"/>
      <c r="K363" s="309"/>
      <c r="L363" s="309"/>
      <c r="M363" s="309"/>
      <c r="N363" s="309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8"/>
      <c r="Z363" s="68"/>
      <c r="AA363" s="68"/>
      <c r="AB363" s="68"/>
      <c r="AC363" s="68"/>
      <c r="AD363" s="68"/>
      <c r="AE363" s="68"/>
      <c r="AF363" s="68"/>
      <c r="AG363" s="68"/>
      <c r="AH363" s="68"/>
      <c r="AI363" s="68"/>
      <c r="AJ363" s="68"/>
      <c r="AK363" s="68"/>
      <c r="AL363" s="68"/>
      <c r="AM363" s="68"/>
      <c r="AN363" s="68"/>
      <c r="AO363" s="68"/>
      <c r="AP363" s="68"/>
      <c r="AQ363" s="68"/>
      <c r="AR363" s="68"/>
      <c r="AS363" s="68"/>
      <c r="AT363" s="68"/>
      <c r="AU363" s="68"/>
      <c r="AV363" s="68"/>
      <c r="AW363" s="68"/>
      <c r="AX363" s="68"/>
      <c r="AY363" s="68"/>
      <c r="AZ363" s="68"/>
    </row>
    <row r="364" spans="1:52" ht="15.75" customHeight="1" x14ac:dyDescent="0.25">
      <c r="A364" s="348"/>
      <c r="B364" s="68"/>
      <c r="C364" s="309"/>
      <c r="D364" s="309"/>
      <c r="E364" s="309"/>
      <c r="F364" s="309"/>
      <c r="G364" s="309"/>
      <c r="H364" s="309"/>
      <c r="I364" s="309"/>
      <c r="J364" s="309"/>
      <c r="K364" s="309"/>
      <c r="L364" s="309"/>
      <c r="M364" s="309"/>
      <c r="N364" s="309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  <c r="AF364" s="68"/>
      <c r="AG364" s="68"/>
      <c r="AH364" s="68"/>
      <c r="AI364" s="68"/>
      <c r="AJ364" s="68"/>
      <c r="AK364" s="68"/>
      <c r="AL364" s="68"/>
      <c r="AM364" s="68"/>
      <c r="AN364" s="68"/>
      <c r="AO364" s="68"/>
      <c r="AP364" s="68"/>
      <c r="AQ364" s="68"/>
      <c r="AR364" s="68"/>
      <c r="AS364" s="68"/>
      <c r="AT364" s="68"/>
      <c r="AU364" s="68"/>
      <c r="AV364" s="68"/>
      <c r="AW364" s="68"/>
      <c r="AX364" s="68"/>
      <c r="AY364" s="68"/>
      <c r="AZ364" s="68"/>
    </row>
    <row r="365" spans="1:52" ht="15.75" customHeight="1" x14ac:dyDescent="0.25">
      <c r="A365" s="348"/>
      <c r="B365" s="68"/>
      <c r="C365" s="309"/>
      <c r="D365" s="309"/>
      <c r="E365" s="309"/>
      <c r="F365" s="309"/>
      <c r="G365" s="309"/>
      <c r="H365" s="309"/>
      <c r="I365" s="309"/>
      <c r="J365" s="309"/>
      <c r="K365" s="309"/>
      <c r="L365" s="309"/>
      <c r="M365" s="309"/>
      <c r="N365" s="309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  <c r="AA365" s="68"/>
      <c r="AB365" s="68"/>
      <c r="AC365" s="68"/>
      <c r="AD365" s="68"/>
      <c r="AE365" s="68"/>
      <c r="AF365" s="68"/>
      <c r="AG365" s="68"/>
      <c r="AH365" s="68"/>
      <c r="AI365" s="68"/>
      <c r="AJ365" s="68"/>
      <c r="AK365" s="68"/>
      <c r="AL365" s="68"/>
      <c r="AM365" s="68"/>
      <c r="AN365" s="68"/>
      <c r="AO365" s="68"/>
      <c r="AP365" s="68"/>
      <c r="AQ365" s="68"/>
      <c r="AR365" s="68"/>
      <c r="AS365" s="68"/>
      <c r="AT365" s="68"/>
      <c r="AU365" s="68"/>
      <c r="AV365" s="68"/>
      <c r="AW365" s="68"/>
      <c r="AX365" s="68"/>
      <c r="AY365" s="68"/>
      <c r="AZ365" s="68"/>
    </row>
    <row r="366" spans="1:52" ht="15.75" customHeight="1" x14ac:dyDescent="0.25">
      <c r="A366" s="348"/>
      <c r="B366" s="68"/>
      <c r="C366" s="309"/>
      <c r="D366" s="309"/>
      <c r="E366" s="309"/>
      <c r="F366" s="309"/>
      <c r="G366" s="309"/>
      <c r="H366" s="309"/>
      <c r="I366" s="309"/>
      <c r="J366" s="309"/>
      <c r="K366" s="309"/>
      <c r="L366" s="309"/>
      <c r="M366" s="309"/>
      <c r="N366" s="309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  <c r="AL366" s="68"/>
      <c r="AM366" s="68"/>
      <c r="AN366" s="68"/>
      <c r="AO366" s="68"/>
      <c r="AP366" s="68"/>
      <c r="AQ366" s="68"/>
      <c r="AR366" s="68"/>
      <c r="AS366" s="68"/>
      <c r="AT366" s="68"/>
      <c r="AU366" s="68"/>
      <c r="AV366" s="68"/>
      <c r="AW366" s="68"/>
      <c r="AX366" s="68"/>
      <c r="AY366" s="68"/>
      <c r="AZ366" s="68"/>
    </row>
    <row r="367" spans="1:52" ht="15.75" customHeight="1" x14ac:dyDescent="0.25">
      <c r="A367" s="348"/>
      <c r="B367" s="68"/>
      <c r="C367" s="309"/>
      <c r="D367" s="309"/>
      <c r="E367" s="309"/>
      <c r="F367" s="309"/>
      <c r="G367" s="309"/>
      <c r="H367" s="309"/>
      <c r="I367" s="309"/>
      <c r="J367" s="309"/>
      <c r="K367" s="309"/>
      <c r="L367" s="309"/>
      <c r="M367" s="309"/>
      <c r="N367" s="309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  <c r="AH367" s="68"/>
      <c r="AI367" s="68"/>
      <c r="AJ367" s="68"/>
      <c r="AK367" s="68"/>
      <c r="AL367" s="68"/>
      <c r="AM367" s="68"/>
      <c r="AN367" s="68"/>
      <c r="AO367" s="68"/>
      <c r="AP367" s="68"/>
      <c r="AQ367" s="68"/>
      <c r="AR367" s="68"/>
      <c r="AS367" s="68"/>
      <c r="AT367" s="68"/>
      <c r="AU367" s="68"/>
      <c r="AV367" s="68"/>
      <c r="AW367" s="68"/>
      <c r="AX367" s="68"/>
      <c r="AY367" s="68"/>
      <c r="AZ367" s="68"/>
    </row>
    <row r="368" spans="1:52" ht="15.75" customHeight="1" x14ac:dyDescent="0.25">
      <c r="A368" s="348"/>
      <c r="B368" s="68"/>
      <c r="C368" s="309"/>
      <c r="D368" s="309"/>
      <c r="E368" s="309"/>
      <c r="F368" s="309"/>
      <c r="G368" s="309"/>
      <c r="H368" s="309"/>
      <c r="I368" s="309"/>
      <c r="J368" s="309"/>
      <c r="K368" s="309"/>
      <c r="L368" s="309"/>
      <c r="M368" s="309"/>
      <c r="N368" s="309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  <c r="AA368" s="68"/>
      <c r="AB368" s="68"/>
      <c r="AC368" s="68"/>
      <c r="AD368" s="68"/>
      <c r="AE368" s="68"/>
      <c r="AF368" s="68"/>
      <c r="AG368" s="68"/>
      <c r="AH368" s="68"/>
      <c r="AI368" s="68"/>
      <c r="AJ368" s="68"/>
      <c r="AK368" s="68"/>
      <c r="AL368" s="68"/>
      <c r="AM368" s="68"/>
      <c r="AN368" s="68"/>
      <c r="AO368" s="68"/>
      <c r="AP368" s="68"/>
      <c r="AQ368" s="68"/>
      <c r="AR368" s="68"/>
      <c r="AS368" s="68"/>
      <c r="AT368" s="68"/>
      <c r="AU368" s="68"/>
      <c r="AV368" s="68"/>
      <c r="AW368" s="68"/>
      <c r="AX368" s="68"/>
      <c r="AY368" s="68"/>
      <c r="AZ368" s="68"/>
    </row>
    <row r="369" spans="1:52" ht="15.75" customHeight="1" x14ac:dyDescent="0.25">
      <c r="A369" s="348"/>
      <c r="B369" s="68"/>
      <c r="C369" s="309"/>
      <c r="D369" s="309"/>
      <c r="E369" s="309"/>
      <c r="F369" s="309"/>
      <c r="G369" s="309"/>
      <c r="H369" s="309"/>
      <c r="I369" s="309"/>
      <c r="J369" s="309"/>
      <c r="K369" s="309"/>
      <c r="L369" s="309"/>
      <c r="M369" s="309"/>
      <c r="N369" s="309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  <c r="Z369" s="68"/>
      <c r="AA369" s="68"/>
      <c r="AB369" s="68"/>
      <c r="AC369" s="68"/>
      <c r="AD369" s="68"/>
      <c r="AE369" s="68"/>
      <c r="AF369" s="68"/>
      <c r="AG369" s="68"/>
      <c r="AH369" s="68"/>
      <c r="AI369" s="68"/>
      <c r="AJ369" s="68"/>
      <c r="AK369" s="68"/>
      <c r="AL369" s="68"/>
      <c r="AM369" s="68"/>
      <c r="AN369" s="68"/>
      <c r="AO369" s="68"/>
      <c r="AP369" s="68"/>
      <c r="AQ369" s="68"/>
      <c r="AR369" s="68"/>
      <c r="AS369" s="68"/>
      <c r="AT369" s="68"/>
      <c r="AU369" s="68"/>
      <c r="AV369" s="68"/>
      <c r="AW369" s="68"/>
      <c r="AX369" s="68"/>
      <c r="AY369" s="68"/>
      <c r="AZ369" s="68"/>
    </row>
    <row r="370" spans="1:52" ht="15.75" customHeight="1" x14ac:dyDescent="0.25">
      <c r="A370" s="348"/>
      <c r="B370" s="68"/>
      <c r="C370" s="309"/>
      <c r="D370" s="309"/>
      <c r="E370" s="309"/>
      <c r="F370" s="309"/>
      <c r="G370" s="309"/>
      <c r="H370" s="309"/>
      <c r="I370" s="309"/>
      <c r="J370" s="309"/>
      <c r="K370" s="309"/>
      <c r="L370" s="309"/>
      <c r="M370" s="309"/>
      <c r="N370" s="309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68"/>
      <c r="AM370" s="68"/>
      <c r="AN370" s="68"/>
      <c r="AO370" s="68"/>
      <c r="AP370" s="68"/>
      <c r="AQ370" s="68"/>
      <c r="AR370" s="68"/>
      <c r="AS370" s="68"/>
      <c r="AT370" s="68"/>
      <c r="AU370" s="68"/>
      <c r="AV370" s="68"/>
      <c r="AW370" s="68"/>
      <c r="AX370" s="68"/>
      <c r="AY370" s="68"/>
      <c r="AZ370" s="68"/>
    </row>
    <row r="371" spans="1:52" ht="15.75" customHeight="1" x14ac:dyDescent="0.25">
      <c r="A371" s="348"/>
      <c r="B371" s="68"/>
      <c r="C371" s="309"/>
      <c r="D371" s="309"/>
      <c r="E371" s="309"/>
      <c r="F371" s="309"/>
      <c r="G371" s="309"/>
      <c r="H371" s="309"/>
      <c r="I371" s="309"/>
      <c r="J371" s="309"/>
      <c r="K371" s="309"/>
      <c r="L371" s="309"/>
      <c r="M371" s="309"/>
      <c r="N371" s="309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  <c r="AL371" s="68"/>
      <c r="AM371" s="68"/>
      <c r="AN371" s="68"/>
      <c r="AO371" s="68"/>
      <c r="AP371" s="68"/>
      <c r="AQ371" s="68"/>
      <c r="AR371" s="68"/>
      <c r="AS371" s="68"/>
      <c r="AT371" s="68"/>
      <c r="AU371" s="68"/>
      <c r="AV371" s="68"/>
      <c r="AW371" s="68"/>
      <c r="AX371" s="68"/>
      <c r="AY371" s="68"/>
      <c r="AZ371" s="68"/>
    </row>
    <row r="372" spans="1:52" ht="15.75" customHeight="1" x14ac:dyDescent="0.25">
      <c r="A372" s="348"/>
      <c r="B372" s="68"/>
      <c r="C372" s="309"/>
      <c r="D372" s="309"/>
      <c r="E372" s="309"/>
      <c r="F372" s="309"/>
      <c r="G372" s="309"/>
      <c r="H372" s="309"/>
      <c r="I372" s="309"/>
      <c r="J372" s="309"/>
      <c r="K372" s="309"/>
      <c r="L372" s="309"/>
      <c r="M372" s="309"/>
      <c r="N372" s="309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  <c r="AA372" s="68"/>
      <c r="AB372" s="68"/>
      <c r="AC372" s="68"/>
      <c r="AD372" s="68"/>
      <c r="AE372" s="68"/>
      <c r="AF372" s="68"/>
      <c r="AG372" s="68"/>
      <c r="AH372" s="68"/>
      <c r="AI372" s="68"/>
      <c r="AJ372" s="68"/>
      <c r="AK372" s="68"/>
      <c r="AL372" s="68"/>
      <c r="AM372" s="68"/>
      <c r="AN372" s="68"/>
      <c r="AO372" s="68"/>
      <c r="AP372" s="68"/>
      <c r="AQ372" s="68"/>
      <c r="AR372" s="68"/>
      <c r="AS372" s="68"/>
      <c r="AT372" s="68"/>
      <c r="AU372" s="68"/>
      <c r="AV372" s="68"/>
      <c r="AW372" s="68"/>
      <c r="AX372" s="68"/>
      <c r="AY372" s="68"/>
      <c r="AZ372" s="68"/>
    </row>
    <row r="373" spans="1:52" ht="15.75" customHeight="1" x14ac:dyDescent="0.25">
      <c r="A373" s="348"/>
      <c r="B373" s="68"/>
      <c r="C373" s="309"/>
      <c r="D373" s="309"/>
      <c r="E373" s="309"/>
      <c r="F373" s="309"/>
      <c r="G373" s="309"/>
      <c r="H373" s="309"/>
      <c r="I373" s="309"/>
      <c r="J373" s="309"/>
      <c r="K373" s="309"/>
      <c r="L373" s="309"/>
      <c r="M373" s="309"/>
      <c r="N373" s="309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  <c r="AL373" s="68"/>
      <c r="AM373" s="68"/>
      <c r="AN373" s="68"/>
      <c r="AO373" s="68"/>
      <c r="AP373" s="68"/>
      <c r="AQ373" s="68"/>
      <c r="AR373" s="68"/>
      <c r="AS373" s="68"/>
      <c r="AT373" s="68"/>
      <c r="AU373" s="68"/>
      <c r="AV373" s="68"/>
      <c r="AW373" s="68"/>
      <c r="AX373" s="68"/>
      <c r="AY373" s="68"/>
      <c r="AZ373" s="68"/>
    </row>
    <row r="374" spans="1:52" ht="15.75" customHeight="1" x14ac:dyDescent="0.25">
      <c r="A374" s="348"/>
      <c r="B374" s="68"/>
      <c r="C374" s="309"/>
      <c r="D374" s="309"/>
      <c r="E374" s="309"/>
      <c r="F374" s="309"/>
      <c r="G374" s="309"/>
      <c r="H374" s="309"/>
      <c r="I374" s="309"/>
      <c r="J374" s="309"/>
      <c r="K374" s="309"/>
      <c r="L374" s="309"/>
      <c r="M374" s="309"/>
      <c r="N374" s="309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  <c r="AK374" s="68"/>
      <c r="AL374" s="68"/>
      <c r="AM374" s="68"/>
      <c r="AN374" s="68"/>
      <c r="AO374" s="68"/>
      <c r="AP374" s="68"/>
      <c r="AQ374" s="68"/>
      <c r="AR374" s="68"/>
      <c r="AS374" s="68"/>
      <c r="AT374" s="68"/>
      <c r="AU374" s="68"/>
      <c r="AV374" s="68"/>
      <c r="AW374" s="68"/>
      <c r="AX374" s="68"/>
      <c r="AY374" s="68"/>
      <c r="AZ374" s="68"/>
    </row>
    <row r="375" spans="1:52" ht="15.75" customHeight="1" x14ac:dyDescent="0.25">
      <c r="A375" s="348"/>
      <c r="B375" s="68"/>
      <c r="C375" s="309"/>
      <c r="D375" s="309"/>
      <c r="E375" s="309"/>
      <c r="F375" s="309"/>
      <c r="G375" s="309"/>
      <c r="H375" s="309"/>
      <c r="I375" s="309"/>
      <c r="J375" s="309"/>
      <c r="K375" s="309"/>
      <c r="L375" s="309"/>
      <c r="M375" s="309"/>
      <c r="N375" s="309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  <c r="AA375" s="68"/>
      <c r="AB375" s="68"/>
      <c r="AC375" s="68"/>
      <c r="AD375" s="68"/>
      <c r="AE375" s="68"/>
      <c r="AF375" s="68"/>
      <c r="AG375" s="68"/>
      <c r="AH375" s="68"/>
      <c r="AI375" s="68"/>
      <c r="AJ375" s="68"/>
      <c r="AK375" s="68"/>
      <c r="AL375" s="68"/>
      <c r="AM375" s="68"/>
      <c r="AN375" s="68"/>
      <c r="AO375" s="68"/>
      <c r="AP375" s="68"/>
      <c r="AQ375" s="68"/>
      <c r="AR375" s="68"/>
      <c r="AS375" s="68"/>
      <c r="AT375" s="68"/>
      <c r="AU375" s="68"/>
      <c r="AV375" s="68"/>
      <c r="AW375" s="68"/>
      <c r="AX375" s="68"/>
      <c r="AY375" s="68"/>
      <c r="AZ375" s="68"/>
    </row>
    <row r="376" spans="1:52" ht="15.75" customHeight="1" x14ac:dyDescent="0.25">
      <c r="A376" s="348"/>
      <c r="B376" s="68"/>
      <c r="C376" s="309"/>
      <c r="D376" s="309"/>
      <c r="E376" s="309"/>
      <c r="F376" s="309"/>
      <c r="G376" s="309"/>
      <c r="H376" s="309"/>
      <c r="I376" s="309"/>
      <c r="J376" s="309"/>
      <c r="K376" s="309"/>
      <c r="L376" s="309"/>
      <c r="M376" s="309"/>
      <c r="N376" s="309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68"/>
      <c r="Z376" s="68"/>
      <c r="AA376" s="68"/>
      <c r="AB376" s="68"/>
      <c r="AC376" s="68"/>
      <c r="AD376" s="68"/>
      <c r="AE376" s="68"/>
      <c r="AF376" s="68"/>
      <c r="AG376" s="68"/>
      <c r="AH376" s="68"/>
      <c r="AI376" s="68"/>
      <c r="AJ376" s="68"/>
      <c r="AK376" s="68"/>
      <c r="AL376" s="68"/>
      <c r="AM376" s="68"/>
      <c r="AN376" s="68"/>
      <c r="AO376" s="68"/>
      <c r="AP376" s="68"/>
      <c r="AQ376" s="68"/>
      <c r="AR376" s="68"/>
      <c r="AS376" s="68"/>
      <c r="AT376" s="68"/>
      <c r="AU376" s="68"/>
      <c r="AV376" s="68"/>
      <c r="AW376" s="68"/>
      <c r="AX376" s="68"/>
      <c r="AY376" s="68"/>
      <c r="AZ376" s="68"/>
    </row>
    <row r="377" spans="1:52" ht="15.75" customHeight="1" x14ac:dyDescent="0.25">
      <c r="A377" s="348"/>
      <c r="B377" s="68"/>
      <c r="C377" s="309"/>
      <c r="D377" s="309"/>
      <c r="E377" s="309"/>
      <c r="F377" s="309"/>
      <c r="G377" s="309"/>
      <c r="H377" s="309"/>
      <c r="I377" s="309"/>
      <c r="J377" s="309"/>
      <c r="K377" s="309"/>
      <c r="L377" s="309"/>
      <c r="M377" s="309"/>
      <c r="N377" s="309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  <c r="AA377" s="68"/>
      <c r="AB377" s="68"/>
      <c r="AC377" s="68"/>
      <c r="AD377" s="68"/>
      <c r="AE377" s="68"/>
      <c r="AF377" s="68"/>
      <c r="AG377" s="68"/>
      <c r="AH377" s="68"/>
      <c r="AI377" s="68"/>
      <c r="AJ377" s="68"/>
      <c r="AK377" s="68"/>
      <c r="AL377" s="68"/>
      <c r="AM377" s="68"/>
      <c r="AN377" s="68"/>
      <c r="AO377" s="68"/>
      <c r="AP377" s="68"/>
      <c r="AQ377" s="68"/>
      <c r="AR377" s="68"/>
      <c r="AS377" s="68"/>
      <c r="AT377" s="68"/>
      <c r="AU377" s="68"/>
      <c r="AV377" s="68"/>
      <c r="AW377" s="68"/>
      <c r="AX377" s="68"/>
      <c r="AY377" s="68"/>
      <c r="AZ377" s="68"/>
    </row>
    <row r="378" spans="1:52" ht="15.75" customHeight="1" x14ac:dyDescent="0.25">
      <c r="A378" s="348"/>
      <c r="B378" s="68"/>
      <c r="C378" s="309"/>
      <c r="D378" s="309"/>
      <c r="E378" s="309"/>
      <c r="F378" s="309"/>
      <c r="G378" s="309"/>
      <c r="H378" s="309"/>
      <c r="I378" s="309"/>
      <c r="J378" s="309"/>
      <c r="K378" s="309"/>
      <c r="L378" s="309"/>
      <c r="M378" s="309"/>
      <c r="N378" s="309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  <c r="AA378" s="68"/>
      <c r="AB378" s="68"/>
      <c r="AC378" s="68"/>
      <c r="AD378" s="68"/>
      <c r="AE378" s="68"/>
      <c r="AF378" s="68"/>
      <c r="AG378" s="68"/>
      <c r="AH378" s="68"/>
      <c r="AI378" s="68"/>
      <c r="AJ378" s="68"/>
      <c r="AK378" s="68"/>
      <c r="AL378" s="68"/>
      <c r="AM378" s="68"/>
      <c r="AN378" s="68"/>
      <c r="AO378" s="68"/>
      <c r="AP378" s="68"/>
      <c r="AQ378" s="68"/>
      <c r="AR378" s="68"/>
      <c r="AS378" s="68"/>
      <c r="AT378" s="68"/>
      <c r="AU378" s="68"/>
      <c r="AV378" s="68"/>
      <c r="AW378" s="68"/>
      <c r="AX378" s="68"/>
      <c r="AY378" s="68"/>
      <c r="AZ378" s="68"/>
    </row>
    <row r="379" spans="1:52" ht="15.75" customHeight="1" x14ac:dyDescent="0.25">
      <c r="A379" s="348"/>
      <c r="B379" s="68"/>
      <c r="C379" s="309"/>
      <c r="D379" s="309"/>
      <c r="E379" s="309"/>
      <c r="F379" s="309"/>
      <c r="G379" s="309"/>
      <c r="H379" s="309"/>
      <c r="I379" s="309"/>
      <c r="J379" s="309"/>
      <c r="K379" s="309"/>
      <c r="L379" s="309"/>
      <c r="M379" s="309"/>
      <c r="N379" s="309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  <c r="AA379" s="68"/>
      <c r="AB379" s="68"/>
      <c r="AC379" s="68"/>
      <c r="AD379" s="68"/>
      <c r="AE379" s="68"/>
      <c r="AF379" s="68"/>
      <c r="AG379" s="68"/>
      <c r="AH379" s="68"/>
      <c r="AI379" s="68"/>
      <c r="AJ379" s="68"/>
      <c r="AK379" s="68"/>
      <c r="AL379" s="68"/>
      <c r="AM379" s="68"/>
      <c r="AN379" s="68"/>
      <c r="AO379" s="68"/>
      <c r="AP379" s="68"/>
      <c r="AQ379" s="68"/>
      <c r="AR379" s="68"/>
      <c r="AS379" s="68"/>
      <c r="AT379" s="68"/>
      <c r="AU379" s="68"/>
      <c r="AV379" s="68"/>
      <c r="AW379" s="68"/>
      <c r="AX379" s="68"/>
      <c r="AY379" s="68"/>
      <c r="AZ379" s="68"/>
    </row>
    <row r="380" spans="1:52" ht="15.75" customHeight="1" x14ac:dyDescent="0.25">
      <c r="A380" s="348"/>
      <c r="B380" s="68"/>
      <c r="C380" s="309"/>
      <c r="D380" s="309"/>
      <c r="E380" s="309"/>
      <c r="F380" s="309"/>
      <c r="G380" s="309"/>
      <c r="H380" s="309"/>
      <c r="I380" s="309"/>
      <c r="J380" s="309"/>
      <c r="K380" s="309"/>
      <c r="L380" s="309"/>
      <c r="M380" s="309"/>
      <c r="N380" s="309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  <c r="AO380" s="68"/>
      <c r="AP380" s="68"/>
      <c r="AQ380" s="68"/>
      <c r="AR380" s="68"/>
      <c r="AS380" s="68"/>
      <c r="AT380" s="68"/>
      <c r="AU380" s="68"/>
      <c r="AV380" s="68"/>
      <c r="AW380" s="68"/>
      <c r="AX380" s="68"/>
      <c r="AY380" s="68"/>
      <c r="AZ380" s="68"/>
    </row>
    <row r="381" spans="1:52" ht="15.75" customHeight="1" x14ac:dyDescent="0.25">
      <c r="A381" s="348"/>
      <c r="B381" s="68"/>
      <c r="C381" s="309"/>
      <c r="D381" s="309"/>
      <c r="E381" s="309"/>
      <c r="F381" s="309"/>
      <c r="G381" s="309"/>
      <c r="H381" s="309"/>
      <c r="I381" s="309"/>
      <c r="J381" s="309"/>
      <c r="K381" s="309"/>
      <c r="L381" s="309"/>
      <c r="M381" s="309"/>
      <c r="N381" s="309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  <c r="AO381" s="68"/>
      <c r="AP381" s="68"/>
      <c r="AQ381" s="68"/>
      <c r="AR381" s="68"/>
      <c r="AS381" s="68"/>
      <c r="AT381" s="68"/>
      <c r="AU381" s="68"/>
      <c r="AV381" s="68"/>
      <c r="AW381" s="68"/>
      <c r="AX381" s="68"/>
      <c r="AY381" s="68"/>
      <c r="AZ381" s="68"/>
    </row>
    <row r="382" spans="1:52" ht="15.75" customHeight="1" x14ac:dyDescent="0.25">
      <c r="A382" s="348"/>
      <c r="B382" s="68"/>
      <c r="C382" s="309"/>
      <c r="D382" s="309"/>
      <c r="E382" s="309"/>
      <c r="F382" s="309"/>
      <c r="G382" s="309"/>
      <c r="H382" s="309"/>
      <c r="I382" s="309"/>
      <c r="J382" s="309"/>
      <c r="K382" s="309"/>
      <c r="L382" s="309"/>
      <c r="M382" s="309"/>
      <c r="N382" s="309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  <c r="AA382" s="68"/>
      <c r="AB382" s="68"/>
      <c r="AC382" s="68"/>
      <c r="AD382" s="68"/>
      <c r="AE382" s="68"/>
      <c r="AF382" s="68"/>
      <c r="AG382" s="68"/>
      <c r="AH382" s="68"/>
      <c r="AI382" s="68"/>
      <c r="AJ382" s="68"/>
      <c r="AK382" s="68"/>
      <c r="AL382" s="68"/>
      <c r="AM382" s="68"/>
      <c r="AN382" s="68"/>
      <c r="AO382" s="68"/>
      <c r="AP382" s="68"/>
      <c r="AQ382" s="68"/>
      <c r="AR382" s="68"/>
      <c r="AS382" s="68"/>
      <c r="AT382" s="68"/>
      <c r="AU382" s="68"/>
      <c r="AV382" s="68"/>
      <c r="AW382" s="68"/>
      <c r="AX382" s="68"/>
      <c r="AY382" s="68"/>
      <c r="AZ382" s="68"/>
    </row>
    <row r="383" spans="1:52" ht="15.75" customHeight="1" x14ac:dyDescent="0.25">
      <c r="A383" s="348"/>
      <c r="B383" s="68"/>
      <c r="C383" s="309"/>
      <c r="D383" s="309"/>
      <c r="E383" s="309"/>
      <c r="F383" s="309"/>
      <c r="G383" s="309"/>
      <c r="H383" s="309"/>
      <c r="I383" s="309"/>
      <c r="J383" s="309"/>
      <c r="K383" s="309"/>
      <c r="L383" s="309"/>
      <c r="M383" s="309"/>
      <c r="N383" s="309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  <c r="AA383" s="68"/>
      <c r="AB383" s="68"/>
      <c r="AC383" s="68"/>
      <c r="AD383" s="68"/>
      <c r="AE383" s="68"/>
      <c r="AF383" s="68"/>
      <c r="AG383" s="68"/>
      <c r="AH383" s="68"/>
      <c r="AI383" s="68"/>
      <c r="AJ383" s="68"/>
      <c r="AK383" s="68"/>
      <c r="AL383" s="68"/>
      <c r="AM383" s="68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68"/>
      <c r="AZ383" s="68"/>
    </row>
    <row r="384" spans="1:52" ht="15.75" customHeight="1" x14ac:dyDescent="0.25">
      <c r="A384" s="348"/>
      <c r="B384" s="68"/>
      <c r="C384" s="309"/>
      <c r="D384" s="309"/>
      <c r="E384" s="309"/>
      <c r="F384" s="309"/>
      <c r="G384" s="309"/>
      <c r="H384" s="309"/>
      <c r="I384" s="309"/>
      <c r="J384" s="309"/>
      <c r="K384" s="309"/>
      <c r="L384" s="309"/>
      <c r="M384" s="309"/>
      <c r="N384" s="309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  <c r="AA384" s="68"/>
      <c r="AB384" s="68"/>
      <c r="AC384" s="68"/>
      <c r="AD384" s="68"/>
      <c r="AE384" s="68"/>
      <c r="AF384" s="68"/>
      <c r="AG384" s="68"/>
      <c r="AH384" s="68"/>
      <c r="AI384" s="68"/>
      <c r="AJ384" s="68"/>
      <c r="AK384" s="68"/>
      <c r="AL384" s="68"/>
      <c r="AM384" s="68"/>
      <c r="AN384" s="68"/>
      <c r="AO384" s="68"/>
      <c r="AP384" s="68"/>
      <c r="AQ384" s="68"/>
      <c r="AR384" s="68"/>
      <c r="AS384" s="68"/>
      <c r="AT384" s="68"/>
      <c r="AU384" s="68"/>
      <c r="AV384" s="68"/>
      <c r="AW384" s="68"/>
      <c r="AX384" s="68"/>
      <c r="AY384" s="68"/>
      <c r="AZ384" s="68"/>
    </row>
    <row r="385" spans="1:52" ht="15.75" customHeight="1" x14ac:dyDescent="0.25">
      <c r="A385" s="348"/>
      <c r="B385" s="68"/>
      <c r="C385" s="309"/>
      <c r="D385" s="309"/>
      <c r="E385" s="309"/>
      <c r="F385" s="309"/>
      <c r="G385" s="309"/>
      <c r="H385" s="309"/>
      <c r="I385" s="309"/>
      <c r="J385" s="309"/>
      <c r="K385" s="309"/>
      <c r="L385" s="309"/>
      <c r="M385" s="309"/>
      <c r="N385" s="309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  <c r="AA385" s="68"/>
      <c r="AB385" s="68"/>
      <c r="AC385" s="68"/>
      <c r="AD385" s="68"/>
      <c r="AE385" s="68"/>
      <c r="AF385" s="68"/>
      <c r="AG385" s="68"/>
      <c r="AH385" s="68"/>
      <c r="AI385" s="68"/>
      <c r="AJ385" s="68"/>
      <c r="AK385" s="68"/>
      <c r="AL385" s="68"/>
      <c r="AM385" s="68"/>
      <c r="AN385" s="68"/>
      <c r="AO385" s="68"/>
      <c r="AP385" s="68"/>
      <c r="AQ385" s="68"/>
      <c r="AR385" s="68"/>
      <c r="AS385" s="68"/>
      <c r="AT385" s="68"/>
      <c r="AU385" s="68"/>
      <c r="AV385" s="68"/>
      <c r="AW385" s="68"/>
      <c r="AX385" s="68"/>
      <c r="AY385" s="68"/>
      <c r="AZ385" s="68"/>
    </row>
    <row r="386" spans="1:52" ht="15.75" customHeight="1" x14ac:dyDescent="0.25">
      <c r="A386" s="348"/>
      <c r="B386" s="68"/>
      <c r="C386" s="309"/>
      <c r="D386" s="309"/>
      <c r="E386" s="309"/>
      <c r="F386" s="309"/>
      <c r="G386" s="309"/>
      <c r="H386" s="309"/>
      <c r="I386" s="309"/>
      <c r="J386" s="309"/>
      <c r="K386" s="309"/>
      <c r="L386" s="309"/>
      <c r="M386" s="309"/>
      <c r="N386" s="309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  <c r="AA386" s="68"/>
      <c r="AB386" s="68"/>
      <c r="AC386" s="68"/>
      <c r="AD386" s="68"/>
      <c r="AE386" s="68"/>
      <c r="AF386" s="68"/>
      <c r="AG386" s="68"/>
      <c r="AH386" s="68"/>
      <c r="AI386" s="68"/>
      <c r="AJ386" s="68"/>
      <c r="AK386" s="68"/>
      <c r="AL386" s="68"/>
      <c r="AM386" s="68"/>
      <c r="AN386" s="68"/>
      <c r="AO386" s="68"/>
      <c r="AP386" s="68"/>
      <c r="AQ386" s="68"/>
      <c r="AR386" s="68"/>
      <c r="AS386" s="68"/>
      <c r="AT386" s="68"/>
      <c r="AU386" s="68"/>
      <c r="AV386" s="68"/>
      <c r="AW386" s="68"/>
      <c r="AX386" s="68"/>
      <c r="AY386" s="68"/>
      <c r="AZ386" s="68"/>
    </row>
    <row r="387" spans="1:52" ht="15.75" customHeight="1" x14ac:dyDescent="0.25">
      <c r="A387" s="348"/>
      <c r="B387" s="68"/>
      <c r="C387" s="309"/>
      <c r="D387" s="309"/>
      <c r="E387" s="309"/>
      <c r="F387" s="309"/>
      <c r="G387" s="309"/>
      <c r="H387" s="309"/>
      <c r="I387" s="309"/>
      <c r="J387" s="309"/>
      <c r="K387" s="309"/>
      <c r="L387" s="309"/>
      <c r="M387" s="309"/>
      <c r="N387" s="309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  <c r="AA387" s="68"/>
      <c r="AB387" s="68"/>
      <c r="AC387" s="68"/>
      <c r="AD387" s="68"/>
      <c r="AE387" s="68"/>
      <c r="AF387" s="68"/>
      <c r="AG387" s="68"/>
      <c r="AH387" s="68"/>
      <c r="AI387" s="68"/>
      <c r="AJ387" s="68"/>
      <c r="AK387" s="68"/>
      <c r="AL387" s="68"/>
      <c r="AM387" s="68"/>
      <c r="AN387" s="68"/>
      <c r="AO387" s="68"/>
      <c r="AP387" s="68"/>
      <c r="AQ387" s="68"/>
      <c r="AR387" s="68"/>
      <c r="AS387" s="68"/>
      <c r="AT387" s="68"/>
      <c r="AU387" s="68"/>
      <c r="AV387" s="68"/>
      <c r="AW387" s="68"/>
      <c r="AX387" s="68"/>
      <c r="AY387" s="68"/>
      <c r="AZ387" s="68"/>
    </row>
    <row r="388" spans="1:52" ht="15.75" customHeight="1" x14ac:dyDescent="0.25">
      <c r="A388" s="348"/>
      <c r="B388" s="68"/>
      <c r="C388" s="309"/>
      <c r="D388" s="309"/>
      <c r="E388" s="309"/>
      <c r="F388" s="309"/>
      <c r="G388" s="309"/>
      <c r="H388" s="309"/>
      <c r="I388" s="309"/>
      <c r="J388" s="309"/>
      <c r="K388" s="309"/>
      <c r="L388" s="309"/>
      <c r="M388" s="309"/>
      <c r="N388" s="309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  <c r="AA388" s="68"/>
      <c r="AB388" s="68"/>
      <c r="AC388" s="68"/>
      <c r="AD388" s="68"/>
      <c r="AE388" s="68"/>
      <c r="AF388" s="68"/>
      <c r="AG388" s="68"/>
      <c r="AH388" s="68"/>
      <c r="AI388" s="68"/>
      <c r="AJ388" s="68"/>
      <c r="AK388" s="68"/>
      <c r="AL388" s="68"/>
      <c r="AM388" s="68"/>
      <c r="AN388" s="68"/>
      <c r="AO388" s="68"/>
      <c r="AP388" s="68"/>
      <c r="AQ388" s="68"/>
      <c r="AR388" s="68"/>
      <c r="AS388" s="68"/>
      <c r="AT388" s="68"/>
      <c r="AU388" s="68"/>
      <c r="AV388" s="68"/>
      <c r="AW388" s="68"/>
      <c r="AX388" s="68"/>
      <c r="AY388" s="68"/>
      <c r="AZ388" s="68"/>
    </row>
    <row r="389" spans="1:52" ht="15.75" customHeight="1" x14ac:dyDescent="0.25">
      <c r="A389" s="348"/>
      <c r="B389" s="68"/>
      <c r="C389" s="309"/>
      <c r="D389" s="309"/>
      <c r="E389" s="309"/>
      <c r="F389" s="309"/>
      <c r="G389" s="309"/>
      <c r="H389" s="309"/>
      <c r="I389" s="309"/>
      <c r="J389" s="309"/>
      <c r="K389" s="309"/>
      <c r="L389" s="309"/>
      <c r="M389" s="309"/>
      <c r="N389" s="309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/>
      <c r="AL389" s="68"/>
      <c r="AM389" s="68"/>
      <c r="AN389" s="68"/>
      <c r="AO389" s="68"/>
      <c r="AP389" s="68"/>
      <c r="AQ389" s="68"/>
      <c r="AR389" s="68"/>
      <c r="AS389" s="68"/>
      <c r="AT389" s="68"/>
      <c r="AU389" s="68"/>
      <c r="AV389" s="68"/>
      <c r="AW389" s="68"/>
      <c r="AX389" s="68"/>
      <c r="AY389" s="68"/>
      <c r="AZ389" s="68"/>
    </row>
    <row r="390" spans="1:52" ht="15.75" customHeight="1" x14ac:dyDescent="0.25">
      <c r="A390" s="348"/>
      <c r="B390" s="68"/>
      <c r="C390" s="309"/>
      <c r="D390" s="309"/>
      <c r="E390" s="309"/>
      <c r="F390" s="309"/>
      <c r="G390" s="309"/>
      <c r="H390" s="309"/>
      <c r="I390" s="309"/>
      <c r="J390" s="309"/>
      <c r="K390" s="309"/>
      <c r="L390" s="309"/>
      <c r="M390" s="309"/>
      <c r="N390" s="309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68"/>
      <c r="AM390" s="68"/>
      <c r="AN390" s="68"/>
      <c r="AO390" s="68"/>
      <c r="AP390" s="68"/>
      <c r="AQ390" s="68"/>
      <c r="AR390" s="68"/>
      <c r="AS390" s="68"/>
      <c r="AT390" s="68"/>
      <c r="AU390" s="68"/>
      <c r="AV390" s="68"/>
      <c r="AW390" s="68"/>
      <c r="AX390" s="68"/>
      <c r="AY390" s="68"/>
      <c r="AZ390" s="68"/>
    </row>
    <row r="391" spans="1:52" ht="15.75" customHeight="1" x14ac:dyDescent="0.25">
      <c r="A391" s="348"/>
      <c r="B391" s="68"/>
      <c r="C391" s="309"/>
      <c r="D391" s="309"/>
      <c r="E391" s="309"/>
      <c r="F391" s="309"/>
      <c r="G391" s="309"/>
      <c r="H391" s="309"/>
      <c r="I391" s="309"/>
      <c r="J391" s="309"/>
      <c r="K391" s="309"/>
      <c r="L391" s="309"/>
      <c r="M391" s="309"/>
      <c r="N391" s="309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  <c r="AA391" s="68"/>
      <c r="AB391" s="68"/>
      <c r="AC391" s="68"/>
      <c r="AD391" s="68"/>
      <c r="AE391" s="68"/>
      <c r="AF391" s="68"/>
      <c r="AG391" s="68"/>
      <c r="AH391" s="68"/>
      <c r="AI391" s="68"/>
      <c r="AJ391" s="68"/>
      <c r="AK391" s="68"/>
      <c r="AL391" s="68"/>
      <c r="AM391" s="68"/>
      <c r="AN391" s="68"/>
      <c r="AO391" s="68"/>
      <c r="AP391" s="68"/>
      <c r="AQ391" s="68"/>
      <c r="AR391" s="68"/>
      <c r="AS391" s="68"/>
      <c r="AT391" s="68"/>
      <c r="AU391" s="68"/>
      <c r="AV391" s="68"/>
      <c r="AW391" s="68"/>
      <c r="AX391" s="68"/>
      <c r="AY391" s="68"/>
      <c r="AZ391" s="68"/>
    </row>
    <row r="392" spans="1:52" ht="15.75" customHeight="1" x14ac:dyDescent="0.25">
      <c r="A392" s="348"/>
      <c r="B392" s="68"/>
      <c r="C392" s="309"/>
      <c r="D392" s="309"/>
      <c r="E392" s="309"/>
      <c r="F392" s="309"/>
      <c r="G392" s="309"/>
      <c r="H392" s="309"/>
      <c r="I392" s="309"/>
      <c r="J392" s="309"/>
      <c r="K392" s="309"/>
      <c r="L392" s="309"/>
      <c r="M392" s="309"/>
      <c r="N392" s="309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  <c r="AO392" s="68"/>
      <c r="AP392" s="68"/>
      <c r="AQ392" s="68"/>
      <c r="AR392" s="68"/>
      <c r="AS392" s="68"/>
      <c r="AT392" s="68"/>
      <c r="AU392" s="68"/>
      <c r="AV392" s="68"/>
      <c r="AW392" s="68"/>
      <c r="AX392" s="68"/>
      <c r="AY392" s="68"/>
      <c r="AZ392" s="68"/>
    </row>
    <row r="393" spans="1:52" ht="15.75" customHeight="1" x14ac:dyDescent="0.25">
      <c r="A393" s="348"/>
      <c r="B393" s="68"/>
      <c r="C393" s="309"/>
      <c r="D393" s="309"/>
      <c r="E393" s="309"/>
      <c r="F393" s="309"/>
      <c r="G393" s="309"/>
      <c r="H393" s="309"/>
      <c r="I393" s="309"/>
      <c r="J393" s="309"/>
      <c r="K393" s="309"/>
      <c r="L393" s="309"/>
      <c r="M393" s="309"/>
      <c r="N393" s="309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  <c r="AF393" s="68"/>
      <c r="AG393" s="68"/>
      <c r="AH393" s="68"/>
      <c r="AI393" s="68"/>
      <c r="AJ393" s="68"/>
      <c r="AK393" s="68"/>
      <c r="AL393" s="68"/>
      <c r="AM393" s="68"/>
      <c r="AN393" s="68"/>
      <c r="AO393" s="68"/>
      <c r="AP393" s="68"/>
      <c r="AQ393" s="68"/>
      <c r="AR393" s="68"/>
      <c r="AS393" s="68"/>
      <c r="AT393" s="68"/>
      <c r="AU393" s="68"/>
      <c r="AV393" s="68"/>
      <c r="AW393" s="68"/>
      <c r="AX393" s="68"/>
      <c r="AY393" s="68"/>
      <c r="AZ393" s="68"/>
    </row>
    <row r="394" spans="1:52" ht="15.75" customHeight="1" x14ac:dyDescent="0.25">
      <c r="A394" s="348"/>
      <c r="B394" s="68"/>
      <c r="C394" s="309"/>
      <c r="D394" s="309"/>
      <c r="E394" s="309"/>
      <c r="F394" s="309"/>
      <c r="G394" s="309"/>
      <c r="H394" s="309"/>
      <c r="I394" s="309"/>
      <c r="J394" s="309"/>
      <c r="K394" s="309"/>
      <c r="L394" s="309"/>
      <c r="M394" s="309"/>
      <c r="N394" s="309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  <c r="AA394" s="68"/>
      <c r="AB394" s="68"/>
      <c r="AC394" s="68"/>
      <c r="AD394" s="68"/>
      <c r="AE394" s="68"/>
      <c r="AF394" s="68"/>
      <c r="AG394" s="68"/>
      <c r="AH394" s="68"/>
      <c r="AI394" s="68"/>
      <c r="AJ394" s="68"/>
      <c r="AK394" s="68"/>
      <c r="AL394" s="68"/>
      <c r="AM394" s="68"/>
      <c r="AN394" s="68"/>
      <c r="AO394" s="68"/>
      <c r="AP394" s="68"/>
      <c r="AQ394" s="68"/>
      <c r="AR394" s="68"/>
      <c r="AS394" s="68"/>
      <c r="AT394" s="68"/>
      <c r="AU394" s="68"/>
      <c r="AV394" s="68"/>
      <c r="AW394" s="68"/>
      <c r="AX394" s="68"/>
      <c r="AY394" s="68"/>
      <c r="AZ394" s="68"/>
    </row>
    <row r="395" spans="1:52" ht="15.75" customHeight="1" x14ac:dyDescent="0.25">
      <c r="A395" s="348"/>
      <c r="B395" s="68"/>
      <c r="C395" s="309"/>
      <c r="D395" s="309"/>
      <c r="E395" s="309"/>
      <c r="F395" s="309"/>
      <c r="G395" s="309"/>
      <c r="H395" s="309"/>
      <c r="I395" s="309"/>
      <c r="J395" s="309"/>
      <c r="K395" s="309"/>
      <c r="L395" s="309"/>
      <c r="M395" s="309"/>
      <c r="N395" s="309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  <c r="AA395" s="68"/>
      <c r="AB395" s="68"/>
      <c r="AC395" s="68"/>
      <c r="AD395" s="68"/>
      <c r="AE395" s="68"/>
      <c r="AF395" s="68"/>
      <c r="AG395" s="68"/>
      <c r="AH395" s="68"/>
      <c r="AI395" s="68"/>
      <c r="AJ395" s="68"/>
      <c r="AK395" s="68"/>
      <c r="AL395" s="68"/>
      <c r="AM395" s="68"/>
      <c r="AN395" s="68"/>
      <c r="AO395" s="68"/>
      <c r="AP395" s="68"/>
      <c r="AQ395" s="68"/>
      <c r="AR395" s="68"/>
      <c r="AS395" s="68"/>
      <c r="AT395" s="68"/>
      <c r="AU395" s="68"/>
      <c r="AV395" s="68"/>
      <c r="AW395" s="68"/>
      <c r="AX395" s="68"/>
      <c r="AY395" s="68"/>
      <c r="AZ395" s="68"/>
    </row>
    <row r="396" spans="1:52" ht="15.75" customHeight="1" x14ac:dyDescent="0.25">
      <c r="A396" s="348"/>
      <c r="B396" s="68"/>
      <c r="C396" s="309"/>
      <c r="D396" s="309"/>
      <c r="E396" s="309"/>
      <c r="F396" s="309"/>
      <c r="G396" s="309"/>
      <c r="H396" s="309"/>
      <c r="I396" s="309"/>
      <c r="J396" s="309"/>
      <c r="K396" s="309"/>
      <c r="L396" s="309"/>
      <c r="M396" s="309"/>
      <c r="N396" s="309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  <c r="AO396" s="68"/>
      <c r="AP396" s="68"/>
      <c r="AQ396" s="68"/>
      <c r="AR396" s="68"/>
      <c r="AS396" s="68"/>
      <c r="AT396" s="68"/>
      <c r="AU396" s="68"/>
      <c r="AV396" s="68"/>
      <c r="AW396" s="68"/>
      <c r="AX396" s="68"/>
      <c r="AY396" s="68"/>
      <c r="AZ396" s="68"/>
    </row>
    <row r="397" spans="1:52" ht="15.75" customHeight="1" x14ac:dyDescent="0.25">
      <c r="A397" s="348"/>
      <c r="B397" s="68"/>
      <c r="C397" s="309"/>
      <c r="D397" s="309"/>
      <c r="E397" s="309"/>
      <c r="F397" s="309"/>
      <c r="G397" s="309"/>
      <c r="H397" s="309"/>
      <c r="I397" s="309"/>
      <c r="J397" s="309"/>
      <c r="K397" s="309"/>
      <c r="L397" s="309"/>
      <c r="M397" s="309"/>
      <c r="N397" s="309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  <c r="AH397" s="68"/>
      <c r="AI397" s="68"/>
      <c r="AJ397" s="68"/>
      <c r="AK397" s="68"/>
      <c r="AL397" s="68"/>
      <c r="AM397" s="68"/>
      <c r="AN397" s="68"/>
      <c r="AO397" s="68"/>
      <c r="AP397" s="68"/>
      <c r="AQ397" s="68"/>
      <c r="AR397" s="68"/>
      <c r="AS397" s="68"/>
      <c r="AT397" s="68"/>
      <c r="AU397" s="68"/>
      <c r="AV397" s="68"/>
      <c r="AW397" s="68"/>
      <c r="AX397" s="68"/>
      <c r="AY397" s="68"/>
      <c r="AZ397" s="68"/>
    </row>
    <row r="398" spans="1:52" ht="15.75" customHeight="1" x14ac:dyDescent="0.25">
      <c r="A398" s="348"/>
      <c r="B398" s="68"/>
      <c r="C398" s="309"/>
      <c r="D398" s="309"/>
      <c r="E398" s="309"/>
      <c r="F398" s="309"/>
      <c r="G398" s="309"/>
      <c r="H398" s="309"/>
      <c r="I398" s="309"/>
      <c r="J398" s="309"/>
      <c r="K398" s="309"/>
      <c r="L398" s="309"/>
      <c r="M398" s="309"/>
      <c r="N398" s="309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  <c r="AA398" s="68"/>
      <c r="AB398" s="68"/>
      <c r="AC398" s="68"/>
      <c r="AD398" s="68"/>
      <c r="AE398" s="68"/>
      <c r="AF398" s="68"/>
      <c r="AG398" s="68"/>
      <c r="AH398" s="68"/>
      <c r="AI398" s="68"/>
      <c r="AJ398" s="68"/>
      <c r="AK398" s="68"/>
      <c r="AL398" s="68"/>
      <c r="AM398" s="68"/>
      <c r="AN398" s="68"/>
      <c r="AO398" s="68"/>
      <c r="AP398" s="68"/>
      <c r="AQ398" s="68"/>
      <c r="AR398" s="68"/>
      <c r="AS398" s="68"/>
      <c r="AT398" s="68"/>
      <c r="AU398" s="68"/>
      <c r="AV398" s="68"/>
      <c r="AW398" s="68"/>
      <c r="AX398" s="68"/>
      <c r="AY398" s="68"/>
      <c r="AZ398" s="68"/>
    </row>
    <row r="399" spans="1:52" ht="15.75" customHeight="1" x14ac:dyDescent="0.25">
      <c r="A399" s="348"/>
      <c r="B399" s="68"/>
      <c r="C399" s="309"/>
      <c r="D399" s="309"/>
      <c r="E399" s="309"/>
      <c r="F399" s="309"/>
      <c r="G399" s="309"/>
      <c r="H399" s="309"/>
      <c r="I399" s="309"/>
      <c r="J399" s="309"/>
      <c r="K399" s="309"/>
      <c r="L399" s="309"/>
      <c r="M399" s="309"/>
      <c r="N399" s="309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  <c r="AA399" s="68"/>
      <c r="AB399" s="68"/>
      <c r="AC399" s="68"/>
      <c r="AD399" s="68"/>
      <c r="AE399" s="68"/>
      <c r="AF399" s="68"/>
      <c r="AG399" s="68"/>
      <c r="AH399" s="68"/>
      <c r="AI399" s="68"/>
      <c r="AJ399" s="68"/>
      <c r="AK399" s="68"/>
      <c r="AL399" s="68"/>
      <c r="AM399" s="68"/>
      <c r="AN399" s="68"/>
      <c r="AO399" s="68"/>
      <c r="AP399" s="68"/>
      <c r="AQ399" s="68"/>
      <c r="AR399" s="68"/>
      <c r="AS399" s="68"/>
      <c r="AT399" s="68"/>
      <c r="AU399" s="68"/>
      <c r="AV399" s="68"/>
      <c r="AW399" s="68"/>
      <c r="AX399" s="68"/>
      <c r="AY399" s="68"/>
      <c r="AZ399" s="68"/>
    </row>
    <row r="400" spans="1:52" ht="15.75" customHeight="1" x14ac:dyDescent="0.25">
      <c r="A400" s="348"/>
      <c r="B400" s="68"/>
      <c r="C400" s="309"/>
      <c r="D400" s="309"/>
      <c r="E400" s="309"/>
      <c r="F400" s="309"/>
      <c r="G400" s="309"/>
      <c r="H400" s="309"/>
      <c r="I400" s="309"/>
      <c r="J400" s="309"/>
      <c r="K400" s="309"/>
      <c r="L400" s="309"/>
      <c r="M400" s="309"/>
      <c r="N400" s="309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  <c r="AF400" s="68"/>
      <c r="AG400" s="68"/>
      <c r="AH400" s="68"/>
      <c r="AI400" s="68"/>
      <c r="AJ400" s="68"/>
      <c r="AK400" s="68"/>
      <c r="AL400" s="68"/>
      <c r="AM400" s="68"/>
      <c r="AN400" s="68"/>
      <c r="AO400" s="68"/>
      <c r="AP400" s="68"/>
      <c r="AQ400" s="68"/>
      <c r="AR400" s="68"/>
      <c r="AS400" s="68"/>
      <c r="AT400" s="68"/>
      <c r="AU400" s="68"/>
      <c r="AV400" s="68"/>
      <c r="AW400" s="68"/>
      <c r="AX400" s="68"/>
      <c r="AY400" s="68"/>
      <c r="AZ400" s="68"/>
    </row>
    <row r="401" spans="1:52" ht="15.75" customHeight="1" x14ac:dyDescent="0.25">
      <c r="A401" s="348"/>
      <c r="B401" s="68"/>
      <c r="C401" s="309"/>
      <c r="D401" s="309"/>
      <c r="E401" s="309"/>
      <c r="F401" s="309"/>
      <c r="G401" s="309"/>
      <c r="H401" s="309"/>
      <c r="I401" s="309"/>
      <c r="J401" s="309"/>
      <c r="K401" s="309"/>
      <c r="L401" s="309"/>
      <c r="M401" s="309"/>
      <c r="N401" s="309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68"/>
      <c r="AQ401" s="68"/>
      <c r="AR401" s="68"/>
      <c r="AS401" s="68"/>
      <c r="AT401" s="68"/>
      <c r="AU401" s="68"/>
      <c r="AV401" s="68"/>
      <c r="AW401" s="68"/>
      <c r="AX401" s="68"/>
      <c r="AY401" s="68"/>
      <c r="AZ401" s="68"/>
    </row>
    <row r="402" spans="1:52" ht="15.75" customHeight="1" x14ac:dyDescent="0.25">
      <c r="A402" s="348"/>
      <c r="B402" s="68"/>
      <c r="C402" s="309"/>
      <c r="D402" s="309"/>
      <c r="E402" s="309"/>
      <c r="F402" s="309"/>
      <c r="G402" s="309"/>
      <c r="H402" s="309"/>
      <c r="I402" s="309"/>
      <c r="J402" s="309"/>
      <c r="K402" s="309"/>
      <c r="L402" s="309"/>
      <c r="M402" s="309"/>
      <c r="N402" s="309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/>
      <c r="AQ402" s="68"/>
      <c r="AR402" s="68"/>
      <c r="AS402" s="68"/>
      <c r="AT402" s="68"/>
      <c r="AU402" s="68"/>
      <c r="AV402" s="68"/>
      <c r="AW402" s="68"/>
      <c r="AX402" s="68"/>
      <c r="AY402" s="68"/>
      <c r="AZ402" s="68"/>
    </row>
    <row r="403" spans="1:52" ht="15.75" customHeight="1" x14ac:dyDescent="0.25">
      <c r="A403" s="348"/>
      <c r="B403" s="68"/>
      <c r="C403" s="309"/>
      <c r="D403" s="309"/>
      <c r="E403" s="309"/>
      <c r="F403" s="309"/>
      <c r="G403" s="309"/>
      <c r="H403" s="309"/>
      <c r="I403" s="309"/>
      <c r="J403" s="309"/>
      <c r="K403" s="309"/>
      <c r="L403" s="309"/>
      <c r="M403" s="309"/>
      <c r="N403" s="309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  <c r="AF403" s="68"/>
      <c r="AG403" s="68"/>
      <c r="AH403" s="68"/>
      <c r="AI403" s="68"/>
      <c r="AJ403" s="68"/>
      <c r="AK403" s="68"/>
      <c r="AL403" s="68"/>
      <c r="AM403" s="68"/>
      <c r="AN403" s="68"/>
      <c r="AO403" s="68"/>
      <c r="AP403" s="68"/>
      <c r="AQ403" s="68"/>
      <c r="AR403" s="68"/>
      <c r="AS403" s="68"/>
      <c r="AT403" s="68"/>
      <c r="AU403" s="68"/>
      <c r="AV403" s="68"/>
      <c r="AW403" s="68"/>
      <c r="AX403" s="68"/>
      <c r="AY403" s="68"/>
      <c r="AZ403" s="68"/>
    </row>
    <row r="404" spans="1:52" ht="15.75" customHeight="1" x14ac:dyDescent="0.25">
      <c r="A404" s="348"/>
      <c r="B404" s="68"/>
      <c r="C404" s="309"/>
      <c r="D404" s="309"/>
      <c r="E404" s="309"/>
      <c r="F404" s="309"/>
      <c r="G404" s="309"/>
      <c r="H404" s="309"/>
      <c r="I404" s="309"/>
      <c r="J404" s="309"/>
      <c r="K404" s="309"/>
      <c r="L404" s="309"/>
      <c r="M404" s="309"/>
      <c r="N404" s="309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  <c r="AA404" s="68"/>
      <c r="AB404" s="68"/>
      <c r="AC404" s="68"/>
      <c r="AD404" s="68"/>
      <c r="AE404" s="68"/>
      <c r="AF404" s="68"/>
      <c r="AG404" s="68"/>
      <c r="AH404" s="68"/>
      <c r="AI404" s="68"/>
      <c r="AJ404" s="68"/>
      <c r="AK404" s="68"/>
      <c r="AL404" s="68"/>
      <c r="AM404" s="68"/>
      <c r="AN404" s="68"/>
      <c r="AO404" s="68"/>
      <c r="AP404" s="68"/>
      <c r="AQ404" s="68"/>
      <c r="AR404" s="68"/>
      <c r="AS404" s="68"/>
      <c r="AT404" s="68"/>
      <c r="AU404" s="68"/>
      <c r="AV404" s="68"/>
      <c r="AW404" s="68"/>
      <c r="AX404" s="68"/>
      <c r="AY404" s="68"/>
      <c r="AZ404" s="68"/>
    </row>
    <row r="405" spans="1:52" ht="15.75" customHeight="1" x14ac:dyDescent="0.25">
      <c r="A405" s="348"/>
      <c r="B405" s="68"/>
      <c r="C405" s="309"/>
      <c r="D405" s="309"/>
      <c r="E405" s="309"/>
      <c r="F405" s="309"/>
      <c r="G405" s="309"/>
      <c r="H405" s="309"/>
      <c r="I405" s="309"/>
      <c r="J405" s="309"/>
      <c r="K405" s="309"/>
      <c r="L405" s="309"/>
      <c r="M405" s="309"/>
      <c r="N405" s="309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  <c r="AL405" s="68"/>
      <c r="AM405" s="68"/>
      <c r="AN405" s="68"/>
      <c r="AO405" s="68"/>
      <c r="AP405" s="68"/>
      <c r="AQ405" s="68"/>
      <c r="AR405" s="68"/>
      <c r="AS405" s="68"/>
      <c r="AT405" s="68"/>
      <c r="AU405" s="68"/>
      <c r="AV405" s="68"/>
      <c r="AW405" s="68"/>
      <c r="AX405" s="68"/>
      <c r="AY405" s="68"/>
      <c r="AZ405" s="68"/>
    </row>
    <row r="406" spans="1:52" ht="15.75" customHeight="1" x14ac:dyDescent="0.25">
      <c r="A406" s="348"/>
      <c r="B406" s="68"/>
      <c r="C406" s="309"/>
      <c r="D406" s="309"/>
      <c r="E406" s="309"/>
      <c r="F406" s="309"/>
      <c r="G406" s="309"/>
      <c r="H406" s="309"/>
      <c r="I406" s="309"/>
      <c r="J406" s="309"/>
      <c r="K406" s="309"/>
      <c r="L406" s="309"/>
      <c r="M406" s="309"/>
      <c r="N406" s="309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  <c r="AA406" s="68"/>
      <c r="AB406" s="68"/>
      <c r="AC406" s="68"/>
      <c r="AD406" s="68"/>
      <c r="AE406" s="68"/>
      <c r="AF406" s="68"/>
      <c r="AG406" s="68"/>
      <c r="AH406" s="68"/>
      <c r="AI406" s="68"/>
      <c r="AJ406" s="68"/>
      <c r="AK406" s="68"/>
      <c r="AL406" s="68"/>
      <c r="AM406" s="68"/>
      <c r="AN406" s="68"/>
      <c r="AO406" s="68"/>
      <c r="AP406" s="68"/>
      <c r="AQ406" s="68"/>
      <c r="AR406" s="68"/>
      <c r="AS406" s="68"/>
      <c r="AT406" s="68"/>
      <c r="AU406" s="68"/>
      <c r="AV406" s="68"/>
      <c r="AW406" s="68"/>
      <c r="AX406" s="68"/>
      <c r="AY406" s="68"/>
      <c r="AZ406" s="68"/>
    </row>
    <row r="407" spans="1:52" ht="15.75" customHeight="1" x14ac:dyDescent="0.25">
      <c r="A407" s="348"/>
      <c r="B407" s="68"/>
      <c r="C407" s="309"/>
      <c r="D407" s="309"/>
      <c r="E407" s="309"/>
      <c r="F407" s="309"/>
      <c r="G407" s="309"/>
      <c r="H407" s="309"/>
      <c r="I407" s="309"/>
      <c r="J407" s="309"/>
      <c r="K407" s="309"/>
      <c r="L407" s="309"/>
      <c r="M407" s="309"/>
      <c r="N407" s="309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  <c r="AA407" s="68"/>
      <c r="AB407" s="68"/>
      <c r="AC407" s="68"/>
      <c r="AD407" s="68"/>
      <c r="AE407" s="68"/>
      <c r="AF407" s="68"/>
      <c r="AG407" s="68"/>
      <c r="AH407" s="68"/>
      <c r="AI407" s="68"/>
      <c r="AJ407" s="68"/>
      <c r="AK407" s="68"/>
      <c r="AL407" s="68"/>
      <c r="AM407" s="68"/>
      <c r="AN407" s="68"/>
      <c r="AO407" s="68"/>
      <c r="AP407" s="68"/>
      <c r="AQ407" s="68"/>
      <c r="AR407" s="68"/>
      <c r="AS407" s="68"/>
      <c r="AT407" s="68"/>
      <c r="AU407" s="68"/>
      <c r="AV407" s="68"/>
      <c r="AW407" s="68"/>
      <c r="AX407" s="68"/>
      <c r="AY407" s="68"/>
      <c r="AZ407" s="68"/>
    </row>
    <row r="408" spans="1:52" ht="15.75" customHeight="1" x14ac:dyDescent="0.25">
      <c r="A408" s="348"/>
      <c r="B408" s="68"/>
      <c r="C408" s="309"/>
      <c r="D408" s="309"/>
      <c r="E408" s="309"/>
      <c r="F408" s="309"/>
      <c r="G408" s="309"/>
      <c r="H408" s="309"/>
      <c r="I408" s="309"/>
      <c r="J408" s="309"/>
      <c r="K408" s="309"/>
      <c r="L408" s="309"/>
      <c r="M408" s="309"/>
      <c r="N408" s="309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68"/>
      <c r="Z408" s="68"/>
      <c r="AA408" s="68"/>
      <c r="AB408" s="68"/>
      <c r="AC408" s="68"/>
      <c r="AD408" s="68"/>
      <c r="AE408" s="68"/>
      <c r="AF408" s="68"/>
      <c r="AG408" s="68"/>
      <c r="AH408" s="68"/>
      <c r="AI408" s="68"/>
      <c r="AJ408" s="68"/>
      <c r="AK408" s="68"/>
      <c r="AL408" s="68"/>
      <c r="AM408" s="68"/>
      <c r="AN408" s="68"/>
      <c r="AO408" s="68"/>
      <c r="AP408" s="68"/>
      <c r="AQ408" s="68"/>
      <c r="AR408" s="68"/>
      <c r="AS408" s="68"/>
      <c r="AT408" s="68"/>
      <c r="AU408" s="68"/>
      <c r="AV408" s="68"/>
      <c r="AW408" s="68"/>
      <c r="AX408" s="68"/>
      <c r="AY408" s="68"/>
      <c r="AZ408" s="68"/>
    </row>
    <row r="409" spans="1:52" ht="15.75" customHeight="1" x14ac:dyDescent="0.25">
      <c r="A409" s="348"/>
      <c r="B409" s="68"/>
      <c r="C409" s="309"/>
      <c r="D409" s="309"/>
      <c r="E409" s="309"/>
      <c r="F409" s="309"/>
      <c r="G409" s="309"/>
      <c r="H409" s="309"/>
      <c r="I409" s="309"/>
      <c r="J409" s="309"/>
      <c r="K409" s="309"/>
      <c r="L409" s="309"/>
      <c r="M409" s="309"/>
      <c r="N409" s="309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  <c r="AA409" s="68"/>
      <c r="AB409" s="68"/>
      <c r="AC409" s="68"/>
      <c r="AD409" s="68"/>
      <c r="AE409" s="68"/>
      <c r="AF409" s="68"/>
      <c r="AG409" s="68"/>
      <c r="AH409" s="68"/>
      <c r="AI409" s="68"/>
      <c r="AJ409" s="68"/>
      <c r="AK409" s="68"/>
      <c r="AL409" s="68"/>
      <c r="AM409" s="68"/>
      <c r="AN409" s="68"/>
      <c r="AO409" s="68"/>
      <c r="AP409" s="68"/>
      <c r="AQ409" s="68"/>
      <c r="AR409" s="68"/>
      <c r="AS409" s="68"/>
      <c r="AT409" s="68"/>
      <c r="AU409" s="68"/>
      <c r="AV409" s="68"/>
      <c r="AW409" s="68"/>
      <c r="AX409" s="68"/>
      <c r="AY409" s="68"/>
      <c r="AZ409" s="68"/>
    </row>
    <row r="410" spans="1:52" ht="15.75" customHeight="1" x14ac:dyDescent="0.25">
      <c r="A410" s="348"/>
      <c r="B410" s="68"/>
      <c r="C410" s="309"/>
      <c r="D410" s="309"/>
      <c r="E410" s="309"/>
      <c r="F410" s="309"/>
      <c r="G410" s="309"/>
      <c r="H410" s="309"/>
      <c r="I410" s="309"/>
      <c r="J410" s="309"/>
      <c r="K410" s="309"/>
      <c r="L410" s="309"/>
      <c r="M410" s="309"/>
      <c r="N410" s="309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  <c r="AA410" s="68"/>
      <c r="AB410" s="68"/>
      <c r="AC410" s="68"/>
      <c r="AD410" s="68"/>
      <c r="AE410" s="68"/>
      <c r="AF410" s="68"/>
      <c r="AG410" s="68"/>
      <c r="AH410" s="68"/>
      <c r="AI410" s="68"/>
      <c r="AJ410" s="68"/>
      <c r="AK410" s="68"/>
      <c r="AL410" s="68"/>
      <c r="AM410" s="68"/>
      <c r="AN410" s="68"/>
      <c r="AO410" s="68"/>
      <c r="AP410" s="68"/>
      <c r="AQ410" s="68"/>
      <c r="AR410" s="68"/>
      <c r="AS410" s="68"/>
      <c r="AT410" s="68"/>
      <c r="AU410" s="68"/>
      <c r="AV410" s="68"/>
      <c r="AW410" s="68"/>
      <c r="AX410" s="68"/>
      <c r="AY410" s="68"/>
      <c r="AZ410" s="68"/>
    </row>
    <row r="411" spans="1:52" ht="15.75" customHeight="1" x14ac:dyDescent="0.25">
      <c r="A411" s="348"/>
      <c r="B411" s="68"/>
      <c r="C411" s="309"/>
      <c r="D411" s="309"/>
      <c r="E411" s="309"/>
      <c r="F411" s="309"/>
      <c r="G411" s="309"/>
      <c r="H411" s="309"/>
      <c r="I411" s="309"/>
      <c r="J411" s="309"/>
      <c r="K411" s="309"/>
      <c r="L411" s="309"/>
      <c r="M411" s="309"/>
      <c r="N411" s="309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68"/>
      <c r="AM411" s="68"/>
      <c r="AN411" s="68"/>
      <c r="AO411" s="68"/>
      <c r="AP411" s="68"/>
      <c r="AQ411" s="68"/>
      <c r="AR411" s="68"/>
      <c r="AS411" s="68"/>
      <c r="AT411" s="68"/>
      <c r="AU411" s="68"/>
      <c r="AV411" s="68"/>
      <c r="AW411" s="68"/>
      <c r="AX411" s="68"/>
      <c r="AY411" s="68"/>
      <c r="AZ411" s="68"/>
    </row>
    <row r="412" spans="1:52" ht="15.75" customHeight="1" x14ac:dyDescent="0.25">
      <c r="A412" s="348"/>
      <c r="B412" s="68"/>
      <c r="C412" s="309"/>
      <c r="D412" s="309"/>
      <c r="E412" s="309"/>
      <c r="F412" s="309"/>
      <c r="G412" s="309"/>
      <c r="H412" s="309"/>
      <c r="I412" s="309"/>
      <c r="J412" s="309"/>
      <c r="K412" s="309"/>
      <c r="L412" s="309"/>
      <c r="M412" s="309"/>
      <c r="N412" s="309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  <c r="AA412" s="68"/>
      <c r="AB412" s="68"/>
      <c r="AC412" s="68"/>
      <c r="AD412" s="68"/>
      <c r="AE412" s="68"/>
      <c r="AF412" s="68"/>
      <c r="AG412" s="68"/>
      <c r="AH412" s="68"/>
      <c r="AI412" s="68"/>
      <c r="AJ412" s="68"/>
      <c r="AK412" s="68"/>
      <c r="AL412" s="68"/>
      <c r="AM412" s="68"/>
      <c r="AN412" s="68"/>
      <c r="AO412" s="68"/>
      <c r="AP412" s="68"/>
      <c r="AQ412" s="68"/>
      <c r="AR412" s="68"/>
      <c r="AS412" s="68"/>
      <c r="AT412" s="68"/>
      <c r="AU412" s="68"/>
      <c r="AV412" s="68"/>
      <c r="AW412" s="68"/>
      <c r="AX412" s="68"/>
      <c r="AY412" s="68"/>
      <c r="AZ412" s="68"/>
    </row>
    <row r="413" spans="1:52" ht="15.75" customHeight="1" x14ac:dyDescent="0.25">
      <c r="A413" s="348"/>
      <c r="B413" s="68"/>
      <c r="C413" s="309"/>
      <c r="D413" s="309"/>
      <c r="E413" s="309"/>
      <c r="F413" s="309"/>
      <c r="G413" s="309"/>
      <c r="H413" s="309"/>
      <c r="I413" s="309"/>
      <c r="J413" s="309"/>
      <c r="K413" s="309"/>
      <c r="L413" s="309"/>
      <c r="M413" s="309"/>
      <c r="N413" s="309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  <c r="AA413" s="68"/>
      <c r="AB413" s="68"/>
      <c r="AC413" s="68"/>
      <c r="AD413" s="68"/>
      <c r="AE413" s="68"/>
      <c r="AF413" s="68"/>
      <c r="AG413" s="68"/>
      <c r="AH413" s="68"/>
      <c r="AI413" s="68"/>
      <c r="AJ413" s="68"/>
      <c r="AK413" s="68"/>
      <c r="AL413" s="68"/>
      <c r="AM413" s="68"/>
      <c r="AN413" s="68"/>
      <c r="AO413" s="68"/>
      <c r="AP413" s="68"/>
      <c r="AQ413" s="68"/>
      <c r="AR413" s="68"/>
      <c r="AS413" s="68"/>
      <c r="AT413" s="68"/>
      <c r="AU413" s="68"/>
      <c r="AV413" s="68"/>
      <c r="AW413" s="68"/>
      <c r="AX413" s="68"/>
      <c r="AY413" s="68"/>
      <c r="AZ413" s="68"/>
    </row>
    <row r="414" spans="1:52" ht="15.75" customHeight="1" x14ac:dyDescent="0.25">
      <c r="A414" s="348"/>
      <c r="B414" s="68"/>
      <c r="C414" s="309"/>
      <c r="D414" s="309"/>
      <c r="E414" s="309"/>
      <c r="F414" s="309"/>
      <c r="G414" s="309"/>
      <c r="H414" s="309"/>
      <c r="I414" s="309"/>
      <c r="J414" s="309"/>
      <c r="K414" s="309"/>
      <c r="L414" s="309"/>
      <c r="M414" s="309"/>
      <c r="N414" s="309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  <c r="AA414" s="68"/>
      <c r="AB414" s="68"/>
      <c r="AC414" s="68"/>
      <c r="AD414" s="68"/>
      <c r="AE414" s="68"/>
      <c r="AF414" s="68"/>
      <c r="AG414" s="68"/>
      <c r="AH414" s="68"/>
      <c r="AI414" s="68"/>
      <c r="AJ414" s="68"/>
      <c r="AK414" s="68"/>
      <c r="AL414" s="68"/>
      <c r="AM414" s="68"/>
      <c r="AN414" s="68"/>
      <c r="AO414" s="68"/>
      <c r="AP414" s="68"/>
      <c r="AQ414" s="68"/>
      <c r="AR414" s="68"/>
      <c r="AS414" s="68"/>
      <c r="AT414" s="68"/>
      <c r="AU414" s="68"/>
      <c r="AV414" s="68"/>
      <c r="AW414" s="68"/>
      <c r="AX414" s="68"/>
      <c r="AY414" s="68"/>
      <c r="AZ414" s="68"/>
    </row>
    <row r="415" spans="1:52" ht="15.75" customHeight="1" x14ac:dyDescent="0.25">
      <c r="A415" s="348"/>
      <c r="B415" s="68"/>
      <c r="C415" s="309"/>
      <c r="D415" s="309"/>
      <c r="E415" s="309"/>
      <c r="F415" s="309"/>
      <c r="G415" s="309"/>
      <c r="H415" s="309"/>
      <c r="I415" s="309"/>
      <c r="J415" s="309"/>
      <c r="K415" s="309"/>
      <c r="L415" s="309"/>
      <c r="M415" s="309"/>
      <c r="N415" s="309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  <c r="AF415" s="68"/>
      <c r="AG415" s="68"/>
      <c r="AH415" s="68"/>
      <c r="AI415" s="68"/>
      <c r="AJ415" s="68"/>
      <c r="AK415" s="68"/>
      <c r="AL415" s="68"/>
      <c r="AM415" s="68"/>
      <c r="AN415" s="68"/>
      <c r="AO415" s="68"/>
      <c r="AP415" s="68"/>
      <c r="AQ415" s="68"/>
      <c r="AR415" s="68"/>
      <c r="AS415" s="68"/>
      <c r="AT415" s="68"/>
      <c r="AU415" s="68"/>
      <c r="AV415" s="68"/>
      <c r="AW415" s="68"/>
      <c r="AX415" s="68"/>
      <c r="AY415" s="68"/>
      <c r="AZ415" s="68"/>
    </row>
    <row r="416" spans="1:52" ht="15.75" customHeight="1" x14ac:dyDescent="0.25">
      <c r="A416" s="348"/>
      <c r="B416" s="68"/>
      <c r="C416" s="309"/>
      <c r="D416" s="309"/>
      <c r="E416" s="309"/>
      <c r="F416" s="309"/>
      <c r="G416" s="309"/>
      <c r="H416" s="309"/>
      <c r="I416" s="309"/>
      <c r="J416" s="309"/>
      <c r="K416" s="309"/>
      <c r="L416" s="309"/>
      <c r="M416" s="309"/>
      <c r="N416" s="309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  <c r="AH416" s="68"/>
      <c r="AI416" s="68"/>
      <c r="AJ416" s="68"/>
      <c r="AK416" s="68"/>
      <c r="AL416" s="68"/>
      <c r="AM416" s="68"/>
      <c r="AN416" s="68"/>
      <c r="AO416" s="68"/>
      <c r="AP416" s="68"/>
      <c r="AQ416" s="68"/>
      <c r="AR416" s="68"/>
      <c r="AS416" s="68"/>
      <c r="AT416" s="68"/>
      <c r="AU416" s="68"/>
      <c r="AV416" s="68"/>
      <c r="AW416" s="68"/>
      <c r="AX416" s="68"/>
      <c r="AY416" s="68"/>
      <c r="AZ416" s="68"/>
    </row>
    <row r="417" spans="1:52" ht="15.75" customHeight="1" x14ac:dyDescent="0.25">
      <c r="A417" s="348"/>
      <c r="B417" s="68"/>
      <c r="C417" s="309"/>
      <c r="D417" s="309"/>
      <c r="E417" s="309"/>
      <c r="F417" s="309"/>
      <c r="G417" s="309"/>
      <c r="H417" s="309"/>
      <c r="I417" s="309"/>
      <c r="J417" s="309"/>
      <c r="K417" s="309"/>
      <c r="L417" s="309"/>
      <c r="M417" s="309"/>
      <c r="N417" s="309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68"/>
      <c r="AZ417" s="68"/>
    </row>
    <row r="418" spans="1:52" ht="15.75" customHeight="1" x14ac:dyDescent="0.25">
      <c r="A418" s="348"/>
      <c r="B418" s="68"/>
      <c r="C418" s="309"/>
      <c r="D418" s="309"/>
      <c r="E418" s="309"/>
      <c r="F418" s="309"/>
      <c r="G418" s="309"/>
      <c r="H418" s="309"/>
      <c r="I418" s="309"/>
      <c r="J418" s="309"/>
      <c r="K418" s="309"/>
      <c r="L418" s="309"/>
      <c r="M418" s="309"/>
      <c r="N418" s="309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  <c r="AL418" s="68"/>
      <c r="AM418" s="68"/>
      <c r="AN418" s="68"/>
      <c r="AO418" s="68"/>
      <c r="AP418" s="68"/>
      <c r="AQ418" s="68"/>
      <c r="AR418" s="68"/>
      <c r="AS418" s="68"/>
      <c r="AT418" s="68"/>
      <c r="AU418" s="68"/>
      <c r="AV418" s="68"/>
      <c r="AW418" s="68"/>
      <c r="AX418" s="68"/>
      <c r="AY418" s="68"/>
      <c r="AZ418" s="68"/>
    </row>
    <row r="419" spans="1:52" ht="15.75" customHeight="1" x14ac:dyDescent="0.25">
      <c r="A419" s="348"/>
      <c r="B419" s="68"/>
      <c r="C419" s="309"/>
      <c r="D419" s="309"/>
      <c r="E419" s="309"/>
      <c r="F419" s="309"/>
      <c r="G419" s="309"/>
      <c r="H419" s="309"/>
      <c r="I419" s="309"/>
      <c r="J419" s="309"/>
      <c r="K419" s="309"/>
      <c r="L419" s="309"/>
      <c r="M419" s="309"/>
      <c r="N419" s="309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  <c r="AL419" s="68"/>
      <c r="AM419" s="68"/>
      <c r="AN419" s="68"/>
      <c r="AO419" s="68"/>
      <c r="AP419" s="68"/>
      <c r="AQ419" s="68"/>
      <c r="AR419" s="68"/>
      <c r="AS419" s="68"/>
      <c r="AT419" s="68"/>
      <c r="AU419" s="68"/>
      <c r="AV419" s="68"/>
      <c r="AW419" s="68"/>
      <c r="AX419" s="68"/>
      <c r="AY419" s="68"/>
      <c r="AZ419" s="68"/>
    </row>
    <row r="420" spans="1:52" ht="15.75" customHeight="1" x14ac:dyDescent="0.25">
      <c r="A420" s="348"/>
      <c r="B420" s="68"/>
      <c r="C420" s="309"/>
      <c r="D420" s="309"/>
      <c r="E420" s="309"/>
      <c r="F420" s="309"/>
      <c r="G420" s="309"/>
      <c r="H420" s="309"/>
      <c r="I420" s="309"/>
      <c r="J420" s="309"/>
      <c r="K420" s="309"/>
      <c r="L420" s="309"/>
      <c r="M420" s="309"/>
      <c r="N420" s="309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  <c r="AL420" s="68"/>
      <c r="AM420" s="68"/>
      <c r="AN420" s="68"/>
      <c r="AO420" s="68"/>
      <c r="AP420" s="68"/>
      <c r="AQ420" s="68"/>
      <c r="AR420" s="68"/>
      <c r="AS420" s="68"/>
      <c r="AT420" s="68"/>
      <c r="AU420" s="68"/>
      <c r="AV420" s="68"/>
      <c r="AW420" s="68"/>
      <c r="AX420" s="68"/>
      <c r="AY420" s="68"/>
      <c r="AZ420" s="68"/>
    </row>
    <row r="421" spans="1:52" ht="15.75" customHeight="1" x14ac:dyDescent="0.25">
      <c r="A421" s="348"/>
      <c r="B421" s="68"/>
      <c r="C421" s="309"/>
      <c r="D421" s="309"/>
      <c r="E421" s="309"/>
      <c r="F421" s="309"/>
      <c r="G421" s="309"/>
      <c r="H421" s="309"/>
      <c r="I421" s="309"/>
      <c r="J421" s="309"/>
      <c r="K421" s="309"/>
      <c r="L421" s="309"/>
      <c r="M421" s="309"/>
      <c r="N421" s="309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  <c r="AO421" s="68"/>
      <c r="AP421" s="68"/>
      <c r="AQ421" s="68"/>
      <c r="AR421" s="68"/>
      <c r="AS421" s="68"/>
      <c r="AT421" s="68"/>
      <c r="AU421" s="68"/>
      <c r="AV421" s="68"/>
      <c r="AW421" s="68"/>
      <c r="AX421" s="68"/>
      <c r="AY421" s="68"/>
      <c r="AZ421" s="68"/>
    </row>
    <row r="422" spans="1:52" ht="15.75" customHeight="1" x14ac:dyDescent="0.25">
      <c r="A422" s="348"/>
      <c r="B422" s="68"/>
      <c r="C422" s="309"/>
      <c r="D422" s="309"/>
      <c r="E422" s="309"/>
      <c r="F422" s="309"/>
      <c r="G422" s="309"/>
      <c r="H422" s="309"/>
      <c r="I422" s="309"/>
      <c r="J422" s="309"/>
      <c r="K422" s="309"/>
      <c r="L422" s="309"/>
      <c r="M422" s="309"/>
      <c r="N422" s="309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/>
      <c r="AT422" s="68"/>
      <c r="AU422" s="68"/>
      <c r="AV422" s="68"/>
      <c r="AW422" s="68"/>
      <c r="AX422" s="68"/>
      <c r="AY422" s="68"/>
      <c r="AZ422" s="68"/>
    </row>
    <row r="423" spans="1:52" ht="15.75" customHeight="1" x14ac:dyDescent="0.25">
      <c r="A423" s="348"/>
      <c r="B423" s="68"/>
      <c r="C423" s="309"/>
      <c r="D423" s="309"/>
      <c r="E423" s="309"/>
      <c r="F423" s="309"/>
      <c r="G423" s="309"/>
      <c r="H423" s="309"/>
      <c r="I423" s="309"/>
      <c r="J423" s="309"/>
      <c r="K423" s="309"/>
      <c r="L423" s="309"/>
      <c r="M423" s="309"/>
      <c r="N423" s="309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  <c r="AU423" s="68"/>
      <c r="AV423" s="68"/>
      <c r="AW423" s="68"/>
      <c r="AX423" s="68"/>
      <c r="AY423" s="68"/>
      <c r="AZ423" s="68"/>
    </row>
    <row r="424" spans="1:52" ht="15.75" customHeight="1" x14ac:dyDescent="0.25">
      <c r="A424" s="348"/>
      <c r="B424" s="68"/>
      <c r="C424" s="309"/>
      <c r="D424" s="309"/>
      <c r="E424" s="309"/>
      <c r="F424" s="309"/>
      <c r="G424" s="309"/>
      <c r="H424" s="309"/>
      <c r="I424" s="309"/>
      <c r="J424" s="309"/>
      <c r="K424" s="309"/>
      <c r="L424" s="309"/>
      <c r="M424" s="309"/>
      <c r="N424" s="309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8"/>
      <c r="AX424" s="68"/>
      <c r="AY424" s="68"/>
      <c r="AZ424" s="68"/>
    </row>
    <row r="425" spans="1:52" ht="15.75" customHeight="1" x14ac:dyDescent="0.25">
      <c r="A425" s="348"/>
      <c r="B425" s="68"/>
      <c r="C425" s="309"/>
      <c r="D425" s="309"/>
      <c r="E425" s="309"/>
      <c r="F425" s="309"/>
      <c r="G425" s="309"/>
      <c r="H425" s="309"/>
      <c r="I425" s="309"/>
      <c r="J425" s="309"/>
      <c r="K425" s="309"/>
      <c r="L425" s="309"/>
      <c r="M425" s="309"/>
      <c r="N425" s="309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8"/>
      <c r="AP425" s="68"/>
      <c r="AQ425" s="68"/>
      <c r="AR425" s="68"/>
      <c r="AS425" s="68"/>
      <c r="AT425" s="68"/>
      <c r="AU425" s="68"/>
      <c r="AV425" s="68"/>
      <c r="AW425" s="68"/>
      <c r="AX425" s="68"/>
      <c r="AY425" s="68"/>
      <c r="AZ425" s="68"/>
    </row>
    <row r="426" spans="1:52" ht="15.75" customHeight="1" x14ac:dyDescent="0.25">
      <c r="A426" s="348"/>
      <c r="B426" s="68"/>
      <c r="C426" s="309"/>
      <c r="D426" s="309"/>
      <c r="E426" s="309"/>
      <c r="F426" s="309"/>
      <c r="G426" s="309"/>
      <c r="H426" s="309"/>
      <c r="I426" s="309"/>
      <c r="J426" s="309"/>
      <c r="K426" s="309"/>
      <c r="L426" s="309"/>
      <c r="M426" s="309"/>
      <c r="N426" s="309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  <c r="AU426" s="68"/>
      <c r="AV426" s="68"/>
      <c r="AW426" s="68"/>
      <c r="AX426" s="68"/>
      <c r="AY426" s="68"/>
      <c r="AZ426" s="68"/>
    </row>
    <row r="427" spans="1:52" ht="15.75" customHeight="1" x14ac:dyDescent="0.25">
      <c r="A427" s="348"/>
      <c r="B427" s="68"/>
      <c r="C427" s="309"/>
      <c r="D427" s="309"/>
      <c r="E427" s="309"/>
      <c r="F427" s="309"/>
      <c r="G427" s="309"/>
      <c r="H427" s="309"/>
      <c r="I427" s="309"/>
      <c r="J427" s="309"/>
      <c r="K427" s="309"/>
      <c r="L427" s="309"/>
      <c r="M427" s="309"/>
      <c r="N427" s="309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  <c r="AO427" s="68"/>
      <c r="AP427" s="68"/>
      <c r="AQ427" s="68"/>
      <c r="AR427" s="68"/>
      <c r="AS427" s="68"/>
      <c r="AT427" s="68"/>
      <c r="AU427" s="68"/>
      <c r="AV427" s="68"/>
      <c r="AW427" s="68"/>
      <c r="AX427" s="68"/>
      <c r="AY427" s="68"/>
      <c r="AZ427" s="68"/>
    </row>
    <row r="428" spans="1:52" ht="15.75" customHeight="1" x14ac:dyDescent="0.25">
      <c r="A428" s="348"/>
      <c r="B428" s="68"/>
      <c r="C428" s="309"/>
      <c r="D428" s="309"/>
      <c r="E428" s="309"/>
      <c r="F428" s="309"/>
      <c r="G428" s="309"/>
      <c r="H428" s="309"/>
      <c r="I428" s="309"/>
      <c r="J428" s="309"/>
      <c r="K428" s="309"/>
      <c r="L428" s="309"/>
      <c r="M428" s="309"/>
      <c r="N428" s="309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  <c r="AO428" s="68"/>
      <c r="AP428" s="68"/>
      <c r="AQ428" s="68"/>
      <c r="AR428" s="68"/>
      <c r="AS428" s="68"/>
      <c r="AT428" s="68"/>
      <c r="AU428" s="68"/>
      <c r="AV428" s="68"/>
      <c r="AW428" s="68"/>
      <c r="AX428" s="68"/>
      <c r="AY428" s="68"/>
      <c r="AZ428" s="68"/>
    </row>
    <row r="429" spans="1:52" ht="15.75" customHeight="1" x14ac:dyDescent="0.25">
      <c r="A429" s="348"/>
      <c r="B429" s="68"/>
      <c r="C429" s="309"/>
      <c r="D429" s="309"/>
      <c r="E429" s="309"/>
      <c r="F429" s="309"/>
      <c r="G429" s="309"/>
      <c r="H429" s="309"/>
      <c r="I429" s="309"/>
      <c r="J429" s="309"/>
      <c r="K429" s="309"/>
      <c r="L429" s="309"/>
      <c r="M429" s="309"/>
      <c r="N429" s="309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  <c r="AO429" s="68"/>
      <c r="AP429" s="68"/>
      <c r="AQ429" s="68"/>
      <c r="AR429" s="68"/>
      <c r="AS429" s="68"/>
      <c r="AT429" s="68"/>
      <c r="AU429" s="68"/>
      <c r="AV429" s="68"/>
      <c r="AW429" s="68"/>
      <c r="AX429" s="68"/>
      <c r="AY429" s="68"/>
      <c r="AZ429" s="68"/>
    </row>
    <row r="430" spans="1:52" ht="15.75" customHeight="1" x14ac:dyDescent="0.25">
      <c r="A430" s="348"/>
      <c r="B430" s="68"/>
      <c r="C430" s="309"/>
      <c r="D430" s="309"/>
      <c r="E430" s="309"/>
      <c r="F430" s="309"/>
      <c r="G430" s="309"/>
      <c r="H430" s="309"/>
      <c r="I430" s="309"/>
      <c r="J430" s="309"/>
      <c r="K430" s="309"/>
      <c r="L430" s="309"/>
      <c r="M430" s="309"/>
      <c r="N430" s="309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/>
      <c r="AN430" s="68"/>
      <c r="AO430" s="68"/>
      <c r="AP430" s="68"/>
      <c r="AQ430" s="68"/>
      <c r="AR430" s="68"/>
      <c r="AS430" s="68"/>
      <c r="AT430" s="68"/>
      <c r="AU430" s="68"/>
      <c r="AV430" s="68"/>
      <c r="AW430" s="68"/>
      <c r="AX430" s="68"/>
      <c r="AY430" s="68"/>
      <c r="AZ430" s="68"/>
    </row>
    <row r="431" spans="1:52" ht="15.75" customHeight="1" x14ac:dyDescent="0.25">
      <c r="A431" s="348"/>
      <c r="B431" s="68"/>
      <c r="C431" s="309"/>
      <c r="D431" s="309"/>
      <c r="E431" s="309"/>
      <c r="F431" s="309"/>
      <c r="G431" s="309"/>
      <c r="H431" s="309"/>
      <c r="I431" s="309"/>
      <c r="J431" s="309"/>
      <c r="K431" s="309"/>
      <c r="L431" s="309"/>
      <c r="M431" s="309"/>
      <c r="N431" s="309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8"/>
      <c r="AP431" s="68"/>
      <c r="AQ431" s="68"/>
      <c r="AR431" s="68"/>
      <c r="AS431" s="68"/>
      <c r="AT431" s="68"/>
      <c r="AU431" s="68"/>
      <c r="AV431" s="68"/>
      <c r="AW431" s="68"/>
      <c r="AX431" s="68"/>
      <c r="AY431" s="68"/>
      <c r="AZ431" s="68"/>
    </row>
    <row r="432" spans="1:52" ht="15.75" customHeight="1" x14ac:dyDescent="0.25">
      <c r="A432" s="348"/>
      <c r="B432" s="68"/>
      <c r="C432" s="309"/>
      <c r="D432" s="309"/>
      <c r="E432" s="309"/>
      <c r="F432" s="309"/>
      <c r="G432" s="309"/>
      <c r="H432" s="309"/>
      <c r="I432" s="309"/>
      <c r="J432" s="309"/>
      <c r="K432" s="309"/>
      <c r="L432" s="309"/>
      <c r="M432" s="309"/>
      <c r="N432" s="309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68"/>
      <c r="AQ432" s="68"/>
      <c r="AR432" s="68"/>
      <c r="AS432" s="68"/>
      <c r="AT432" s="68"/>
      <c r="AU432" s="68"/>
      <c r="AV432" s="68"/>
      <c r="AW432" s="68"/>
      <c r="AX432" s="68"/>
      <c r="AY432" s="68"/>
      <c r="AZ432" s="68"/>
    </row>
    <row r="433" spans="1:52" ht="15.75" customHeight="1" x14ac:dyDescent="0.25">
      <c r="A433" s="348"/>
      <c r="B433" s="68"/>
      <c r="C433" s="309"/>
      <c r="D433" s="309"/>
      <c r="E433" s="309"/>
      <c r="F433" s="309"/>
      <c r="G433" s="309"/>
      <c r="H433" s="309"/>
      <c r="I433" s="309"/>
      <c r="J433" s="309"/>
      <c r="K433" s="309"/>
      <c r="L433" s="309"/>
      <c r="M433" s="309"/>
      <c r="N433" s="309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68"/>
      <c r="AQ433" s="68"/>
      <c r="AR433" s="68"/>
      <c r="AS433" s="68"/>
      <c r="AT433" s="68"/>
      <c r="AU433" s="68"/>
      <c r="AV433" s="68"/>
      <c r="AW433" s="68"/>
      <c r="AX433" s="68"/>
      <c r="AY433" s="68"/>
      <c r="AZ433" s="68"/>
    </row>
    <row r="434" spans="1:52" ht="15.75" customHeight="1" x14ac:dyDescent="0.25">
      <c r="A434" s="348"/>
      <c r="B434" s="68"/>
      <c r="C434" s="309"/>
      <c r="D434" s="309"/>
      <c r="E434" s="309"/>
      <c r="F434" s="309"/>
      <c r="G434" s="309"/>
      <c r="H434" s="309"/>
      <c r="I434" s="309"/>
      <c r="J434" s="309"/>
      <c r="K434" s="309"/>
      <c r="L434" s="309"/>
      <c r="M434" s="309"/>
      <c r="N434" s="309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68"/>
      <c r="AQ434" s="68"/>
      <c r="AR434" s="68"/>
      <c r="AS434" s="68"/>
      <c r="AT434" s="68"/>
      <c r="AU434" s="68"/>
      <c r="AV434" s="68"/>
      <c r="AW434" s="68"/>
      <c r="AX434" s="68"/>
      <c r="AY434" s="68"/>
      <c r="AZ434" s="68"/>
    </row>
    <row r="435" spans="1:52" ht="15.75" customHeight="1" x14ac:dyDescent="0.25">
      <c r="A435" s="348"/>
      <c r="B435" s="68"/>
      <c r="C435" s="309"/>
      <c r="D435" s="309"/>
      <c r="E435" s="309"/>
      <c r="F435" s="309"/>
      <c r="G435" s="309"/>
      <c r="H435" s="309"/>
      <c r="I435" s="309"/>
      <c r="J435" s="309"/>
      <c r="K435" s="309"/>
      <c r="L435" s="309"/>
      <c r="M435" s="309"/>
      <c r="N435" s="309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/>
      <c r="AN435" s="68"/>
      <c r="AO435" s="68"/>
      <c r="AP435" s="68"/>
      <c r="AQ435" s="68"/>
      <c r="AR435" s="68"/>
      <c r="AS435" s="68"/>
      <c r="AT435" s="68"/>
      <c r="AU435" s="68"/>
      <c r="AV435" s="68"/>
      <c r="AW435" s="68"/>
      <c r="AX435" s="68"/>
      <c r="AY435" s="68"/>
      <c r="AZ435" s="68"/>
    </row>
    <row r="436" spans="1:52" ht="15.75" customHeight="1" x14ac:dyDescent="0.25">
      <c r="A436" s="348"/>
      <c r="B436" s="68"/>
      <c r="C436" s="309"/>
      <c r="D436" s="309"/>
      <c r="E436" s="309"/>
      <c r="F436" s="309"/>
      <c r="G436" s="309"/>
      <c r="H436" s="309"/>
      <c r="I436" s="309"/>
      <c r="J436" s="309"/>
      <c r="K436" s="309"/>
      <c r="L436" s="309"/>
      <c r="M436" s="309"/>
      <c r="N436" s="309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  <c r="AL436" s="68"/>
      <c r="AM436" s="68"/>
      <c r="AN436" s="68"/>
      <c r="AO436" s="68"/>
      <c r="AP436" s="68"/>
      <c r="AQ436" s="68"/>
      <c r="AR436" s="68"/>
      <c r="AS436" s="68"/>
      <c r="AT436" s="68"/>
      <c r="AU436" s="68"/>
      <c r="AV436" s="68"/>
      <c r="AW436" s="68"/>
      <c r="AX436" s="68"/>
      <c r="AY436" s="68"/>
      <c r="AZ436" s="68"/>
    </row>
    <row r="437" spans="1:52" ht="15.75" customHeight="1" x14ac:dyDescent="0.25">
      <c r="A437" s="348"/>
      <c r="B437" s="68"/>
      <c r="C437" s="309"/>
      <c r="D437" s="309"/>
      <c r="E437" s="309"/>
      <c r="F437" s="309"/>
      <c r="G437" s="309"/>
      <c r="H437" s="309"/>
      <c r="I437" s="309"/>
      <c r="J437" s="309"/>
      <c r="K437" s="309"/>
      <c r="L437" s="309"/>
      <c r="M437" s="309"/>
      <c r="N437" s="309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  <c r="AL437" s="68"/>
      <c r="AM437" s="68"/>
      <c r="AN437" s="68"/>
      <c r="AO437" s="68"/>
      <c r="AP437" s="68"/>
      <c r="AQ437" s="68"/>
      <c r="AR437" s="68"/>
      <c r="AS437" s="68"/>
      <c r="AT437" s="68"/>
      <c r="AU437" s="68"/>
      <c r="AV437" s="68"/>
      <c r="AW437" s="68"/>
      <c r="AX437" s="68"/>
      <c r="AY437" s="68"/>
      <c r="AZ437" s="68"/>
    </row>
    <row r="438" spans="1:52" ht="15.75" customHeight="1" x14ac:dyDescent="0.25">
      <c r="A438" s="348"/>
      <c r="B438" s="68"/>
      <c r="C438" s="309"/>
      <c r="D438" s="309"/>
      <c r="E438" s="309"/>
      <c r="F438" s="309"/>
      <c r="G438" s="309"/>
      <c r="H438" s="309"/>
      <c r="I438" s="309"/>
      <c r="J438" s="309"/>
      <c r="K438" s="309"/>
      <c r="L438" s="309"/>
      <c r="M438" s="309"/>
      <c r="N438" s="309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  <c r="AH438" s="68"/>
      <c r="AI438" s="68"/>
      <c r="AJ438" s="68"/>
      <c r="AK438" s="68"/>
      <c r="AL438" s="68"/>
      <c r="AM438" s="68"/>
      <c r="AN438" s="68"/>
      <c r="AO438" s="68"/>
      <c r="AP438" s="68"/>
      <c r="AQ438" s="68"/>
      <c r="AR438" s="68"/>
      <c r="AS438" s="68"/>
      <c r="AT438" s="68"/>
      <c r="AU438" s="68"/>
      <c r="AV438" s="68"/>
      <c r="AW438" s="68"/>
      <c r="AX438" s="68"/>
      <c r="AY438" s="68"/>
      <c r="AZ438" s="68"/>
    </row>
    <row r="439" spans="1:52" ht="15.75" customHeight="1" x14ac:dyDescent="0.25">
      <c r="A439" s="348"/>
      <c r="B439" s="68"/>
      <c r="C439" s="309"/>
      <c r="D439" s="309"/>
      <c r="E439" s="309"/>
      <c r="F439" s="309"/>
      <c r="G439" s="309"/>
      <c r="H439" s="309"/>
      <c r="I439" s="309"/>
      <c r="J439" s="309"/>
      <c r="K439" s="309"/>
      <c r="L439" s="309"/>
      <c r="M439" s="309"/>
      <c r="N439" s="309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  <c r="AO439" s="68"/>
      <c r="AP439" s="68"/>
      <c r="AQ439" s="68"/>
      <c r="AR439" s="68"/>
      <c r="AS439" s="68"/>
      <c r="AT439" s="68"/>
      <c r="AU439" s="68"/>
      <c r="AV439" s="68"/>
      <c r="AW439" s="68"/>
      <c r="AX439" s="68"/>
      <c r="AY439" s="68"/>
      <c r="AZ439" s="68"/>
    </row>
    <row r="440" spans="1:52" ht="15.75" customHeight="1" x14ac:dyDescent="0.25">
      <c r="A440" s="348"/>
      <c r="B440" s="68"/>
      <c r="C440" s="309"/>
      <c r="D440" s="309"/>
      <c r="E440" s="309"/>
      <c r="F440" s="309"/>
      <c r="G440" s="309"/>
      <c r="H440" s="309"/>
      <c r="I440" s="309"/>
      <c r="J440" s="309"/>
      <c r="K440" s="309"/>
      <c r="L440" s="309"/>
      <c r="M440" s="309"/>
      <c r="N440" s="309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  <c r="AT440" s="68"/>
      <c r="AU440" s="68"/>
      <c r="AV440" s="68"/>
      <c r="AW440" s="68"/>
      <c r="AX440" s="68"/>
      <c r="AY440" s="68"/>
      <c r="AZ440" s="68"/>
    </row>
    <row r="441" spans="1:52" ht="15.75" customHeight="1" x14ac:dyDescent="0.25">
      <c r="A441" s="348"/>
      <c r="B441" s="68"/>
      <c r="C441" s="309"/>
      <c r="D441" s="309"/>
      <c r="E441" s="309"/>
      <c r="F441" s="309"/>
      <c r="G441" s="309"/>
      <c r="H441" s="309"/>
      <c r="I441" s="309"/>
      <c r="J441" s="309"/>
      <c r="K441" s="309"/>
      <c r="L441" s="309"/>
      <c r="M441" s="309"/>
      <c r="N441" s="309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  <c r="AT441" s="68"/>
      <c r="AU441" s="68"/>
      <c r="AV441" s="68"/>
      <c r="AW441" s="68"/>
      <c r="AX441" s="68"/>
      <c r="AY441" s="68"/>
      <c r="AZ441" s="68"/>
    </row>
    <row r="442" spans="1:52" ht="15.75" customHeight="1" x14ac:dyDescent="0.25">
      <c r="A442" s="348"/>
      <c r="B442" s="68"/>
      <c r="C442" s="309"/>
      <c r="D442" s="309"/>
      <c r="E442" s="309"/>
      <c r="F442" s="309"/>
      <c r="G442" s="309"/>
      <c r="H442" s="309"/>
      <c r="I442" s="309"/>
      <c r="J442" s="309"/>
      <c r="K442" s="309"/>
      <c r="L442" s="309"/>
      <c r="M442" s="309"/>
      <c r="N442" s="309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  <c r="AO442" s="68"/>
      <c r="AP442" s="68"/>
      <c r="AQ442" s="68"/>
      <c r="AR442" s="68"/>
      <c r="AS442" s="68"/>
      <c r="AT442" s="68"/>
      <c r="AU442" s="68"/>
      <c r="AV442" s="68"/>
      <c r="AW442" s="68"/>
      <c r="AX442" s="68"/>
      <c r="AY442" s="68"/>
      <c r="AZ442" s="68"/>
    </row>
    <row r="443" spans="1:52" ht="15.75" customHeight="1" x14ac:dyDescent="0.25">
      <c r="A443" s="348"/>
      <c r="B443" s="68"/>
      <c r="C443" s="309"/>
      <c r="D443" s="309"/>
      <c r="E443" s="309"/>
      <c r="F443" s="309"/>
      <c r="G443" s="309"/>
      <c r="H443" s="309"/>
      <c r="I443" s="309"/>
      <c r="J443" s="309"/>
      <c r="K443" s="309"/>
      <c r="L443" s="309"/>
      <c r="M443" s="309"/>
      <c r="N443" s="309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  <c r="AO443" s="68"/>
      <c r="AP443" s="68"/>
      <c r="AQ443" s="68"/>
      <c r="AR443" s="68"/>
      <c r="AS443" s="68"/>
      <c r="AT443" s="68"/>
      <c r="AU443" s="68"/>
      <c r="AV443" s="68"/>
      <c r="AW443" s="68"/>
      <c r="AX443" s="68"/>
      <c r="AY443" s="68"/>
      <c r="AZ443" s="68"/>
    </row>
    <row r="444" spans="1:52" ht="15.75" customHeight="1" x14ac:dyDescent="0.25">
      <c r="A444" s="348"/>
      <c r="B444" s="68"/>
      <c r="C444" s="309"/>
      <c r="D444" s="309"/>
      <c r="E444" s="309"/>
      <c r="F444" s="309"/>
      <c r="G444" s="309"/>
      <c r="H444" s="309"/>
      <c r="I444" s="309"/>
      <c r="J444" s="309"/>
      <c r="K444" s="309"/>
      <c r="L444" s="309"/>
      <c r="M444" s="309"/>
      <c r="N444" s="309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  <c r="AO444" s="68"/>
      <c r="AP444" s="68"/>
      <c r="AQ444" s="68"/>
      <c r="AR444" s="68"/>
      <c r="AS444" s="68"/>
      <c r="AT444" s="68"/>
      <c r="AU444" s="68"/>
      <c r="AV444" s="68"/>
      <c r="AW444" s="68"/>
      <c r="AX444" s="68"/>
      <c r="AY444" s="68"/>
      <c r="AZ444" s="68"/>
    </row>
    <row r="445" spans="1:52" ht="15.75" customHeight="1" x14ac:dyDescent="0.25">
      <c r="A445" s="348"/>
      <c r="B445" s="68"/>
      <c r="C445" s="309"/>
      <c r="D445" s="309"/>
      <c r="E445" s="309"/>
      <c r="F445" s="309"/>
      <c r="G445" s="309"/>
      <c r="H445" s="309"/>
      <c r="I445" s="309"/>
      <c r="J445" s="309"/>
      <c r="K445" s="309"/>
      <c r="L445" s="309"/>
      <c r="M445" s="309"/>
      <c r="N445" s="309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  <c r="AL445" s="68"/>
      <c r="AM445" s="68"/>
      <c r="AN445" s="68"/>
      <c r="AO445" s="68"/>
      <c r="AP445" s="68"/>
      <c r="AQ445" s="68"/>
      <c r="AR445" s="68"/>
      <c r="AS445" s="68"/>
      <c r="AT445" s="68"/>
      <c r="AU445" s="68"/>
      <c r="AV445" s="68"/>
      <c r="AW445" s="68"/>
      <c r="AX445" s="68"/>
      <c r="AY445" s="68"/>
      <c r="AZ445" s="68"/>
    </row>
    <row r="446" spans="1:52" ht="15.75" customHeight="1" x14ac:dyDescent="0.25">
      <c r="A446" s="348"/>
      <c r="B446" s="68"/>
      <c r="C446" s="309"/>
      <c r="D446" s="309"/>
      <c r="E446" s="309"/>
      <c r="F446" s="309"/>
      <c r="G446" s="309"/>
      <c r="H446" s="309"/>
      <c r="I446" s="309"/>
      <c r="J446" s="309"/>
      <c r="K446" s="309"/>
      <c r="L446" s="309"/>
      <c r="M446" s="309"/>
      <c r="N446" s="309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8"/>
      <c r="AW446" s="68"/>
      <c r="AX446" s="68"/>
      <c r="AY446" s="68"/>
      <c r="AZ446" s="68"/>
    </row>
    <row r="447" spans="1:52" ht="15.75" customHeight="1" x14ac:dyDescent="0.25">
      <c r="A447" s="348"/>
      <c r="B447" s="68"/>
      <c r="C447" s="309"/>
      <c r="D447" s="309"/>
      <c r="E447" s="309"/>
      <c r="F447" s="309"/>
      <c r="G447" s="309"/>
      <c r="H447" s="309"/>
      <c r="I447" s="309"/>
      <c r="J447" s="309"/>
      <c r="K447" s="309"/>
      <c r="L447" s="309"/>
      <c r="M447" s="309"/>
      <c r="N447" s="309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  <c r="AH447" s="68"/>
      <c r="AI447" s="68"/>
      <c r="AJ447" s="68"/>
      <c r="AK447" s="68"/>
      <c r="AL447" s="68"/>
      <c r="AM447" s="68"/>
      <c r="AN447" s="68"/>
      <c r="AO447" s="68"/>
      <c r="AP447" s="68"/>
      <c r="AQ447" s="68"/>
      <c r="AR447" s="68"/>
      <c r="AS447" s="68"/>
      <c r="AT447" s="68"/>
      <c r="AU447" s="68"/>
      <c r="AV447" s="68"/>
      <c r="AW447" s="68"/>
      <c r="AX447" s="68"/>
      <c r="AY447" s="68"/>
      <c r="AZ447" s="68"/>
    </row>
    <row r="448" spans="1:52" ht="15.75" customHeight="1" x14ac:dyDescent="0.25">
      <c r="A448" s="348"/>
      <c r="B448" s="68"/>
      <c r="C448" s="309"/>
      <c r="D448" s="309"/>
      <c r="E448" s="309"/>
      <c r="F448" s="309"/>
      <c r="G448" s="309"/>
      <c r="H448" s="309"/>
      <c r="I448" s="309"/>
      <c r="J448" s="309"/>
      <c r="K448" s="309"/>
      <c r="L448" s="309"/>
      <c r="M448" s="309"/>
      <c r="N448" s="309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  <c r="AO448" s="68"/>
      <c r="AP448" s="68"/>
      <c r="AQ448" s="68"/>
      <c r="AR448" s="68"/>
      <c r="AS448" s="68"/>
      <c r="AT448" s="68"/>
      <c r="AU448" s="68"/>
      <c r="AV448" s="68"/>
      <c r="AW448" s="68"/>
      <c r="AX448" s="68"/>
      <c r="AY448" s="68"/>
      <c r="AZ448" s="68"/>
    </row>
    <row r="449" spans="1:52" ht="15.75" customHeight="1" x14ac:dyDescent="0.25">
      <c r="A449" s="348"/>
      <c r="B449" s="68"/>
      <c r="C449" s="309"/>
      <c r="D449" s="309"/>
      <c r="E449" s="309"/>
      <c r="F449" s="309"/>
      <c r="G449" s="309"/>
      <c r="H449" s="309"/>
      <c r="I449" s="309"/>
      <c r="J449" s="309"/>
      <c r="K449" s="309"/>
      <c r="L449" s="309"/>
      <c r="M449" s="309"/>
      <c r="N449" s="309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  <c r="AL449" s="68"/>
      <c r="AM449" s="68"/>
      <c r="AN449" s="68"/>
      <c r="AO449" s="68"/>
      <c r="AP449" s="68"/>
      <c r="AQ449" s="68"/>
      <c r="AR449" s="68"/>
      <c r="AS449" s="68"/>
      <c r="AT449" s="68"/>
      <c r="AU449" s="68"/>
      <c r="AV449" s="68"/>
      <c r="AW449" s="68"/>
      <c r="AX449" s="68"/>
      <c r="AY449" s="68"/>
      <c r="AZ449" s="68"/>
    </row>
    <row r="450" spans="1:52" ht="15.75" customHeight="1" x14ac:dyDescent="0.25">
      <c r="A450" s="348"/>
      <c r="B450" s="68"/>
      <c r="C450" s="309"/>
      <c r="D450" s="309"/>
      <c r="E450" s="309"/>
      <c r="F450" s="309"/>
      <c r="G450" s="309"/>
      <c r="H450" s="309"/>
      <c r="I450" s="309"/>
      <c r="J450" s="309"/>
      <c r="K450" s="309"/>
      <c r="L450" s="309"/>
      <c r="M450" s="309"/>
      <c r="N450" s="309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  <c r="AL450" s="68"/>
      <c r="AM450" s="68"/>
      <c r="AN450" s="68"/>
      <c r="AO450" s="68"/>
      <c r="AP450" s="68"/>
      <c r="AQ450" s="68"/>
      <c r="AR450" s="68"/>
      <c r="AS450" s="68"/>
      <c r="AT450" s="68"/>
      <c r="AU450" s="68"/>
      <c r="AV450" s="68"/>
      <c r="AW450" s="68"/>
      <c r="AX450" s="68"/>
      <c r="AY450" s="68"/>
      <c r="AZ450" s="68"/>
    </row>
    <row r="451" spans="1:52" ht="15.75" customHeight="1" x14ac:dyDescent="0.25">
      <c r="A451" s="348"/>
      <c r="B451" s="68"/>
      <c r="C451" s="309"/>
      <c r="D451" s="309"/>
      <c r="E451" s="309"/>
      <c r="F451" s="309"/>
      <c r="G451" s="309"/>
      <c r="H451" s="309"/>
      <c r="I451" s="309"/>
      <c r="J451" s="309"/>
      <c r="K451" s="309"/>
      <c r="L451" s="309"/>
      <c r="M451" s="309"/>
      <c r="N451" s="309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8"/>
      <c r="AN451" s="68"/>
      <c r="AO451" s="68"/>
      <c r="AP451" s="68"/>
      <c r="AQ451" s="68"/>
      <c r="AR451" s="68"/>
      <c r="AS451" s="68"/>
      <c r="AT451" s="68"/>
      <c r="AU451" s="68"/>
      <c r="AV451" s="68"/>
      <c r="AW451" s="68"/>
      <c r="AX451" s="68"/>
      <c r="AY451" s="68"/>
      <c r="AZ451" s="68"/>
    </row>
    <row r="452" spans="1:52" ht="15.75" customHeight="1" x14ac:dyDescent="0.25">
      <c r="A452" s="348"/>
      <c r="B452" s="68"/>
      <c r="C452" s="309"/>
      <c r="D452" s="309"/>
      <c r="E452" s="309"/>
      <c r="F452" s="309"/>
      <c r="G452" s="309"/>
      <c r="H452" s="309"/>
      <c r="I452" s="309"/>
      <c r="J452" s="309"/>
      <c r="K452" s="309"/>
      <c r="L452" s="309"/>
      <c r="M452" s="309"/>
      <c r="N452" s="309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  <c r="AO452" s="68"/>
      <c r="AP452" s="68"/>
      <c r="AQ452" s="68"/>
      <c r="AR452" s="68"/>
      <c r="AS452" s="68"/>
      <c r="AT452" s="68"/>
      <c r="AU452" s="68"/>
      <c r="AV452" s="68"/>
      <c r="AW452" s="68"/>
      <c r="AX452" s="68"/>
      <c r="AY452" s="68"/>
      <c r="AZ452" s="68"/>
    </row>
    <row r="453" spans="1:52" ht="15.75" customHeight="1" x14ac:dyDescent="0.25">
      <c r="A453" s="348"/>
      <c r="B453" s="68"/>
      <c r="C453" s="309"/>
      <c r="D453" s="309"/>
      <c r="E453" s="309"/>
      <c r="F453" s="309"/>
      <c r="G453" s="309"/>
      <c r="H453" s="309"/>
      <c r="I453" s="309"/>
      <c r="J453" s="309"/>
      <c r="K453" s="309"/>
      <c r="L453" s="309"/>
      <c r="M453" s="309"/>
      <c r="N453" s="309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  <c r="AO453" s="68"/>
      <c r="AP453" s="68"/>
      <c r="AQ453" s="68"/>
      <c r="AR453" s="68"/>
      <c r="AS453" s="68"/>
      <c r="AT453" s="68"/>
      <c r="AU453" s="68"/>
      <c r="AV453" s="68"/>
      <c r="AW453" s="68"/>
      <c r="AX453" s="68"/>
      <c r="AY453" s="68"/>
      <c r="AZ453" s="68"/>
    </row>
    <row r="454" spans="1:52" ht="15.75" customHeight="1" x14ac:dyDescent="0.25">
      <c r="A454" s="348"/>
      <c r="B454" s="68"/>
      <c r="C454" s="309"/>
      <c r="D454" s="309"/>
      <c r="E454" s="309"/>
      <c r="F454" s="309"/>
      <c r="G454" s="309"/>
      <c r="H454" s="309"/>
      <c r="I454" s="309"/>
      <c r="J454" s="309"/>
      <c r="K454" s="309"/>
      <c r="L454" s="309"/>
      <c r="M454" s="309"/>
      <c r="N454" s="309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8"/>
      <c r="AP454" s="68"/>
      <c r="AQ454" s="68"/>
      <c r="AR454" s="68"/>
      <c r="AS454" s="68"/>
      <c r="AT454" s="68"/>
      <c r="AU454" s="68"/>
      <c r="AV454" s="68"/>
      <c r="AW454" s="68"/>
      <c r="AX454" s="68"/>
      <c r="AY454" s="68"/>
      <c r="AZ454" s="68"/>
    </row>
    <row r="455" spans="1:52" ht="15.75" customHeight="1" x14ac:dyDescent="0.25">
      <c r="A455" s="348"/>
      <c r="B455" s="68"/>
      <c r="C455" s="309"/>
      <c r="D455" s="309"/>
      <c r="E455" s="309"/>
      <c r="F455" s="309"/>
      <c r="G455" s="309"/>
      <c r="H455" s="309"/>
      <c r="I455" s="309"/>
      <c r="J455" s="309"/>
      <c r="K455" s="309"/>
      <c r="L455" s="309"/>
      <c r="M455" s="309"/>
      <c r="N455" s="309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68"/>
      <c r="AM455" s="68"/>
      <c r="AN455" s="68"/>
      <c r="AO455" s="68"/>
      <c r="AP455" s="68"/>
      <c r="AQ455" s="68"/>
      <c r="AR455" s="68"/>
      <c r="AS455" s="68"/>
      <c r="AT455" s="68"/>
      <c r="AU455" s="68"/>
      <c r="AV455" s="68"/>
      <c r="AW455" s="68"/>
      <c r="AX455" s="68"/>
      <c r="AY455" s="68"/>
      <c r="AZ455" s="68"/>
    </row>
    <row r="456" spans="1:52" ht="15.75" customHeight="1" x14ac:dyDescent="0.25">
      <c r="A456" s="348"/>
      <c r="B456" s="68"/>
      <c r="C456" s="309"/>
      <c r="D456" s="309"/>
      <c r="E456" s="309"/>
      <c r="F456" s="309"/>
      <c r="G456" s="309"/>
      <c r="H456" s="309"/>
      <c r="I456" s="309"/>
      <c r="J456" s="309"/>
      <c r="K456" s="309"/>
      <c r="L456" s="309"/>
      <c r="M456" s="309"/>
      <c r="N456" s="309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  <c r="AH456" s="68"/>
      <c r="AI456" s="68"/>
      <c r="AJ456" s="68"/>
      <c r="AK456" s="68"/>
      <c r="AL456" s="68"/>
      <c r="AM456" s="68"/>
      <c r="AN456" s="68"/>
      <c r="AO456" s="68"/>
      <c r="AP456" s="68"/>
      <c r="AQ456" s="68"/>
      <c r="AR456" s="68"/>
      <c r="AS456" s="68"/>
      <c r="AT456" s="68"/>
      <c r="AU456" s="68"/>
      <c r="AV456" s="68"/>
      <c r="AW456" s="68"/>
      <c r="AX456" s="68"/>
      <c r="AY456" s="68"/>
      <c r="AZ456" s="68"/>
    </row>
    <row r="457" spans="1:52" ht="15.75" customHeight="1" x14ac:dyDescent="0.25">
      <c r="A457" s="348"/>
      <c r="B457" s="68"/>
      <c r="C457" s="309"/>
      <c r="D457" s="309"/>
      <c r="E457" s="309"/>
      <c r="F457" s="309"/>
      <c r="G457" s="309"/>
      <c r="H457" s="309"/>
      <c r="I457" s="309"/>
      <c r="J457" s="309"/>
      <c r="K457" s="309"/>
      <c r="L457" s="309"/>
      <c r="M457" s="309"/>
      <c r="N457" s="309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  <c r="AA457" s="68"/>
      <c r="AB457" s="68"/>
      <c r="AC457" s="68"/>
      <c r="AD457" s="68"/>
      <c r="AE457" s="68"/>
      <c r="AF457" s="68"/>
      <c r="AG457" s="68"/>
      <c r="AH457" s="68"/>
      <c r="AI457" s="68"/>
      <c r="AJ457" s="68"/>
      <c r="AK457" s="68"/>
      <c r="AL457" s="68"/>
      <c r="AM457" s="68"/>
      <c r="AN457" s="68"/>
      <c r="AO457" s="68"/>
      <c r="AP457" s="68"/>
      <c r="AQ457" s="68"/>
      <c r="AR457" s="68"/>
      <c r="AS457" s="68"/>
      <c r="AT457" s="68"/>
      <c r="AU457" s="68"/>
      <c r="AV457" s="68"/>
      <c r="AW457" s="68"/>
      <c r="AX457" s="68"/>
      <c r="AY457" s="68"/>
      <c r="AZ457" s="68"/>
    </row>
    <row r="458" spans="1:52" ht="15.75" customHeight="1" x14ac:dyDescent="0.25">
      <c r="A458" s="348"/>
      <c r="B458" s="68"/>
      <c r="C458" s="309"/>
      <c r="D458" s="309"/>
      <c r="E458" s="309"/>
      <c r="F458" s="309"/>
      <c r="G458" s="309"/>
      <c r="H458" s="309"/>
      <c r="I458" s="309"/>
      <c r="J458" s="309"/>
      <c r="K458" s="309"/>
      <c r="L458" s="309"/>
      <c r="M458" s="309"/>
      <c r="N458" s="309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  <c r="AA458" s="68"/>
      <c r="AB458" s="68"/>
      <c r="AC458" s="68"/>
      <c r="AD458" s="68"/>
      <c r="AE458" s="68"/>
      <c r="AF458" s="68"/>
      <c r="AG458" s="68"/>
      <c r="AH458" s="68"/>
      <c r="AI458" s="68"/>
      <c r="AJ458" s="68"/>
      <c r="AK458" s="68"/>
      <c r="AL458" s="68"/>
      <c r="AM458" s="68"/>
      <c r="AN458" s="68"/>
      <c r="AO458" s="68"/>
      <c r="AP458" s="68"/>
      <c r="AQ458" s="68"/>
      <c r="AR458" s="68"/>
      <c r="AS458" s="68"/>
      <c r="AT458" s="68"/>
      <c r="AU458" s="68"/>
      <c r="AV458" s="68"/>
      <c r="AW458" s="68"/>
      <c r="AX458" s="68"/>
      <c r="AY458" s="68"/>
      <c r="AZ458" s="68"/>
    </row>
    <row r="459" spans="1:52" ht="15.75" customHeight="1" x14ac:dyDescent="0.25">
      <c r="A459" s="348"/>
      <c r="B459" s="68"/>
      <c r="C459" s="309"/>
      <c r="D459" s="309"/>
      <c r="E459" s="309"/>
      <c r="F459" s="309"/>
      <c r="G459" s="309"/>
      <c r="H459" s="309"/>
      <c r="I459" s="309"/>
      <c r="J459" s="309"/>
      <c r="K459" s="309"/>
      <c r="L459" s="309"/>
      <c r="M459" s="309"/>
      <c r="N459" s="309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  <c r="AF459" s="68"/>
      <c r="AG459" s="68"/>
      <c r="AH459" s="68"/>
      <c r="AI459" s="68"/>
      <c r="AJ459" s="68"/>
      <c r="AK459" s="68"/>
      <c r="AL459" s="68"/>
      <c r="AM459" s="68"/>
      <c r="AN459" s="68"/>
      <c r="AO459" s="68"/>
      <c r="AP459" s="68"/>
      <c r="AQ459" s="68"/>
      <c r="AR459" s="68"/>
      <c r="AS459" s="68"/>
      <c r="AT459" s="68"/>
      <c r="AU459" s="68"/>
      <c r="AV459" s="68"/>
      <c r="AW459" s="68"/>
      <c r="AX459" s="68"/>
      <c r="AY459" s="68"/>
      <c r="AZ459" s="68"/>
    </row>
    <row r="460" spans="1:52" ht="15.75" customHeight="1" x14ac:dyDescent="0.25">
      <c r="A460" s="348"/>
      <c r="B460" s="68"/>
      <c r="C460" s="309"/>
      <c r="D460" s="309"/>
      <c r="E460" s="309"/>
      <c r="F460" s="309"/>
      <c r="G460" s="309"/>
      <c r="H460" s="309"/>
      <c r="I460" s="309"/>
      <c r="J460" s="309"/>
      <c r="K460" s="309"/>
      <c r="L460" s="309"/>
      <c r="M460" s="309"/>
      <c r="N460" s="309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/>
      <c r="AK460" s="68"/>
      <c r="AL460" s="68"/>
      <c r="AM460" s="68"/>
      <c r="AN460" s="68"/>
      <c r="AO460" s="68"/>
      <c r="AP460" s="68"/>
      <c r="AQ460" s="68"/>
      <c r="AR460" s="68"/>
      <c r="AS460" s="68"/>
      <c r="AT460" s="68"/>
      <c r="AU460" s="68"/>
      <c r="AV460" s="68"/>
      <c r="AW460" s="68"/>
      <c r="AX460" s="68"/>
      <c r="AY460" s="68"/>
      <c r="AZ460" s="68"/>
    </row>
    <row r="461" spans="1:52" ht="15.75" customHeight="1" x14ac:dyDescent="0.25">
      <c r="A461" s="348"/>
      <c r="B461" s="68"/>
      <c r="C461" s="309"/>
      <c r="D461" s="309"/>
      <c r="E461" s="309"/>
      <c r="F461" s="309"/>
      <c r="G461" s="309"/>
      <c r="H461" s="309"/>
      <c r="I461" s="309"/>
      <c r="J461" s="309"/>
      <c r="K461" s="309"/>
      <c r="L461" s="309"/>
      <c r="M461" s="309"/>
      <c r="N461" s="309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  <c r="AB461" s="68"/>
      <c r="AC461" s="68"/>
      <c r="AD461" s="68"/>
      <c r="AE461" s="68"/>
      <c r="AF461" s="68"/>
      <c r="AG461" s="68"/>
      <c r="AH461" s="68"/>
      <c r="AI461" s="68"/>
      <c r="AJ461" s="68"/>
      <c r="AK461" s="68"/>
      <c r="AL461" s="68"/>
      <c r="AM461" s="68"/>
      <c r="AN461" s="68"/>
      <c r="AO461" s="68"/>
      <c r="AP461" s="68"/>
      <c r="AQ461" s="68"/>
      <c r="AR461" s="68"/>
      <c r="AS461" s="68"/>
      <c r="AT461" s="68"/>
      <c r="AU461" s="68"/>
      <c r="AV461" s="68"/>
      <c r="AW461" s="68"/>
      <c r="AX461" s="68"/>
      <c r="AY461" s="68"/>
      <c r="AZ461" s="68"/>
    </row>
    <row r="462" spans="1:52" ht="15.75" customHeight="1" x14ac:dyDescent="0.25">
      <c r="A462" s="348"/>
      <c r="B462" s="68"/>
      <c r="C462" s="309"/>
      <c r="D462" s="309"/>
      <c r="E462" s="309"/>
      <c r="F462" s="309"/>
      <c r="G462" s="309"/>
      <c r="H462" s="309"/>
      <c r="I462" s="309"/>
      <c r="J462" s="309"/>
      <c r="K462" s="309"/>
      <c r="L462" s="309"/>
      <c r="M462" s="309"/>
      <c r="N462" s="309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  <c r="AA462" s="68"/>
      <c r="AB462" s="68"/>
      <c r="AC462" s="68"/>
      <c r="AD462" s="68"/>
      <c r="AE462" s="68"/>
      <c r="AF462" s="68"/>
      <c r="AG462" s="68"/>
      <c r="AH462" s="68"/>
      <c r="AI462" s="68"/>
      <c r="AJ462" s="68"/>
      <c r="AK462" s="68"/>
      <c r="AL462" s="68"/>
      <c r="AM462" s="68"/>
      <c r="AN462" s="68"/>
      <c r="AO462" s="68"/>
      <c r="AP462" s="68"/>
      <c r="AQ462" s="68"/>
      <c r="AR462" s="68"/>
      <c r="AS462" s="68"/>
      <c r="AT462" s="68"/>
      <c r="AU462" s="68"/>
      <c r="AV462" s="68"/>
      <c r="AW462" s="68"/>
      <c r="AX462" s="68"/>
      <c r="AY462" s="68"/>
      <c r="AZ462" s="68"/>
    </row>
    <row r="463" spans="1:52" ht="15.75" customHeight="1" x14ac:dyDescent="0.25">
      <c r="A463" s="348"/>
      <c r="B463" s="68"/>
      <c r="C463" s="309"/>
      <c r="D463" s="309"/>
      <c r="E463" s="309"/>
      <c r="F463" s="309"/>
      <c r="G463" s="309"/>
      <c r="H463" s="309"/>
      <c r="I463" s="309"/>
      <c r="J463" s="309"/>
      <c r="K463" s="309"/>
      <c r="L463" s="309"/>
      <c r="M463" s="309"/>
      <c r="N463" s="309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  <c r="AA463" s="68"/>
      <c r="AB463" s="68"/>
      <c r="AC463" s="68"/>
      <c r="AD463" s="68"/>
      <c r="AE463" s="68"/>
      <c r="AF463" s="68"/>
      <c r="AG463" s="68"/>
      <c r="AH463" s="68"/>
      <c r="AI463" s="68"/>
      <c r="AJ463" s="68"/>
      <c r="AK463" s="68"/>
      <c r="AL463" s="68"/>
      <c r="AM463" s="68"/>
      <c r="AN463" s="68"/>
      <c r="AO463" s="68"/>
      <c r="AP463" s="68"/>
      <c r="AQ463" s="68"/>
      <c r="AR463" s="68"/>
      <c r="AS463" s="68"/>
      <c r="AT463" s="68"/>
      <c r="AU463" s="68"/>
      <c r="AV463" s="68"/>
      <c r="AW463" s="68"/>
      <c r="AX463" s="68"/>
      <c r="AY463" s="68"/>
      <c r="AZ463" s="68"/>
    </row>
    <row r="464" spans="1:52" ht="15.75" customHeight="1" x14ac:dyDescent="0.25">
      <c r="A464" s="348"/>
      <c r="B464" s="68"/>
      <c r="C464" s="309"/>
      <c r="D464" s="309"/>
      <c r="E464" s="309"/>
      <c r="F464" s="309"/>
      <c r="G464" s="309"/>
      <c r="H464" s="309"/>
      <c r="I464" s="309"/>
      <c r="J464" s="309"/>
      <c r="K464" s="309"/>
      <c r="L464" s="309"/>
      <c r="M464" s="309"/>
      <c r="N464" s="309"/>
      <c r="O464" s="68"/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  <c r="AF464" s="68"/>
      <c r="AG464" s="68"/>
      <c r="AH464" s="68"/>
      <c r="AI464" s="68"/>
      <c r="AJ464" s="68"/>
      <c r="AK464" s="68"/>
      <c r="AL464" s="68"/>
      <c r="AM464" s="68"/>
      <c r="AN464" s="68"/>
      <c r="AO464" s="68"/>
      <c r="AP464" s="68"/>
      <c r="AQ464" s="68"/>
      <c r="AR464" s="68"/>
      <c r="AS464" s="68"/>
      <c r="AT464" s="68"/>
      <c r="AU464" s="68"/>
      <c r="AV464" s="68"/>
      <c r="AW464" s="68"/>
      <c r="AX464" s="68"/>
      <c r="AY464" s="68"/>
      <c r="AZ464" s="68"/>
    </row>
    <row r="465" spans="1:52" ht="15.75" customHeight="1" x14ac:dyDescent="0.25">
      <c r="A465" s="348"/>
      <c r="B465" s="68"/>
      <c r="C465" s="309"/>
      <c r="D465" s="309"/>
      <c r="E465" s="309"/>
      <c r="F465" s="309"/>
      <c r="G465" s="309"/>
      <c r="H465" s="309"/>
      <c r="I465" s="309"/>
      <c r="J465" s="309"/>
      <c r="K465" s="309"/>
      <c r="L465" s="309"/>
      <c r="M465" s="309"/>
      <c r="N465" s="309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  <c r="AA465" s="68"/>
      <c r="AB465" s="68"/>
      <c r="AC465" s="68"/>
      <c r="AD465" s="68"/>
      <c r="AE465" s="68"/>
      <c r="AF465" s="68"/>
      <c r="AG465" s="68"/>
      <c r="AH465" s="68"/>
      <c r="AI465" s="68"/>
      <c r="AJ465" s="68"/>
      <c r="AK465" s="68"/>
      <c r="AL465" s="68"/>
      <c r="AM465" s="68"/>
      <c r="AN465" s="68"/>
      <c r="AO465" s="68"/>
      <c r="AP465" s="68"/>
      <c r="AQ465" s="68"/>
      <c r="AR465" s="68"/>
      <c r="AS465" s="68"/>
      <c r="AT465" s="68"/>
      <c r="AU465" s="68"/>
      <c r="AV465" s="68"/>
      <c r="AW465" s="68"/>
      <c r="AX465" s="68"/>
      <c r="AY465" s="68"/>
      <c r="AZ465" s="68"/>
    </row>
    <row r="466" spans="1:52" ht="15.75" customHeight="1" x14ac:dyDescent="0.25">
      <c r="A466" s="348"/>
      <c r="B466" s="68"/>
      <c r="C466" s="309"/>
      <c r="D466" s="309"/>
      <c r="E466" s="309"/>
      <c r="F466" s="309"/>
      <c r="G466" s="309"/>
      <c r="H466" s="309"/>
      <c r="I466" s="309"/>
      <c r="J466" s="309"/>
      <c r="K466" s="309"/>
      <c r="L466" s="309"/>
      <c r="M466" s="309"/>
      <c r="N466" s="309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  <c r="AF466" s="68"/>
      <c r="AG466" s="68"/>
      <c r="AH466" s="68"/>
      <c r="AI466" s="68"/>
      <c r="AJ466" s="68"/>
      <c r="AK466" s="68"/>
      <c r="AL466" s="68"/>
      <c r="AM466" s="68"/>
      <c r="AN466" s="68"/>
      <c r="AO466" s="68"/>
      <c r="AP466" s="68"/>
      <c r="AQ466" s="68"/>
      <c r="AR466" s="68"/>
      <c r="AS466" s="68"/>
      <c r="AT466" s="68"/>
      <c r="AU466" s="68"/>
      <c r="AV466" s="68"/>
      <c r="AW466" s="68"/>
      <c r="AX466" s="68"/>
      <c r="AY466" s="68"/>
      <c r="AZ466" s="68"/>
    </row>
    <row r="467" spans="1:52" ht="15.75" customHeight="1" x14ac:dyDescent="0.25">
      <c r="A467" s="348"/>
      <c r="B467" s="68"/>
      <c r="C467" s="309"/>
      <c r="D467" s="309"/>
      <c r="E467" s="309"/>
      <c r="F467" s="309"/>
      <c r="G467" s="309"/>
      <c r="H467" s="309"/>
      <c r="I467" s="309"/>
      <c r="J467" s="309"/>
      <c r="K467" s="309"/>
      <c r="L467" s="309"/>
      <c r="M467" s="309"/>
      <c r="N467" s="309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68"/>
      <c r="Z467" s="68"/>
      <c r="AA467" s="68"/>
      <c r="AB467" s="68"/>
      <c r="AC467" s="68"/>
      <c r="AD467" s="68"/>
      <c r="AE467" s="68"/>
      <c r="AF467" s="68"/>
      <c r="AG467" s="68"/>
      <c r="AH467" s="68"/>
      <c r="AI467" s="68"/>
      <c r="AJ467" s="68"/>
      <c r="AK467" s="68"/>
      <c r="AL467" s="68"/>
      <c r="AM467" s="68"/>
      <c r="AN467" s="68"/>
      <c r="AO467" s="68"/>
      <c r="AP467" s="68"/>
      <c r="AQ467" s="68"/>
      <c r="AR467" s="68"/>
      <c r="AS467" s="68"/>
      <c r="AT467" s="68"/>
      <c r="AU467" s="68"/>
      <c r="AV467" s="68"/>
      <c r="AW467" s="68"/>
      <c r="AX467" s="68"/>
      <c r="AY467" s="68"/>
      <c r="AZ467" s="68"/>
    </row>
    <row r="468" spans="1:52" ht="15.75" customHeight="1" x14ac:dyDescent="0.25">
      <c r="A468" s="348"/>
      <c r="B468" s="68"/>
      <c r="C468" s="309"/>
      <c r="D468" s="309"/>
      <c r="E468" s="309"/>
      <c r="F468" s="309"/>
      <c r="G468" s="309"/>
      <c r="H468" s="309"/>
      <c r="I468" s="309"/>
      <c r="J468" s="309"/>
      <c r="K468" s="309"/>
      <c r="L468" s="309"/>
      <c r="M468" s="309"/>
      <c r="N468" s="309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68"/>
      <c r="AM468" s="68"/>
      <c r="AN468" s="68"/>
      <c r="AO468" s="68"/>
      <c r="AP468" s="68"/>
      <c r="AQ468" s="68"/>
      <c r="AR468" s="68"/>
      <c r="AS468" s="68"/>
      <c r="AT468" s="68"/>
      <c r="AU468" s="68"/>
      <c r="AV468" s="68"/>
      <c r="AW468" s="68"/>
      <c r="AX468" s="68"/>
      <c r="AY468" s="68"/>
      <c r="AZ468" s="68"/>
    </row>
    <row r="469" spans="1:52" ht="15.75" customHeight="1" x14ac:dyDescent="0.25">
      <c r="A469" s="348"/>
      <c r="B469" s="68"/>
      <c r="C469" s="309"/>
      <c r="D469" s="309"/>
      <c r="E469" s="309"/>
      <c r="F469" s="309"/>
      <c r="G469" s="309"/>
      <c r="H469" s="309"/>
      <c r="I469" s="309"/>
      <c r="J469" s="309"/>
      <c r="K469" s="309"/>
      <c r="L469" s="309"/>
      <c r="M469" s="309"/>
      <c r="N469" s="309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  <c r="AH469" s="68"/>
      <c r="AI469" s="68"/>
      <c r="AJ469" s="68"/>
      <c r="AK469" s="68"/>
      <c r="AL469" s="68"/>
      <c r="AM469" s="68"/>
      <c r="AN469" s="68"/>
      <c r="AO469" s="68"/>
      <c r="AP469" s="68"/>
      <c r="AQ469" s="68"/>
      <c r="AR469" s="68"/>
      <c r="AS469" s="68"/>
      <c r="AT469" s="68"/>
      <c r="AU469" s="68"/>
      <c r="AV469" s="68"/>
      <c r="AW469" s="68"/>
      <c r="AX469" s="68"/>
      <c r="AY469" s="68"/>
      <c r="AZ469" s="68"/>
    </row>
    <row r="470" spans="1:52" ht="15.75" customHeight="1" x14ac:dyDescent="0.25">
      <c r="A470" s="348"/>
      <c r="B470" s="68"/>
      <c r="C470" s="309"/>
      <c r="D470" s="309"/>
      <c r="E470" s="309"/>
      <c r="F470" s="309"/>
      <c r="G470" s="309"/>
      <c r="H470" s="309"/>
      <c r="I470" s="309"/>
      <c r="J470" s="309"/>
      <c r="K470" s="309"/>
      <c r="L470" s="309"/>
      <c r="M470" s="309"/>
      <c r="N470" s="309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  <c r="AF470" s="68"/>
      <c r="AG470" s="68"/>
      <c r="AH470" s="68"/>
      <c r="AI470" s="68"/>
      <c r="AJ470" s="68"/>
      <c r="AK470" s="68"/>
      <c r="AL470" s="68"/>
      <c r="AM470" s="68"/>
      <c r="AN470" s="68"/>
      <c r="AO470" s="68"/>
      <c r="AP470" s="68"/>
      <c r="AQ470" s="68"/>
      <c r="AR470" s="68"/>
      <c r="AS470" s="68"/>
      <c r="AT470" s="68"/>
      <c r="AU470" s="68"/>
      <c r="AV470" s="68"/>
      <c r="AW470" s="68"/>
      <c r="AX470" s="68"/>
      <c r="AY470" s="68"/>
      <c r="AZ470" s="68"/>
    </row>
    <row r="471" spans="1:52" ht="15.75" customHeight="1" x14ac:dyDescent="0.25">
      <c r="A471" s="348"/>
      <c r="B471" s="68"/>
      <c r="C471" s="309"/>
      <c r="D471" s="309"/>
      <c r="E471" s="309"/>
      <c r="F471" s="309"/>
      <c r="G471" s="309"/>
      <c r="H471" s="309"/>
      <c r="I471" s="309"/>
      <c r="J471" s="309"/>
      <c r="K471" s="309"/>
      <c r="L471" s="309"/>
      <c r="M471" s="309"/>
      <c r="N471" s="309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  <c r="AA471" s="68"/>
      <c r="AB471" s="68"/>
      <c r="AC471" s="68"/>
      <c r="AD471" s="68"/>
      <c r="AE471" s="68"/>
      <c r="AF471" s="68"/>
      <c r="AG471" s="68"/>
      <c r="AH471" s="68"/>
      <c r="AI471" s="68"/>
      <c r="AJ471" s="68"/>
      <c r="AK471" s="68"/>
      <c r="AL471" s="68"/>
      <c r="AM471" s="68"/>
      <c r="AN471" s="68"/>
      <c r="AO471" s="68"/>
      <c r="AP471" s="68"/>
      <c r="AQ471" s="68"/>
      <c r="AR471" s="68"/>
      <c r="AS471" s="68"/>
      <c r="AT471" s="68"/>
      <c r="AU471" s="68"/>
      <c r="AV471" s="68"/>
      <c r="AW471" s="68"/>
      <c r="AX471" s="68"/>
      <c r="AY471" s="68"/>
      <c r="AZ471" s="68"/>
    </row>
    <row r="472" spans="1:52" ht="15.75" customHeight="1" x14ac:dyDescent="0.25">
      <c r="A472" s="348"/>
      <c r="B472" s="68"/>
      <c r="C472" s="309"/>
      <c r="D472" s="309"/>
      <c r="E472" s="309"/>
      <c r="F472" s="309"/>
      <c r="G472" s="309"/>
      <c r="H472" s="309"/>
      <c r="I472" s="309"/>
      <c r="J472" s="309"/>
      <c r="K472" s="309"/>
      <c r="L472" s="309"/>
      <c r="M472" s="309"/>
      <c r="N472" s="309"/>
      <c r="O472" s="68"/>
      <c r="P472" s="68"/>
      <c r="Q472" s="68"/>
      <c r="R472" s="68"/>
      <c r="S472" s="68"/>
      <c r="T472" s="68"/>
      <c r="U472" s="68"/>
      <c r="V472" s="68"/>
      <c r="W472" s="68"/>
      <c r="X472" s="68"/>
      <c r="Y472" s="68"/>
      <c r="Z472" s="68"/>
      <c r="AA472" s="68"/>
      <c r="AB472" s="68"/>
      <c r="AC472" s="68"/>
      <c r="AD472" s="68"/>
      <c r="AE472" s="68"/>
      <c r="AF472" s="68"/>
      <c r="AG472" s="68"/>
      <c r="AH472" s="68"/>
      <c r="AI472" s="68"/>
      <c r="AJ472" s="68"/>
      <c r="AK472" s="68"/>
      <c r="AL472" s="68"/>
      <c r="AM472" s="68"/>
      <c r="AN472" s="68"/>
      <c r="AO472" s="68"/>
      <c r="AP472" s="68"/>
      <c r="AQ472" s="68"/>
      <c r="AR472" s="68"/>
      <c r="AS472" s="68"/>
      <c r="AT472" s="68"/>
      <c r="AU472" s="68"/>
      <c r="AV472" s="68"/>
      <c r="AW472" s="68"/>
      <c r="AX472" s="68"/>
      <c r="AY472" s="68"/>
      <c r="AZ472" s="68"/>
    </row>
    <row r="473" spans="1:52" ht="15.75" customHeight="1" x14ac:dyDescent="0.25">
      <c r="A473" s="348"/>
      <c r="B473" s="68"/>
      <c r="C473" s="309"/>
      <c r="D473" s="309"/>
      <c r="E473" s="309"/>
      <c r="F473" s="309"/>
      <c r="G473" s="309"/>
      <c r="H473" s="309"/>
      <c r="I473" s="309"/>
      <c r="J473" s="309"/>
      <c r="K473" s="309"/>
      <c r="L473" s="309"/>
      <c r="M473" s="309"/>
      <c r="N473" s="309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  <c r="AA473" s="68"/>
      <c r="AB473" s="68"/>
      <c r="AC473" s="68"/>
      <c r="AD473" s="68"/>
      <c r="AE473" s="68"/>
      <c r="AF473" s="68"/>
      <c r="AG473" s="68"/>
      <c r="AH473" s="68"/>
      <c r="AI473" s="68"/>
      <c r="AJ473" s="68"/>
      <c r="AK473" s="68"/>
      <c r="AL473" s="68"/>
      <c r="AM473" s="68"/>
      <c r="AN473" s="68"/>
      <c r="AO473" s="68"/>
      <c r="AP473" s="68"/>
      <c r="AQ473" s="68"/>
      <c r="AR473" s="68"/>
      <c r="AS473" s="68"/>
      <c r="AT473" s="68"/>
      <c r="AU473" s="68"/>
      <c r="AV473" s="68"/>
      <c r="AW473" s="68"/>
      <c r="AX473" s="68"/>
      <c r="AY473" s="68"/>
      <c r="AZ473" s="68"/>
    </row>
    <row r="474" spans="1:52" ht="15.75" customHeight="1" x14ac:dyDescent="0.25">
      <c r="A474" s="348"/>
      <c r="B474" s="68"/>
      <c r="C474" s="309"/>
      <c r="D474" s="309"/>
      <c r="E474" s="309"/>
      <c r="F474" s="309"/>
      <c r="G474" s="309"/>
      <c r="H474" s="309"/>
      <c r="I474" s="309"/>
      <c r="J474" s="309"/>
      <c r="K474" s="309"/>
      <c r="L474" s="309"/>
      <c r="M474" s="309"/>
      <c r="N474" s="309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/>
      <c r="AY474" s="68"/>
      <c r="AZ474" s="68"/>
    </row>
    <row r="475" spans="1:52" ht="15.75" customHeight="1" x14ac:dyDescent="0.25">
      <c r="A475" s="348"/>
      <c r="B475" s="68"/>
      <c r="C475" s="309"/>
      <c r="D475" s="309"/>
      <c r="E475" s="309"/>
      <c r="F475" s="309"/>
      <c r="G475" s="309"/>
      <c r="H475" s="309"/>
      <c r="I475" s="309"/>
      <c r="J475" s="309"/>
      <c r="K475" s="309"/>
      <c r="L475" s="309"/>
      <c r="M475" s="309"/>
      <c r="N475" s="309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8"/>
      <c r="AP475" s="68"/>
      <c r="AQ475" s="68"/>
      <c r="AR475" s="68"/>
      <c r="AS475" s="68"/>
      <c r="AT475" s="68"/>
      <c r="AU475" s="68"/>
      <c r="AV475" s="68"/>
      <c r="AW475" s="68"/>
      <c r="AX475" s="68"/>
      <c r="AY475" s="68"/>
      <c r="AZ475" s="68"/>
    </row>
    <row r="476" spans="1:52" ht="15.75" customHeight="1" x14ac:dyDescent="0.25">
      <c r="A476" s="348"/>
      <c r="B476" s="68"/>
      <c r="C476" s="309"/>
      <c r="D476" s="309"/>
      <c r="E476" s="309"/>
      <c r="F476" s="309"/>
      <c r="G476" s="309"/>
      <c r="H476" s="309"/>
      <c r="I476" s="309"/>
      <c r="J476" s="309"/>
      <c r="K476" s="309"/>
      <c r="L476" s="309"/>
      <c r="M476" s="309"/>
      <c r="N476" s="309"/>
      <c r="O476" s="68"/>
      <c r="P476" s="68"/>
      <c r="Q476" s="68"/>
      <c r="R476" s="68"/>
      <c r="S476" s="68"/>
      <c r="T476" s="68"/>
      <c r="U476" s="68"/>
      <c r="V476" s="68"/>
      <c r="W476" s="68"/>
      <c r="X476" s="68"/>
      <c r="Y476" s="68"/>
      <c r="Z476" s="68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  <c r="AO476" s="68"/>
      <c r="AP476" s="68"/>
      <c r="AQ476" s="68"/>
      <c r="AR476" s="68"/>
      <c r="AS476" s="68"/>
      <c r="AT476" s="68"/>
      <c r="AU476" s="68"/>
      <c r="AV476" s="68"/>
      <c r="AW476" s="68"/>
      <c r="AX476" s="68"/>
      <c r="AY476" s="68"/>
      <c r="AZ476" s="68"/>
    </row>
    <row r="477" spans="1:52" ht="15.75" customHeight="1" x14ac:dyDescent="0.25">
      <c r="A477" s="348"/>
      <c r="B477" s="68"/>
      <c r="C477" s="309"/>
      <c r="D477" s="309"/>
      <c r="E477" s="309"/>
      <c r="F477" s="309"/>
      <c r="G477" s="309"/>
      <c r="H477" s="309"/>
      <c r="I477" s="309"/>
      <c r="J477" s="309"/>
      <c r="K477" s="309"/>
      <c r="L477" s="309"/>
      <c r="M477" s="309"/>
      <c r="N477" s="309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  <c r="AO477" s="68"/>
      <c r="AP477" s="68"/>
      <c r="AQ477" s="68"/>
      <c r="AR477" s="68"/>
      <c r="AS477" s="68"/>
      <c r="AT477" s="68"/>
      <c r="AU477" s="68"/>
      <c r="AV477" s="68"/>
      <c r="AW477" s="68"/>
      <c r="AX477" s="68"/>
      <c r="AY477" s="68"/>
      <c r="AZ477" s="68"/>
    </row>
    <row r="478" spans="1:52" ht="15.75" customHeight="1" x14ac:dyDescent="0.25">
      <c r="A478" s="348"/>
      <c r="B478" s="68"/>
      <c r="C478" s="309"/>
      <c r="D478" s="309"/>
      <c r="E478" s="309"/>
      <c r="F478" s="309"/>
      <c r="G478" s="309"/>
      <c r="H478" s="309"/>
      <c r="I478" s="309"/>
      <c r="J478" s="309"/>
      <c r="K478" s="309"/>
      <c r="L478" s="309"/>
      <c r="M478" s="309"/>
      <c r="N478" s="309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68"/>
      <c r="Z478" s="68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  <c r="AL478" s="68"/>
      <c r="AM478" s="68"/>
      <c r="AN478" s="68"/>
      <c r="AO478" s="68"/>
      <c r="AP478" s="68"/>
      <c r="AQ478" s="68"/>
      <c r="AR478" s="68"/>
      <c r="AS478" s="68"/>
      <c r="AT478" s="68"/>
      <c r="AU478" s="68"/>
      <c r="AV478" s="68"/>
      <c r="AW478" s="68"/>
      <c r="AX478" s="68"/>
      <c r="AY478" s="68"/>
      <c r="AZ478" s="68"/>
    </row>
    <row r="479" spans="1:52" ht="15.75" customHeight="1" x14ac:dyDescent="0.25">
      <c r="A479" s="348"/>
      <c r="B479" s="68"/>
      <c r="C479" s="309"/>
      <c r="D479" s="309"/>
      <c r="E479" s="309"/>
      <c r="F479" s="309"/>
      <c r="G479" s="309"/>
      <c r="H479" s="309"/>
      <c r="I479" s="309"/>
      <c r="J479" s="309"/>
      <c r="K479" s="309"/>
      <c r="L479" s="309"/>
      <c r="M479" s="309"/>
      <c r="N479" s="309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  <c r="AO479" s="68"/>
      <c r="AP479" s="68"/>
      <c r="AQ479" s="68"/>
      <c r="AR479" s="68"/>
      <c r="AS479" s="68"/>
      <c r="AT479" s="68"/>
      <c r="AU479" s="68"/>
      <c r="AV479" s="68"/>
      <c r="AW479" s="68"/>
      <c r="AX479" s="68"/>
      <c r="AY479" s="68"/>
      <c r="AZ479" s="68"/>
    </row>
    <row r="480" spans="1:52" ht="15.75" customHeight="1" x14ac:dyDescent="0.25">
      <c r="A480" s="348"/>
      <c r="B480" s="68"/>
      <c r="C480" s="309"/>
      <c r="D480" s="309"/>
      <c r="E480" s="309"/>
      <c r="F480" s="309"/>
      <c r="G480" s="309"/>
      <c r="H480" s="309"/>
      <c r="I480" s="309"/>
      <c r="J480" s="309"/>
      <c r="K480" s="309"/>
      <c r="L480" s="309"/>
      <c r="M480" s="309"/>
      <c r="N480" s="309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  <c r="AO480" s="68"/>
      <c r="AP480" s="68"/>
      <c r="AQ480" s="68"/>
      <c r="AR480" s="68"/>
      <c r="AS480" s="68"/>
      <c r="AT480" s="68"/>
      <c r="AU480" s="68"/>
      <c r="AV480" s="68"/>
      <c r="AW480" s="68"/>
      <c r="AX480" s="68"/>
      <c r="AY480" s="68"/>
      <c r="AZ480" s="68"/>
    </row>
    <row r="481" spans="1:52" ht="15.75" customHeight="1" x14ac:dyDescent="0.25">
      <c r="A481" s="348"/>
      <c r="B481" s="68"/>
      <c r="C481" s="309"/>
      <c r="D481" s="309"/>
      <c r="E481" s="309"/>
      <c r="F481" s="309"/>
      <c r="G481" s="309"/>
      <c r="H481" s="309"/>
      <c r="I481" s="309"/>
      <c r="J481" s="309"/>
      <c r="K481" s="309"/>
      <c r="L481" s="309"/>
      <c r="M481" s="309"/>
      <c r="N481" s="309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  <c r="AO481" s="68"/>
      <c r="AP481" s="68"/>
      <c r="AQ481" s="68"/>
      <c r="AR481" s="68"/>
      <c r="AS481" s="68"/>
      <c r="AT481" s="68"/>
      <c r="AU481" s="68"/>
      <c r="AV481" s="68"/>
      <c r="AW481" s="68"/>
      <c r="AX481" s="68"/>
      <c r="AY481" s="68"/>
      <c r="AZ481" s="68"/>
    </row>
    <row r="482" spans="1:52" ht="15.75" customHeight="1" x14ac:dyDescent="0.25">
      <c r="A482" s="348"/>
      <c r="B482" s="68"/>
      <c r="C482" s="309"/>
      <c r="D482" s="309"/>
      <c r="E482" s="309"/>
      <c r="F482" s="309"/>
      <c r="G482" s="309"/>
      <c r="H482" s="309"/>
      <c r="I482" s="309"/>
      <c r="J482" s="309"/>
      <c r="K482" s="309"/>
      <c r="L482" s="309"/>
      <c r="M482" s="309"/>
      <c r="N482" s="309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  <c r="AO482" s="68"/>
      <c r="AP482" s="68"/>
      <c r="AQ482" s="68"/>
      <c r="AR482" s="68"/>
      <c r="AS482" s="68"/>
      <c r="AT482" s="68"/>
      <c r="AU482" s="68"/>
      <c r="AV482" s="68"/>
      <c r="AW482" s="68"/>
      <c r="AX482" s="68"/>
      <c r="AY482" s="68"/>
      <c r="AZ482" s="68"/>
    </row>
    <row r="483" spans="1:52" ht="15.75" customHeight="1" x14ac:dyDescent="0.25">
      <c r="A483" s="348"/>
      <c r="B483" s="68"/>
      <c r="C483" s="309"/>
      <c r="D483" s="309"/>
      <c r="E483" s="309"/>
      <c r="F483" s="309"/>
      <c r="G483" s="309"/>
      <c r="H483" s="309"/>
      <c r="I483" s="309"/>
      <c r="J483" s="309"/>
      <c r="K483" s="309"/>
      <c r="L483" s="309"/>
      <c r="M483" s="309"/>
      <c r="N483" s="309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68"/>
      <c r="Z483" s="68"/>
      <c r="AA483" s="68"/>
      <c r="AB483" s="68"/>
      <c r="AC483" s="68"/>
      <c r="AD483" s="68"/>
      <c r="AE483" s="68"/>
      <c r="AF483" s="68"/>
      <c r="AG483" s="68"/>
      <c r="AH483" s="68"/>
      <c r="AI483" s="68"/>
      <c r="AJ483" s="68"/>
      <c r="AK483" s="68"/>
      <c r="AL483" s="68"/>
      <c r="AM483" s="68"/>
      <c r="AN483" s="68"/>
      <c r="AO483" s="68"/>
      <c r="AP483" s="68"/>
      <c r="AQ483" s="68"/>
      <c r="AR483" s="68"/>
      <c r="AS483" s="68"/>
      <c r="AT483" s="68"/>
      <c r="AU483" s="68"/>
      <c r="AV483" s="68"/>
      <c r="AW483" s="68"/>
      <c r="AX483" s="68"/>
      <c r="AY483" s="68"/>
      <c r="AZ483" s="68"/>
    </row>
    <row r="484" spans="1:52" ht="15.75" customHeight="1" x14ac:dyDescent="0.25">
      <c r="A484" s="348"/>
      <c r="B484" s="68"/>
      <c r="C484" s="309"/>
      <c r="D484" s="309"/>
      <c r="E484" s="309"/>
      <c r="F484" s="309"/>
      <c r="G484" s="309"/>
      <c r="H484" s="309"/>
      <c r="I484" s="309"/>
      <c r="J484" s="309"/>
      <c r="K484" s="309"/>
      <c r="L484" s="309"/>
      <c r="M484" s="309"/>
      <c r="N484" s="309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  <c r="AL484" s="68"/>
      <c r="AM484" s="68"/>
      <c r="AN484" s="68"/>
      <c r="AO484" s="68"/>
      <c r="AP484" s="68"/>
      <c r="AQ484" s="68"/>
      <c r="AR484" s="68"/>
      <c r="AS484" s="68"/>
      <c r="AT484" s="68"/>
      <c r="AU484" s="68"/>
      <c r="AV484" s="68"/>
      <c r="AW484" s="68"/>
      <c r="AX484" s="68"/>
      <c r="AY484" s="68"/>
      <c r="AZ484" s="68"/>
    </row>
    <row r="485" spans="1:52" ht="15.75" customHeight="1" x14ac:dyDescent="0.25">
      <c r="A485" s="348"/>
      <c r="B485" s="68"/>
      <c r="C485" s="309"/>
      <c r="D485" s="309"/>
      <c r="E485" s="309"/>
      <c r="F485" s="309"/>
      <c r="G485" s="309"/>
      <c r="H485" s="309"/>
      <c r="I485" s="309"/>
      <c r="J485" s="309"/>
      <c r="K485" s="309"/>
      <c r="L485" s="309"/>
      <c r="M485" s="309"/>
      <c r="N485" s="309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  <c r="AO485" s="68"/>
      <c r="AP485" s="68"/>
      <c r="AQ485" s="68"/>
      <c r="AR485" s="68"/>
      <c r="AS485" s="68"/>
      <c r="AT485" s="68"/>
      <c r="AU485" s="68"/>
      <c r="AV485" s="68"/>
      <c r="AW485" s="68"/>
      <c r="AX485" s="68"/>
      <c r="AY485" s="68"/>
      <c r="AZ485" s="68"/>
    </row>
    <row r="486" spans="1:52" ht="15.75" customHeight="1" x14ac:dyDescent="0.25">
      <c r="A486" s="348"/>
      <c r="B486" s="68"/>
      <c r="C486" s="309"/>
      <c r="D486" s="309"/>
      <c r="E486" s="309"/>
      <c r="F486" s="309"/>
      <c r="G486" s="309"/>
      <c r="H486" s="309"/>
      <c r="I486" s="309"/>
      <c r="J486" s="309"/>
      <c r="K486" s="309"/>
      <c r="L486" s="309"/>
      <c r="M486" s="309"/>
      <c r="N486" s="309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68"/>
      <c r="AM486" s="68"/>
      <c r="AN486" s="68"/>
      <c r="AO486" s="68"/>
      <c r="AP486" s="68"/>
      <c r="AQ486" s="68"/>
      <c r="AR486" s="68"/>
      <c r="AS486" s="68"/>
      <c r="AT486" s="68"/>
      <c r="AU486" s="68"/>
      <c r="AV486" s="68"/>
      <c r="AW486" s="68"/>
      <c r="AX486" s="68"/>
      <c r="AY486" s="68"/>
      <c r="AZ486" s="68"/>
    </row>
    <row r="487" spans="1:52" ht="15.75" customHeight="1" x14ac:dyDescent="0.25">
      <c r="A487" s="348"/>
      <c r="B487" s="68"/>
      <c r="C487" s="309"/>
      <c r="D487" s="309"/>
      <c r="E487" s="309"/>
      <c r="F487" s="309"/>
      <c r="G487" s="309"/>
      <c r="H487" s="309"/>
      <c r="I487" s="309"/>
      <c r="J487" s="309"/>
      <c r="K487" s="309"/>
      <c r="L487" s="309"/>
      <c r="M487" s="309"/>
      <c r="N487" s="309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/>
      <c r="AK487" s="68"/>
      <c r="AL487" s="68"/>
      <c r="AM487" s="68"/>
      <c r="AN487" s="68"/>
      <c r="AO487" s="68"/>
      <c r="AP487" s="68"/>
      <c r="AQ487" s="68"/>
      <c r="AR487" s="68"/>
      <c r="AS487" s="68"/>
      <c r="AT487" s="68"/>
      <c r="AU487" s="68"/>
      <c r="AV487" s="68"/>
      <c r="AW487" s="68"/>
      <c r="AX487" s="68"/>
      <c r="AY487" s="68"/>
      <c r="AZ487" s="68"/>
    </row>
    <row r="488" spans="1:52" ht="15.75" customHeight="1" x14ac:dyDescent="0.25">
      <c r="A488" s="348"/>
      <c r="B488" s="68"/>
      <c r="C488" s="309"/>
      <c r="D488" s="309"/>
      <c r="E488" s="309"/>
      <c r="F488" s="309"/>
      <c r="G488" s="309"/>
      <c r="H488" s="309"/>
      <c r="I488" s="309"/>
      <c r="J488" s="309"/>
      <c r="K488" s="309"/>
      <c r="L488" s="309"/>
      <c r="M488" s="309"/>
      <c r="N488" s="309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  <c r="AF488" s="68"/>
      <c r="AG488" s="68"/>
      <c r="AH488" s="68"/>
      <c r="AI488" s="68"/>
      <c r="AJ488" s="68"/>
      <c r="AK488" s="68"/>
      <c r="AL488" s="68"/>
      <c r="AM488" s="68"/>
      <c r="AN488" s="68"/>
      <c r="AO488" s="68"/>
      <c r="AP488" s="68"/>
      <c r="AQ488" s="68"/>
      <c r="AR488" s="68"/>
      <c r="AS488" s="68"/>
      <c r="AT488" s="68"/>
      <c r="AU488" s="68"/>
      <c r="AV488" s="68"/>
      <c r="AW488" s="68"/>
      <c r="AX488" s="68"/>
      <c r="AY488" s="68"/>
      <c r="AZ488" s="68"/>
    </row>
    <row r="489" spans="1:52" ht="15.75" customHeight="1" x14ac:dyDescent="0.25">
      <c r="A489" s="348"/>
      <c r="B489" s="68"/>
      <c r="C489" s="309"/>
      <c r="D489" s="309"/>
      <c r="E489" s="309"/>
      <c r="F489" s="309"/>
      <c r="G489" s="309"/>
      <c r="H489" s="309"/>
      <c r="I489" s="309"/>
      <c r="J489" s="309"/>
      <c r="K489" s="309"/>
      <c r="L489" s="309"/>
      <c r="M489" s="309"/>
      <c r="N489" s="309"/>
      <c r="O489" s="68"/>
      <c r="P489" s="68"/>
      <c r="Q489" s="68"/>
      <c r="R489" s="68"/>
      <c r="S489" s="68"/>
      <c r="T489" s="68"/>
      <c r="U489" s="68"/>
      <c r="V489" s="68"/>
      <c r="W489" s="68"/>
      <c r="X489" s="68"/>
      <c r="Y489" s="68"/>
      <c r="Z489" s="68"/>
      <c r="AA489" s="68"/>
      <c r="AB489" s="68"/>
      <c r="AC489" s="68"/>
      <c r="AD489" s="68"/>
      <c r="AE489" s="68"/>
      <c r="AF489" s="68"/>
      <c r="AG489" s="68"/>
      <c r="AH489" s="68"/>
      <c r="AI489" s="68"/>
      <c r="AJ489" s="68"/>
      <c r="AK489" s="68"/>
      <c r="AL489" s="68"/>
      <c r="AM489" s="68"/>
      <c r="AN489" s="68"/>
      <c r="AO489" s="68"/>
      <c r="AP489" s="68"/>
      <c r="AQ489" s="68"/>
      <c r="AR489" s="68"/>
      <c r="AS489" s="68"/>
      <c r="AT489" s="68"/>
      <c r="AU489" s="68"/>
      <c r="AV489" s="68"/>
      <c r="AW489" s="68"/>
      <c r="AX489" s="68"/>
      <c r="AY489" s="68"/>
      <c r="AZ489" s="68"/>
    </row>
    <row r="490" spans="1:52" ht="15.75" customHeight="1" x14ac:dyDescent="0.25">
      <c r="A490" s="348"/>
      <c r="B490" s="68"/>
      <c r="C490" s="309"/>
      <c r="D490" s="309"/>
      <c r="E490" s="309"/>
      <c r="F490" s="309"/>
      <c r="G490" s="309"/>
      <c r="H490" s="309"/>
      <c r="I490" s="309"/>
      <c r="J490" s="309"/>
      <c r="K490" s="309"/>
      <c r="L490" s="309"/>
      <c r="M490" s="309"/>
      <c r="N490" s="309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8"/>
      <c r="AW490" s="68"/>
      <c r="AX490" s="68"/>
      <c r="AY490" s="68"/>
      <c r="AZ490" s="68"/>
    </row>
    <row r="491" spans="1:52" ht="15.75" customHeight="1" x14ac:dyDescent="0.25">
      <c r="A491" s="348"/>
      <c r="B491" s="68"/>
      <c r="C491" s="309"/>
      <c r="D491" s="309"/>
      <c r="E491" s="309"/>
      <c r="F491" s="309"/>
      <c r="G491" s="309"/>
      <c r="H491" s="309"/>
      <c r="I491" s="309"/>
      <c r="J491" s="309"/>
      <c r="K491" s="309"/>
      <c r="L491" s="309"/>
      <c r="M491" s="309"/>
      <c r="N491" s="309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68"/>
      <c r="AM491" s="68"/>
      <c r="AN491" s="68"/>
      <c r="AO491" s="68"/>
      <c r="AP491" s="68"/>
      <c r="AQ491" s="68"/>
      <c r="AR491" s="68"/>
      <c r="AS491" s="68"/>
      <c r="AT491" s="68"/>
      <c r="AU491" s="68"/>
      <c r="AV491" s="68"/>
      <c r="AW491" s="68"/>
      <c r="AX491" s="68"/>
      <c r="AY491" s="68"/>
      <c r="AZ491" s="68"/>
    </row>
    <row r="492" spans="1:52" ht="15.75" customHeight="1" x14ac:dyDescent="0.25">
      <c r="A492" s="348"/>
      <c r="B492" s="68"/>
      <c r="C492" s="309"/>
      <c r="D492" s="309"/>
      <c r="E492" s="309"/>
      <c r="F492" s="309"/>
      <c r="G492" s="309"/>
      <c r="H492" s="309"/>
      <c r="I492" s="309"/>
      <c r="J492" s="309"/>
      <c r="K492" s="309"/>
      <c r="L492" s="309"/>
      <c r="M492" s="309"/>
      <c r="N492" s="309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  <c r="AO492" s="68"/>
      <c r="AP492" s="68"/>
      <c r="AQ492" s="68"/>
      <c r="AR492" s="68"/>
      <c r="AS492" s="68"/>
      <c r="AT492" s="68"/>
      <c r="AU492" s="68"/>
      <c r="AV492" s="68"/>
      <c r="AW492" s="68"/>
      <c r="AX492" s="68"/>
      <c r="AY492" s="68"/>
      <c r="AZ492" s="68"/>
    </row>
    <row r="493" spans="1:52" ht="15.75" customHeight="1" x14ac:dyDescent="0.25">
      <c r="A493" s="348"/>
      <c r="B493" s="68"/>
      <c r="C493" s="309"/>
      <c r="D493" s="309"/>
      <c r="E493" s="309"/>
      <c r="F493" s="309"/>
      <c r="G493" s="309"/>
      <c r="H493" s="309"/>
      <c r="I493" s="309"/>
      <c r="J493" s="309"/>
      <c r="K493" s="309"/>
      <c r="L493" s="309"/>
      <c r="M493" s="309"/>
      <c r="N493" s="309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  <c r="AO493" s="68"/>
      <c r="AP493" s="68"/>
      <c r="AQ493" s="68"/>
      <c r="AR493" s="68"/>
      <c r="AS493" s="68"/>
      <c r="AT493" s="68"/>
      <c r="AU493" s="68"/>
      <c r="AV493" s="68"/>
      <c r="AW493" s="68"/>
      <c r="AX493" s="68"/>
      <c r="AY493" s="68"/>
      <c r="AZ493" s="68"/>
    </row>
    <row r="494" spans="1:52" ht="15.75" customHeight="1" x14ac:dyDescent="0.25">
      <c r="A494" s="348"/>
      <c r="B494" s="68"/>
      <c r="C494" s="309"/>
      <c r="D494" s="309"/>
      <c r="E494" s="309"/>
      <c r="F494" s="309"/>
      <c r="G494" s="309"/>
      <c r="H494" s="309"/>
      <c r="I494" s="309"/>
      <c r="J494" s="309"/>
      <c r="K494" s="309"/>
      <c r="L494" s="309"/>
      <c r="M494" s="309"/>
      <c r="N494" s="309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/>
      <c r="AN494" s="68"/>
      <c r="AO494" s="68"/>
      <c r="AP494" s="68"/>
      <c r="AQ494" s="68"/>
      <c r="AR494" s="68"/>
      <c r="AS494" s="68"/>
      <c r="AT494" s="68"/>
      <c r="AU494" s="68"/>
      <c r="AV494" s="68"/>
      <c r="AW494" s="68"/>
      <c r="AX494" s="68"/>
      <c r="AY494" s="68"/>
      <c r="AZ494" s="68"/>
    </row>
    <row r="495" spans="1:52" ht="15.75" customHeight="1" x14ac:dyDescent="0.25">
      <c r="A495" s="348"/>
      <c r="B495" s="68"/>
      <c r="C495" s="309"/>
      <c r="D495" s="309"/>
      <c r="E495" s="309"/>
      <c r="F495" s="309"/>
      <c r="G495" s="309"/>
      <c r="H495" s="309"/>
      <c r="I495" s="309"/>
      <c r="J495" s="309"/>
      <c r="K495" s="309"/>
      <c r="L495" s="309"/>
      <c r="M495" s="309"/>
      <c r="N495" s="309"/>
      <c r="O495" s="68"/>
      <c r="P495" s="68"/>
      <c r="Q495" s="68"/>
      <c r="R495" s="68"/>
      <c r="S495" s="68"/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68"/>
      <c r="AM495" s="68"/>
      <c r="AN495" s="68"/>
      <c r="AO495" s="68"/>
      <c r="AP495" s="68"/>
      <c r="AQ495" s="68"/>
      <c r="AR495" s="68"/>
      <c r="AS495" s="68"/>
      <c r="AT495" s="68"/>
      <c r="AU495" s="68"/>
      <c r="AV495" s="68"/>
      <c r="AW495" s="68"/>
      <c r="AX495" s="68"/>
      <c r="AY495" s="68"/>
      <c r="AZ495" s="68"/>
    </row>
    <row r="496" spans="1:52" ht="15.75" customHeight="1" x14ac:dyDescent="0.25">
      <c r="A496" s="348"/>
      <c r="B496" s="68"/>
      <c r="C496" s="309"/>
      <c r="D496" s="309"/>
      <c r="E496" s="309"/>
      <c r="F496" s="309"/>
      <c r="G496" s="309"/>
      <c r="H496" s="309"/>
      <c r="I496" s="309"/>
      <c r="J496" s="309"/>
      <c r="K496" s="309"/>
      <c r="L496" s="309"/>
      <c r="M496" s="309"/>
      <c r="N496" s="309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</row>
    <row r="497" spans="1:52" ht="15.75" customHeight="1" x14ac:dyDescent="0.25">
      <c r="A497" s="348"/>
      <c r="B497" s="68"/>
      <c r="C497" s="309"/>
      <c r="D497" s="309"/>
      <c r="E497" s="309"/>
      <c r="F497" s="309"/>
      <c r="G497" s="309"/>
      <c r="H497" s="309"/>
      <c r="I497" s="309"/>
      <c r="J497" s="309"/>
      <c r="K497" s="309"/>
      <c r="L497" s="309"/>
      <c r="M497" s="309"/>
      <c r="N497" s="309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  <c r="AL497" s="68"/>
      <c r="AM497" s="68"/>
      <c r="AN497" s="68"/>
      <c r="AO497" s="68"/>
      <c r="AP497" s="68"/>
      <c r="AQ497" s="68"/>
      <c r="AR497" s="68"/>
      <c r="AS497" s="68"/>
      <c r="AT497" s="68"/>
      <c r="AU497" s="68"/>
      <c r="AV497" s="68"/>
      <c r="AW497" s="68"/>
      <c r="AX497" s="68"/>
      <c r="AY497" s="68"/>
      <c r="AZ497" s="68"/>
    </row>
    <row r="498" spans="1:52" ht="15.75" customHeight="1" x14ac:dyDescent="0.25">
      <c r="A498" s="348"/>
      <c r="B498" s="68"/>
      <c r="C498" s="309"/>
      <c r="D498" s="309"/>
      <c r="E498" s="309"/>
      <c r="F498" s="309"/>
      <c r="G498" s="309"/>
      <c r="H498" s="309"/>
      <c r="I498" s="309"/>
      <c r="J498" s="309"/>
      <c r="K498" s="309"/>
      <c r="L498" s="309"/>
      <c r="M498" s="309"/>
      <c r="N498" s="309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  <c r="AO498" s="68"/>
      <c r="AP498" s="68"/>
      <c r="AQ498" s="68"/>
      <c r="AR498" s="68"/>
      <c r="AS498" s="68"/>
      <c r="AT498" s="68"/>
      <c r="AU498" s="68"/>
      <c r="AV498" s="68"/>
      <c r="AW498" s="68"/>
      <c r="AX498" s="68"/>
      <c r="AY498" s="68"/>
      <c r="AZ498" s="68"/>
    </row>
    <row r="499" spans="1:52" ht="15.75" customHeight="1" x14ac:dyDescent="0.25">
      <c r="A499" s="348"/>
      <c r="B499" s="68"/>
      <c r="C499" s="309"/>
      <c r="D499" s="309"/>
      <c r="E499" s="309"/>
      <c r="F499" s="309"/>
      <c r="G499" s="309"/>
      <c r="H499" s="309"/>
      <c r="I499" s="309"/>
      <c r="J499" s="309"/>
      <c r="K499" s="309"/>
      <c r="L499" s="309"/>
      <c r="M499" s="309"/>
      <c r="N499" s="309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  <c r="AO499" s="68"/>
      <c r="AP499" s="68"/>
      <c r="AQ499" s="68"/>
      <c r="AR499" s="68"/>
      <c r="AS499" s="68"/>
      <c r="AT499" s="68"/>
      <c r="AU499" s="68"/>
      <c r="AV499" s="68"/>
      <c r="AW499" s="68"/>
      <c r="AX499" s="68"/>
      <c r="AY499" s="68"/>
      <c r="AZ499" s="68"/>
    </row>
    <row r="500" spans="1:52" ht="15.75" customHeight="1" x14ac:dyDescent="0.25">
      <c r="A500" s="348"/>
      <c r="B500" s="68"/>
      <c r="C500" s="309"/>
      <c r="D500" s="309"/>
      <c r="E500" s="309"/>
      <c r="F500" s="309"/>
      <c r="G500" s="309"/>
      <c r="H500" s="309"/>
      <c r="I500" s="309"/>
      <c r="J500" s="309"/>
      <c r="K500" s="309"/>
      <c r="L500" s="309"/>
      <c r="M500" s="309"/>
      <c r="N500" s="309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  <c r="AO500" s="68"/>
      <c r="AP500" s="68"/>
      <c r="AQ500" s="68"/>
      <c r="AR500" s="68"/>
      <c r="AS500" s="68"/>
      <c r="AT500" s="68"/>
      <c r="AU500" s="68"/>
      <c r="AV500" s="68"/>
      <c r="AW500" s="68"/>
      <c r="AX500" s="68"/>
      <c r="AY500" s="68"/>
      <c r="AZ500" s="68"/>
    </row>
    <row r="501" spans="1:52" ht="15.75" customHeight="1" x14ac:dyDescent="0.25">
      <c r="A501" s="348"/>
      <c r="B501" s="68"/>
      <c r="C501" s="309"/>
      <c r="D501" s="309"/>
      <c r="E501" s="309"/>
      <c r="F501" s="309"/>
      <c r="G501" s="309"/>
      <c r="H501" s="309"/>
      <c r="I501" s="309"/>
      <c r="J501" s="309"/>
      <c r="K501" s="309"/>
      <c r="L501" s="309"/>
      <c r="M501" s="309"/>
      <c r="N501" s="309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8"/>
      <c r="AW501" s="68"/>
      <c r="AX501" s="68"/>
      <c r="AY501" s="68"/>
      <c r="AZ501" s="68"/>
    </row>
    <row r="502" spans="1:52" ht="15.75" customHeight="1" x14ac:dyDescent="0.25">
      <c r="A502" s="348"/>
      <c r="B502" s="68"/>
      <c r="C502" s="309"/>
      <c r="D502" s="309"/>
      <c r="E502" s="309"/>
      <c r="F502" s="309"/>
      <c r="G502" s="309"/>
      <c r="H502" s="309"/>
      <c r="I502" s="309"/>
      <c r="J502" s="309"/>
      <c r="K502" s="309"/>
      <c r="L502" s="309"/>
      <c r="M502" s="309"/>
      <c r="N502" s="309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  <c r="AV502" s="68"/>
      <c r="AW502" s="68"/>
      <c r="AX502" s="68"/>
      <c r="AY502" s="68"/>
      <c r="AZ502" s="68"/>
    </row>
    <row r="503" spans="1:52" ht="15.75" customHeight="1" x14ac:dyDescent="0.25">
      <c r="A503" s="348"/>
      <c r="B503" s="68"/>
      <c r="C503" s="309"/>
      <c r="D503" s="309"/>
      <c r="E503" s="309"/>
      <c r="F503" s="309"/>
      <c r="G503" s="309"/>
      <c r="H503" s="309"/>
      <c r="I503" s="309"/>
      <c r="J503" s="309"/>
      <c r="K503" s="309"/>
      <c r="L503" s="309"/>
      <c r="M503" s="309"/>
      <c r="N503" s="309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68"/>
      <c r="AM503" s="68"/>
      <c r="AN503" s="68"/>
      <c r="AO503" s="68"/>
      <c r="AP503" s="68"/>
      <c r="AQ503" s="68"/>
      <c r="AR503" s="68"/>
      <c r="AS503" s="68"/>
      <c r="AT503" s="68"/>
      <c r="AU503" s="68"/>
      <c r="AV503" s="68"/>
      <c r="AW503" s="68"/>
      <c r="AX503" s="68"/>
      <c r="AY503" s="68"/>
      <c r="AZ503" s="68"/>
    </row>
    <row r="504" spans="1:52" ht="15.75" customHeight="1" x14ac:dyDescent="0.25">
      <c r="A504" s="348"/>
      <c r="B504" s="68"/>
      <c r="C504" s="309"/>
      <c r="D504" s="309"/>
      <c r="E504" s="309"/>
      <c r="F504" s="309"/>
      <c r="G504" s="309"/>
      <c r="H504" s="309"/>
      <c r="I504" s="309"/>
      <c r="J504" s="309"/>
      <c r="K504" s="309"/>
      <c r="L504" s="309"/>
      <c r="M504" s="309"/>
      <c r="N504" s="309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  <c r="AL504" s="68"/>
      <c r="AM504" s="68"/>
      <c r="AN504" s="68"/>
      <c r="AO504" s="68"/>
      <c r="AP504" s="68"/>
      <c r="AQ504" s="68"/>
      <c r="AR504" s="68"/>
      <c r="AS504" s="68"/>
      <c r="AT504" s="68"/>
      <c r="AU504" s="68"/>
      <c r="AV504" s="68"/>
      <c r="AW504" s="68"/>
      <c r="AX504" s="68"/>
      <c r="AY504" s="68"/>
      <c r="AZ504" s="68"/>
    </row>
    <row r="505" spans="1:52" ht="15.75" customHeight="1" x14ac:dyDescent="0.25">
      <c r="A505" s="348"/>
      <c r="B505" s="68"/>
      <c r="C505" s="309"/>
      <c r="D505" s="309"/>
      <c r="E505" s="309"/>
      <c r="F505" s="309"/>
      <c r="G505" s="309"/>
      <c r="H505" s="309"/>
      <c r="I505" s="309"/>
      <c r="J505" s="309"/>
      <c r="K505" s="309"/>
      <c r="L505" s="309"/>
      <c r="M505" s="309"/>
      <c r="N505" s="309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  <c r="AO505" s="68"/>
      <c r="AP505" s="68"/>
      <c r="AQ505" s="68"/>
      <c r="AR505" s="68"/>
      <c r="AS505" s="68"/>
      <c r="AT505" s="68"/>
      <c r="AU505" s="68"/>
      <c r="AV505" s="68"/>
      <c r="AW505" s="68"/>
      <c r="AX505" s="68"/>
      <c r="AY505" s="68"/>
      <c r="AZ505" s="68"/>
    </row>
    <row r="506" spans="1:52" ht="15.75" customHeight="1" x14ac:dyDescent="0.25">
      <c r="A506" s="348"/>
      <c r="B506" s="68"/>
      <c r="C506" s="309"/>
      <c r="D506" s="309"/>
      <c r="E506" s="309"/>
      <c r="F506" s="309"/>
      <c r="G506" s="309"/>
      <c r="H506" s="309"/>
      <c r="I506" s="309"/>
      <c r="J506" s="309"/>
      <c r="K506" s="309"/>
      <c r="L506" s="309"/>
      <c r="M506" s="309"/>
      <c r="N506" s="309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  <c r="AO506" s="68"/>
      <c r="AP506" s="68"/>
      <c r="AQ506" s="68"/>
      <c r="AR506" s="68"/>
      <c r="AS506" s="68"/>
      <c r="AT506" s="68"/>
      <c r="AU506" s="68"/>
      <c r="AV506" s="68"/>
      <c r="AW506" s="68"/>
      <c r="AX506" s="68"/>
      <c r="AY506" s="68"/>
      <c r="AZ506" s="68"/>
    </row>
    <row r="507" spans="1:52" ht="15.75" customHeight="1" x14ac:dyDescent="0.25">
      <c r="A507" s="348"/>
      <c r="B507" s="68"/>
      <c r="C507" s="309"/>
      <c r="D507" s="309"/>
      <c r="E507" s="309"/>
      <c r="F507" s="309"/>
      <c r="G507" s="309"/>
      <c r="H507" s="309"/>
      <c r="I507" s="309"/>
      <c r="J507" s="309"/>
      <c r="K507" s="309"/>
      <c r="L507" s="309"/>
      <c r="M507" s="309"/>
      <c r="N507" s="309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</row>
    <row r="508" spans="1:52" ht="15.75" customHeight="1" x14ac:dyDescent="0.25">
      <c r="A508" s="348"/>
      <c r="B508" s="68"/>
      <c r="C508" s="309"/>
      <c r="D508" s="309"/>
      <c r="E508" s="309"/>
      <c r="F508" s="309"/>
      <c r="G508" s="309"/>
      <c r="H508" s="309"/>
      <c r="I508" s="309"/>
      <c r="J508" s="309"/>
      <c r="K508" s="309"/>
      <c r="L508" s="309"/>
      <c r="M508" s="309"/>
      <c r="N508" s="309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</row>
    <row r="509" spans="1:52" ht="15.75" customHeight="1" x14ac:dyDescent="0.25">
      <c r="A509" s="348"/>
      <c r="B509" s="68"/>
      <c r="C509" s="309"/>
      <c r="D509" s="309"/>
      <c r="E509" s="309"/>
      <c r="F509" s="309"/>
      <c r="G509" s="309"/>
      <c r="H509" s="309"/>
      <c r="I509" s="309"/>
      <c r="J509" s="309"/>
      <c r="K509" s="309"/>
      <c r="L509" s="309"/>
      <c r="M509" s="309"/>
      <c r="N509" s="309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</row>
    <row r="510" spans="1:52" ht="15.75" customHeight="1" x14ac:dyDescent="0.25">
      <c r="A510" s="348"/>
      <c r="B510" s="68"/>
      <c r="C510" s="309"/>
      <c r="D510" s="309"/>
      <c r="E510" s="309"/>
      <c r="F510" s="309"/>
      <c r="G510" s="309"/>
      <c r="H510" s="309"/>
      <c r="I510" s="309"/>
      <c r="J510" s="309"/>
      <c r="K510" s="309"/>
      <c r="L510" s="309"/>
      <c r="M510" s="309"/>
      <c r="N510" s="309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</row>
    <row r="511" spans="1:52" ht="15.75" customHeight="1" x14ac:dyDescent="0.25">
      <c r="A511" s="348"/>
      <c r="B511" s="68"/>
      <c r="C511" s="309"/>
      <c r="D511" s="309"/>
      <c r="E511" s="309"/>
      <c r="F511" s="309"/>
      <c r="G511" s="309"/>
      <c r="H511" s="309"/>
      <c r="I511" s="309"/>
      <c r="J511" s="309"/>
      <c r="K511" s="309"/>
      <c r="L511" s="309"/>
      <c r="M511" s="309"/>
      <c r="N511" s="309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/>
      <c r="AY511" s="68"/>
      <c r="AZ511" s="68"/>
    </row>
    <row r="512" spans="1:52" ht="15.75" customHeight="1" x14ac:dyDescent="0.25">
      <c r="A512" s="348"/>
      <c r="B512" s="68"/>
      <c r="C512" s="309"/>
      <c r="D512" s="309"/>
      <c r="E512" s="309"/>
      <c r="F512" s="309"/>
      <c r="G512" s="309"/>
      <c r="H512" s="309"/>
      <c r="I512" s="309"/>
      <c r="J512" s="309"/>
      <c r="K512" s="309"/>
      <c r="L512" s="309"/>
      <c r="M512" s="309"/>
      <c r="N512" s="309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</row>
    <row r="513" spans="1:52" ht="15.75" customHeight="1" x14ac:dyDescent="0.25">
      <c r="A513" s="348"/>
      <c r="B513" s="68"/>
      <c r="C513" s="309"/>
      <c r="D513" s="309"/>
      <c r="E513" s="309"/>
      <c r="F513" s="309"/>
      <c r="G513" s="309"/>
      <c r="H513" s="309"/>
      <c r="I513" s="309"/>
      <c r="J513" s="309"/>
      <c r="K513" s="309"/>
      <c r="L513" s="309"/>
      <c r="M513" s="309"/>
      <c r="N513" s="309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  <c r="AO513" s="68"/>
      <c r="AP513" s="68"/>
      <c r="AQ513" s="68"/>
      <c r="AR513" s="68"/>
      <c r="AS513" s="68"/>
      <c r="AT513" s="68"/>
      <c r="AU513" s="68"/>
      <c r="AV513" s="68"/>
      <c r="AW513" s="68"/>
      <c r="AX513" s="68"/>
      <c r="AY513" s="68"/>
      <c r="AZ513" s="68"/>
    </row>
    <row r="514" spans="1:52" ht="15.75" customHeight="1" x14ac:dyDescent="0.25">
      <c r="A514" s="348"/>
      <c r="B514" s="68"/>
      <c r="C514" s="309"/>
      <c r="D514" s="309"/>
      <c r="E514" s="309"/>
      <c r="F514" s="309"/>
      <c r="G514" s="309"/>
      <c r="H514" s="309"/>
      <c r="I514" s="309"/>
      <c r="J514" s="309"/>
      <c r="K514" s="309"/>
      <c r="L514" s="309"/>
      <c r="M514" s="309"/>
      <c r="N514" s="309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/>
      <c r="AQ514" s="68"/>
      <c r="AR514" s="68"/>
      <c r="AS514" s="68"/>
      <c r="AT514" s="68"/>
      <c r="AU514" s="68"/>
      <c r="AV514" s="68"/>
      <c r="AW514" s="68"/>
      <c r="AX514" s="68"/>
      <c r="AY514" s="68"/>
      <c r="AZ514" s="68"/>
    </row>
    <row r="515" spans="1:52" ht="15.75" customHeight="1" x14ac:dyDescent="0.25">
      <c r="A515" s="348"/>
      <c r="B515" s="68"/>
      <c r="C515" s="309"/>
      <c r="D515" s="309"/>
      <c r="E515" s="309"/>
      <c r="F515" s="309"/>
      <c r="G515" s="309"/>
      <c r="H515" s="309"/>
      <c r="I515" s="309"/>
      <c r="J515" s="309"/>
      <c r="K515" s="309"/>
      <c r="L515" s="309"/>
      <c r="M515" s="309"/>
      <c r="N515" s="309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  <c r="AO515" s="68"/>
      <c r="AP515" s="68"/>
      <c r="AQ515" s="68"/>
      <c r="AR515" s="68"/>
      <c r="AS515" s="68"/>
      <c r="AT515" s="68"/>
      <c r="AU515" s="68"/>
      <c r="AV515" s="68"/>
      <c r="AW515" s="68"/>
      <c r="AX515" s="68"/>
      <c r="AY515" s="68"/>
      <c r="AZ515" s="68"/>
    </row>
    <row r="516" spans="1:52" ht="15.75" customHeight="1" x14ac:dyDescent="0.25">
      <c r="A516" s="348"/>
      <c r="B516" s="68"/>
      <c r="C516" s="309"/>
      <c r="D516" s="309"/>
      <c r="E516" s="309"/>
      <c r="F516" s="309"/>
      <c r="G516" s="309"/>
      <c r="H516" s="309"/>
      <c r="I516" s="309"/>
      <c r="J516" s="309"/>
      <c r="K516" s="309"/>
      <c r="L516" s="309"/>
      <c r="M516" s="309"/>
      <c r="N516" s="309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8"/>
      <c r="AW516" s="68"/>
      <c r="AX516" s="68"/>
      <c r="AY516" s="68"/>
      <c r="AZ516" s="68"/>
    </row>
    <row r="517" spans="1:52" ht="15.75" customHeight="1" x14ac:dyDescent="0.25">
      <c r="A517" s="348"/>
      <c r="B517" s="68"/>
      <c r="C517" s="309"/>
      <c r="D517" s="309"/>
      <c r="E517" s="309"/>
      <c r="F517" s="309"/>
      <c r="G517" s="309"/>
      <c r="H517" s="309"/>
      <c r="I517" s="309"/>
      <c r="J517" s="309"/>
      <c r="K517" s="309"/>
      <c r="L517" s="309"/>
      <c r="M517" s="309"/>
      <c r="N517" s="309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  <c r="AY517" s="68"/>
      <c r="AZ517" s="68"/>
    </row>
    <row r="518" spans="1:52" ht="15.75" customHeight="1" x14ac:dyDescent="0.25">
      <c r="A518" s="348"/>
      <c r="B518" s="68"/>
      <c r="C518" s="309"/>
      <c r="D518" s="309"/>
      <c r="E518" s="309"/>
      <c r="F518" s="309"/>
      <c r="G518" s="309"/>
      <c r="H518" s="309"/>
      <c r="I518" s="309"/>
      <c r="J518" s="309"/>
      <c r="K518" s="309"/>
      <c r="L518" s="309"/>
      <c r="M518" s="309"/>
      <c r="N518" s="309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  <c r="AY518" s="68"/>
      <c r="AZ518" s="68"/>
    </row>
    <row r="519" spans="1:52" ht="15.75" customHeight="1" x14ac:dyDescent="0.25">
      <c r="A519" s="348"/>
      <c r="B519" s="68"/>
      <c r="C519" s="309"/>
      <c r="D519" s="309"/>
      <c r="E519" s="309"/>
      <c r="F519" s="309"/>
      <c r="G519" s="309"/>
      <c r="H519" s="309"/>
      <c r="I519" s="309"/>
      <c r="J519" s="309"/>
      <c r="K519" s="309"/>
      <c r="L519" s="309"/>
      <c r="M519" s="309"/>
      <c r="N519" s="309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</row>
    <row r="520" spans="1:52" ht="15.75" customHeight="1" x14ac:dyDescent="0.25">
      <c r="A520" s="348"/>
      <c r="B520" s="68"/>
      <c r="C520" s="309"/>
      <c r="D520" s="309"/>
      <c r="E520" s="309"/>
      <c r="F520" s="309"/>
      <c r="G520" s="309"/>
      <c r="H520" s="309"/>
      <c r="I520" s="309"/>
      <c r="J520" s="309"/>
      <c r="K520" s="309"/>
      <c r="L520" s="309"/>
      <c r="M520" s="309"/>
      <c r="N520" s="309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/>
      <c r="AY520" s="68"/>
      <c r="AZ520" s="68"/>
    </row>
    <row r="521" spans="1:52" ht="15.75" customHeight="1" x14ac:dyDescent="0.25">
      <c r="A521" s="348"/>
      <c r="B521" s="68"/>
      <c r="C521" s="309"/>
      <c r="D521" s="309"/>
      <c r="E521" s="309"/>
      <c r="F521" s="309"/>
      <c r="G521" s="309"/>
      <c r="H521" s="309"/>
      <c r="I521" s="309"/>
      <c r="J521" s="309"/>
      <c r="K521" s="309"/>
      <c r="L521" s="309"/>
      <c r="M521" s="309"/>
      <c r="N521" s="309"/>
      <c r="O521" s="68"/>
      <c r="P521" s="68"/>
      <c r="Q521" s="68"/>
      <c r="R521" s="68"/>
      <c r="S521" s="68"/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68"/>
      <c r="AM521" s="68"/>
      <c r="AN521" s="68"/>
      <c r="AO521" s="68"/>
      <c r="AP521" s="68"/>
      <c r="AQ521" s="68"/>
      <c r="AR521" s="68"/>
      <c r="AS521" s="68"/>
      <c r="AT521" s="68"/>
      <c r="AU521" s="68"/>
      <c r="AV521" s="68"/>
      <c r="AW521" s="68"/>
      <c r="AX521" s="68"/>
      <c r="AY521" s="68"/>
      <c r="AZ521" s="68"/>
    </row>
    <row r="522" spans="1:52" ht="15.75" customHeight="1" x14ac:dyDescent="0.25">
      <c r="A522" s="348"/>
      <c r="B522" s="68"/>
      <c r="C522" s="309"/>
      <c r="D522" s="309"/>
      <c r="E522" s="309"/>
      <c r="F522" s="309"/>
      <c r="G522" s="309"/>
      <c r="H522" s="309"/>
      <c r="I522" s="309"/>
      <c r="J522" s="309"/>
      <c r="K522" s="309"/>
      <c r="L522" s="309"/>
      <c r="M522" s="309"/>
      <c r="N522" s="309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  <c r="AY522" s="68"/>
      <c r="AZ522" s="68"/>
    </row>
    <row r="523" spans="1:52" ht="15.75" customHeight="1" x14ac:dyDescent="0.25">
      <c r="A523" s="348"/>
      <c r="B523" s="68"/>
      <c r="C523" s="309"/>
      <c r="D523" s="309"/>
      <c r="E523" s="309"/>
      <c r="F523" s="309"/>
      <c r="G523" s="309"/>
      <c r="H523" s="309"/>
      <c r="I523" s="309"/>
      <c r="J523" s="309"/>
      <c r="K523" s="309"/>
      <c r="L523" s="309"/>
      <c r="M523" s="309"/>
      <c r="N523" s="309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68"/>
      <c r="AM523" s="68"/>
      <c r="AN523" s="68"/>
      <c r="AO523" s="68"/>
      <c r="AP523" s="68"/>
      <c r="AQ523" s="68"/>
      <c r="AR523" s="68"/>
      <c r="AS523" s="68"/>
      <c r="AT523" s="68"/>
      <c r="AU523" s="68"/>
      <c r="AV523" s="68"/>
      <c r="AW523" s="68"/>
      <c r="AX523" s="68"/>
      <c r="AY523" s="68"/>
      <c r="AZ523" s="68"/>
    </row>
    <row r="524" spans="1:52" ht="15.75" customHeight="1" x14ac:dyDescent="0.25">
      <c r="A524" s="348"/>
      <c r="B524" s="68"/>
      <c r="C524" s="309"/>
      <c r="D524" s="309"/>
      <c r="E524" s="309"/>
      <c r="F524" s="309"/>
      <c r="G524" s="309"/>
      <c r="H524" s="309"/>
      <c r="I524" s="309"/>
      <c r="J524" s="309"/>
      <c r="K524" s="309"/>
      <c r="L524" s="309"/>
      <c r="M524" s="309"/>
      <c r="N524" s="309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  <c r="AO524" s="68"/>
      <c r="AP524" s="68"/>
      <c r="AQ524" s="68"/>
      <c r="AR524" s="68"/>
      <c r="AS524" s="68"/>
      <c r="AT524" s="68"/>
      <c r="AU524" s="68"/>
      <c r="AV524" s="68"/>
      <c r="AW524" s="68"/>
      <c r="AX524" s="68"/>
      <c r="AY524" s="68"/>
      <c r="AZ524" s="68"/>
    </row>
    <row r="525" spans="1:52" ht="15.75" customHeight="1" x14ac:dyDescent="0.25">
      <c r="A525" s="348"/>
      <c r="B525" s="68"/>
      <c r="C525" s="309"/>
      <c r="D525" s="309"/>
      <c r="E525" s="309"/>
      <c r="F525" s="309"/>
      <c r="G525" s="309"/>
      <c r="H525" s="309"/>
      <c r="I525" s="309"/>
      <c r="J525" s="309"/>
      <c r="K525" s="309"/>
      <c r="L525" s="309"/>
      <c r="M525" s="309"/>
      <c r="N525" s="309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  <c r="AY525" s="68"/>
      <c r="AZ525" s="68"/>
    </row>
    <row r="526" spans="1:52" ht="15.75" customHeight="1" x14ac:dyDescent="0.25">
      <c r="A526" s="348"/>
      <c r="B526" s="68"/>
      <c r="C526" s="309"/>
      <c r="D526" s="309"/>
      <c r="E526" s="309"/>
      <c r="F526" s="309"/>
      <c r="G526" s="309"/>
      <c r="H526" s="309"/>
      <c r="I526" s="309"/>
      <c r="J526" s="309"/>
      <c r="K526" s="309"/>
      <c r="L526" s="309"/>
      <c r="M526" s="309"/>
      <c r="N526" s="309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</row>
    <row r="527" spans="1:52" ht="15.75" customHeight="1" x14ac:dyDescent="0.25">
      <c r="A527" s="348"/>
      <c r="B527" s="68"/>
      <c r="C527" s="309"/>
      <c r="D527" s="309"/>
      <c r="E527" s="309"/>
      <c r="F527" s="309"/>
      <c r="G527" s="309"/>
      <c r="H527" s="309"/>
      <c r="I527" s="309"/>
      <c r="J527" s="309"/>
      <c r="K527" s="309"/>
      <c r="L527" s="309"/>
      <c r="M527" s="309"/>
      <c r="N527" s="309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</row>
    <row r="528" spans="1:52" ht="15.75" customHeight="1" x14ac:dyDescent="0.25">
      <c r="A528" s="348"/>
      <c r="B528" s="68"/>
      <c r="C528" s="309"/>
      <c r="D528" s="309"/>
      <c r="E528" s="309"/>
      <c r="F528" s="309"/>
      <c r="G528" s="309"/>
      <c r="H528" s="309"/>
      <c r="I528" s="309"/>
      <c r="J528" s="309"/>
      <c r="K528" s="309"/>
      <c r="L528" s="309"/>
      <c r="M528" s="309"/>
      <c r="N528" s="309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</row>
    <row r="529" spans="1:52" ht="15.75" customHeight="1" x14ac:dyDescent="0.25">
      <c r="A529" s="348"/>
      <c r="B529" s="68"/>
      <c r="C529" s="309"/>
      <c r="D529" s="309"/>
      <c r="E529" s="309"/>
      <c r="F529" s="309"/>
      <c r="G529" s="309"/>
      <c r="H529" s="309"/>
      <c r="I529" s="309"/>
      <c r="J529" s="309"/>
      <c r="K529" s="309"/>
      <c r="L529" s="309"/>
      <c r="M529" s="309"/>
      <c r="N529" s="309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68"/>
      <c r="AM529" s="68"/>
      <c r="AN529" s="68"/>
      <c r="AO529" s="68"/>
      <c r="AP529" s="68"/>
      <c r="AQ529" s="68"/>
      <c r="AR529" s="68"/>
      <c r="AS529" s="68"/>
      <c r="AT529" s="68"/>
      <c r="AU529" s="68"/>
      <c r="AV529" s="68"/>
      <c r="AW529" s="68"/>
      <c r="AX529" s="68"/>
      <c r="AY529" s="68"/>
      <c r="AZ529" s="68"/>
    </row>
    <row r="530" spans="1:52" ht="15.75" customHeight="1" x14ac:dyDescent="0.25">
      <c r="A530" s="348"/>
      <c r="B530" s="68"/>
      <c r="C530" s="309"/>
      <c r="D530" s="309"/>
      <c r="E530" s="309"/>
      <c r="F530" s="309"/>
      <c r="G530" s="309"/>
      <c r="H530" s="309"/>
      <c r="I530" s="309"/>
      <c r="J530" s="309"/>
      <c r="K530" s="309"/>
      <c r="L530" s="309"/>
      <c r="M530" s="309"/>
      <c r="N530" s="309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68"/>
      <c r="AM530" s="68"/>
      <c r="AN530" s="68"/>
      <c r="AO530" s="68"/>
      <c r="AP530" s="68"/>
      <c r="AQ530" s="68"/>
      <c r="AR530" s="68"/>
      <c r="AS530" s="68"/>
      <c r="AT530" s="68"/>
      <c r="AU530" s="68"/>
      <c r="AV530" s="68"/>
      <c r="AW530" s="68"/>
      <c r="AX530" s="68"/>
      <c r="AY530" s="68"/>
      <c r="AZ530" s="68"/>
    </row>
    <row r="531" spans="1:52" ht="15.75" customHeight="1" x14ac:dyDescent="0.25">
      <c r="A531" s="348"/>
      <c r="B531" s="68"/>
      <c r="C531" s="309"/>
      <c r="D531" s="309"/>
      <c r="E531" s="309"/>
      <c r="F531" s="309"/>
      <c r="G531" s="309"/>
      <c r="H531" s="309"/>
      <c r="I531" s="309"/>
      <c r="J531" s="309"/>
      <c r="K531" s="309"/>
      <c r="L531" s="309"/>
      <c r="M531" s="309"/>
      <c r="N531" s="309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8"/>
      <c r="AW531" s="68"/>
      <c r="AX531" s="68"/>
      <c r="AY531" s="68"/>
      <c r="AZ531" s="68"/>
    </row>
    <row r="532" spans="1:52" ht="15.75" customHeight="1" x14ac:dyDescent="0.25">
      <c r="A532" s="348"/>
      <c r="B532" s="68"/>
      <c r="C532" s="309"/>
      <c r="D532" s="309"/>
      <c r="E532" s="309"/>
      <c r="F532" s="309"/>
      <c r="G532" s="309"/>
      <c r="H532" s="309"/>
      <c r="I532" s="309"/>
      <c r="J532" s="309"/>
      <c r="K532" s="309"/>
      <c r="L532" s="309"/>
      <c r="M532" s="309"/>
      <c r="N532" s="309"/>
      <c r="O532" s="68"/>
      <c r="P532" s="68"/>
      <c r="Q532" s="68"/>
      <c r="R532" s="68"/>
      <c r="S532" s="68"/>
      <c r="T532" s="68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  <c r="AO532" s="68"/>
      <c r="AP532" s="68"/>
      <c r="AQ532" s="68"/>
      <c r="AR532" s="68"/>
      <c r="AS532" s="68"/>
      <c r="AT532" s="68"/>
      <c r="AU532" s="68"/>
      <c r="AV532" s="68"/>
      <c r="AW532" s="68"/>
      <c r="AX532" s="68"/>
      <c r="AY532" s="68"/>
      <c r="AZ532" s="68"/>
    </row>
    <row r="533" spans="1:52" ht="15.75" customHeight="1" x14ac:dyDescent="0.25">
      <c r="A533" s="348"/>
      <c r="B533" s="68"/>
      <c r="C533" s="309"/>
      <c r="D533" s="309"/>
      <c r="E533" s="309"/>
      <c r="F533" s="309"/>
      <c r="G533" s="309"/>
      <c r="H533" s="309"/>
      <c r="I533" s="309"/>
      <c r="J533" s="309"/>
      <c r="K533" s="309"/>
      <c r="L533" s="309"/>
      <c r="M533" s="309"/>
      <c r="N533" s="309"/>
      <c r="O533" s="68"/>
      <c r="P533" s="68"/>
      <c r="Q533" s="68"/>
      <c r="R533" s="68"/>
      <c r="S533" s="68"/>
      <c r="T533" s="68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  <c r="AO533" s="68"/>
      <c r="AP533" s="68"/>
      <c r="AQ533" s="68"/>
      <c r="AR533" s="68"/>
      <c r="AS533" s="68"/>
      <c r="AT533" s="68"/>
      <c r="AU533" s="68"/>
      <c r="AV533" s="68"/>
      <c r="AW533" s="68"/>
      <c r="AX533" s="68"/>
      <c r="AY533" s="68"/>
      <c r="AZ533" s="68"/>
    </row>
    <row r="534" spans="1:52" ht="15.75" customHeight="1" x14ac:dyDescent="0.25">
      <c r="A534" s="348"/>
      <c r="B534" s="68"/>
      <c r="C534" s="309"/>
      <c r="D534" s="309"/>
      <c r="E534" s="309"/>
      <c r="F534" s="309"/>
      <c r="G534" s="309"/>
      <c r="H534" s="309"/>
      <c r="I534" s="309"/>
      <c r="J534" s="309"/>
      <c r="K534" s="309"/>
      <c r="L534" s="309"/>
      <c r="M534" s="309"/>
      <c r="N534" s="309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</row>
    <row r="535" spans="1:52" ht="15.75" customHeight="1" x14ac:dyDescent="0.25">
      <c r="A535" s="348"/>
      <c r="B535" s="68"/>
      <c r="C535" s="309"/>
      <c r="D535" s="309"/>
      <c r="E535" s="309"/>
      <c r="F535" s="309"/>
      <c r="G535" s="309"/>
      <c r="H535" s="309"/>
      <c r="I535" s="309"/>
      <c r="J535" s="309"/>
      <c r="K535" s="309"/>
      <c r="L535" s="309"/>
      <c r="M535" s="309"/>
      <c r="N535" s="309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</row>
    <row r="536" spans="1:52" ht="15.75" customHeight="1" x14ac:dyDescent="0.25">
      <c r="A536" s="348"/>
      <c r="B536" s="68"/>
      <c r="C536" s="309"/>
      <c r="D536" s="309"/>
      <c r="E536" s="309"/>
      <c r="F536" s="309"/>
      <c r="G536" s="309"/>
      <c r="H536" s="309"/>
      <c r="I536" s="309"/>
      <c r="J536" s="309"/>
      <c r="K536" s="309"/>
      <c r="L536" s="309"/>
      <c r="M536" s="309"/>
      <c r="N536" s="309"/>
      <c r="O536" s="68"/>
      <c r="P536" s="68"/>
      <c r="Q536" s="68"/>
      <c r="R536" s="68"/>
      <c r="S536" s="68"/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  <c r="AO536" s="68"/>
      <c r="AP536" s="68"/>
      <c r="AQ536" s="68"/>
      <c r="AR536" s="68"/>
      <c r="AS536" s="68"/>
      <c r="AT536" s="68"/>
      <c r="AU536" s="68"/>
      <c r="AV536" s="68"/>
      <c r="AW536" s="68"/>
      <c r="AX536" s="68"/>
      <c r="AY536" s="68"/>
      <c r="AZ536" s="68"/>
    </row>
    <row r="537" spans="1:52" ht="15.75" customHeight="1" x14ac:dyDescent="0.25">
      <c r="A537" s="348"/>
      <c r="B537" s="68"/>
      <c r="C537" s="309"/>
      <c r="D537" s="309"/>
      <c r="E537" s="309"/>
      <c r="F537" s="309"/>
      <c r="G537" s="309"/>
      <c r="H537" s="309"/>
      <c r="I537" s="309"/>
      <c r="J537" s="309"/>
      <c r="K537" s="309"/>
      <c r="L537" s="309"/>
      <c r="M537" s="309"/>
      <c r="N537" s="309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  <c r="AO537" s="68"/>
      <c r="AP537" s="68"/>
      <c r="AQ537" s="68"/>
      <c r="AR537" s="68"/>
      <c r="AS537" s="68"/>
      <c r="AT537" s="68"/>
      <c r="AU537" s="68"/>
      <c r="AV537" s="68"/>
      <c r="AW537" s="68"/>
      <c r="AX537" s="68"/>
      <c r="AY537" s="68"/>
      <c r="AZ537" s="68"/>
    </row>
    <row r="538" spans="1:52" ht="15.75" customHeight="1" x14ac:dyDescent="0.25">
      <c r="A538" s="348"/>
      <c r="B538" s="68"/>
      <c r="C538" s="309"/>
      <c r="D538" s="309"/>
      <c r="E538" s="309"/>
      <c r="F538" s="309"/>
      <c r="G538" s="309"/>
      <c r="H538" s="309"/>
      <c r="I538" s="309"/>
      <c r="J538" s="309"/>
      <c r="K538" s="309"/>
      <c r="L538" s="309"/>
      <c r="M538" s="309"/>
      <c r="N538" s="309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</row>
    <row r="539" spans="1:52" ht="15.75" customHeight="1" x14ac:dyDescent="0.25">
      <c r="A539" s="348"/>
      <c r="B539" s="68"/>
      <c r="C539" s="309"/>
      <c r="D539" s="309"/>
      <c r="E539" s="309"/>
      <c r="F539" s="309"/>
      <c r="G539" s="309"/>
      <c r="H539" s="309"/>
      <c r="I539" s="309"/>
      <c r="J539" s="309"/>
      <c r="K539" s="309"/>
      <c r="L539" s="309"/>
      <c r="M539" s="309"/>
      <c r="N539" s="309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68"/>
      <c r="AM539" s="68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</row>
    <row r="540" spans="1:52" ht="15.75" customHeight="1" x14ac:dyDescent="0.25">
      <c r="A540" s="348"/>
      <c r="B540" s="68"/>
      <c r="C540" s="309"/>
      <c r="D540" s="309"/>
      <c r="E540" s="309"/>
      <c r="F540" s="309"/>
      <c r="G540" s="309"/>
      <c r="H540" s="309"/>
      <c r="I540" s="309"/>
      <c r="J540" s="309"/>
      <c r="K540" s="309"/>
      <c r="L540" s="309"/>
      <c r="M540" s="309"/>
      <c r="N540" s="309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</row>
    <row r="541" spans="1:52" ht="15.75" customHeight="1" x14ac:dyDescent="0.25">
      <c r="A541" s="348"/>
      <c r="B541" s="68"/>
      <c r="C541" s="309"/>
      <c r="D541" s="309"/>
      <c r="E541" s="309"/>
      <c r="F541" s="309"/>
      <c r="G541" s="309"/>
      <c r="H541" s="309"/>
      <c r="I541" s="309"/>
      <c r="J541" s="309"/>
      <c r="K541" s="309"/>
      <c r="L541" s="309"/>
      <c r="M541" s="309"/>
      <c r="N541" s="309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</row>
    <row r="542" spans="1:52" ht="15.75" customHeight="1" x14ac:dyDescent="0.25">
      <c r="A542" s="348"/>
      <c r="B542" s="68"/>
      <c r="C542" s="309"/>
      <c r="D542" s="309"/>
      <c r="E542" s="309"/>
      <c r="F542" s="309"/>
      <c r="G542" s="309"/>
      <c r="H542" s="309"/>
      <c r="I542" s="309"/>
      <c r="J542" s="309"/>
      <c r="K542" s="309"/>
      <c r="L542" s="309"/>
      <c r="M542" s="309"/>
      <c r="N542" s="309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</row>
    <row r="543" spans="1:52" ht="15.75" customHeight="1" x14ac:dyDescent="0.25">
      <c r="A543" s="348"/>
      <c r="B543" s="68"/>
      <c r="C543" s="309"/>
      <c r="D543" s="309"/>
      <c r="E543" s="309"/>
      <c r="F543" s="309"/>
      <c r="G543" s="309"/>
      <c r="H543" s="309"/>
      <c r="I543" s="309"/>
      <c r="J543" s="309"/>
      <c r="K543" s="309"/>
      <c r="L543" s="309"/>
      <c r="M543" s="309"/>
      <c r="N543" s="309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</row>
    <row r="544" spans="1:52" ht="15.75" customHeight="1" x14ac:dyDescent="0.25">
      <c r="A544" s="348"/>
      <c r="B544" s="68"/>
      <c r="C544" s="309"/>
      <c r="D544" s="309"/>
      <c r="E544" s="309"/>
      <c r="F544" s="309"/>
      <c r="G544" s="309"/>
      <c r="H544" s="309"/>
      <c r="I544" s="309"/>
      <c r="J544" s="309"/>
      <c r="K544" s="309"/>
      <c r="L544" s="309"/>
      <c r="M544" s="309"/>
      <c r="N544" s="309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</row>
    <row r="545" spans="1:52" ht="15.75" customHeight="1" x14ac:dyDescent="0.25">
      <c r="A545" s="348"/>
      <c r="B545" s="68"/>
      <c r="C545" s="309"/>
      <c r="D545" s="309"/>
      <c r="E545" s="309"/>
      <c r="F545" s="309"/>
      <c r="G545" s="309"/>
      <c r="H545" s="309"/>
      <c r="I545" s="309"/>
      <c r="J545" s="309"/>
      <c r="K545" s="309"/>
      <c r="L545" s="309"/>
      <c r="M545" s="309"/>
      <c r="N545" s="309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</row>
    <row r="546" spans="1:52" ht="15.75" customHeight="1" x14ac:dyDescent="0.25">
      <c r="A546" s="348"/>
      <c r="B546" s="68"/>
      <c r="C546" s="309"/>
      <c r="D546" s="309"/>
      <c r="E546" s="309"/>
      <c r="F546" s="309"/>
      <c r="G546" s="309"/>
      <c r="H546" s="309"/>
      <c r="I546" s="309"/>
      <c r="J546" s="309"/>
      <c r="K546" s="309"/>
      <c r="L546" s="309"/>
      <c r="M546" s="309"/>
      <c r="N546" s="309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  <c r="AY546" s="68"/>
      <c r="AZ546" s="68"/>
    </row>
    <row r="547" spans="1:52" ht="15.75" customHeight="1" x14ac:dyDescent="0.25">
      <c r="A547" s="348"/>
      <c r="B547" s="68"/>
      <c r="C547" s="309"/>
      <c r="D547" s="309"/>
      <c r="E547" s="309"/>
      <c r="F547" s="309"/>
      <c r="G547" s="309"/>
      <c r="H547" s="309"/>
      <c r="I547" s="309"/>
      <c r="J547" s="309"/>
      <c r="K547" s="309"/>
      <c r="L547" s="309"/>
      <c r="M547" s="309"/>
      <c r="N547" s="309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  <c r="AY547" s="68"/>
      <c r="AZ547" s="68"/>
    </row>
    <row r="548" spans="1:52" ht="15.75" customHeight="1" x14ac:dyDescent="0.25">
      <c r="A548" s="348"/>
      <c r="B548" s="68"/>
      <c r="C548" s="309"/>
      <c r="D548" s="309"/>
      <c r="E548" s="309"/>
      <c r="F548" s="309"/>
      <c r="G548" s="309"/>
      <c r="H548" s="309"/>
      <c r="I548" s="309"/>
      <c r="J548" s="309"/>
      <c r="K548" s="309"/>
      <c r="L548" s="309"/>
      <c r="M548" s="309"/>
      <c r="N548" s="309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</row>
    <row r="549" spans="1:52" ht="15.75" customHeight="1" x14ac:dyDescent="0.25">
      <c r="A549" s="348"/>
      <c r="B549" s="68"/>
      <c r="C549" s="309"/>
      <c r="D549" s="309"/>
      <c r="E549" s="309"/>
      <c r="F549" s="309"/>
      <c r="G549" s="309"/>
      <c r="H549" s="309"/>
      <c r="I549" s="309"/>
      <c r="J549" s="309"/>
      <c r="K549" s="309"/>
      <c r="L549" s="309"/>
      <c r="M549" s="309"/>
      <c r="N549" s="309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</row>
    <row r="550" spans="1:52" ht="15.75" customHeight="1" x14ac:dyDescent="0.25">
      <c r="A550" s="348"/>
      <c r="B550" s="68"/>
      <c r="C550" s="309"/>
      <c r="D550" s="309"/>
      <c r="E550" s="309"/>
      <c r="F550" s="309"/>
      <c r="G550" s="309"/>
      <c r="H550" s="309"/>
      <c r="I550" s="309"/>
      <c r="J550" s="309"/>
      <c r="K550" s="309"/>
      <c r="L550" s="309"/>
      <c r="M550" s="309"/>
      <c r="N550" s="309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</row>
    <row r="551" spans="1:52" ht="15.75" customHeight="1" x14ac:dyDescent="0.25">
      <c r="A551" s="348"/>
      <c r="B551" s="68"/>
      <c r="C551" s="309"/>
      <c r="D551" s="309"/>
      <c r="E551" s="309"/>
      <c r="F551" s="309"/>
      <c r="G551" s="309"/>
      <c r="H551" s="309"/>
      <c r="I551" s="309"/>
      <c r="J551" s="309"/>
      <c r="K551" s="309"/>
      <c r="L551" s="309"/>
      <c r="M551" s="309"/>
      <c r="N551" s="309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  <c r="AY551" s="68"/>
      <c r="AZ551" s="68"/>
    </row>
    <row r="552" spans="1:52" ht="15.75" customHeight="1" x14ac:dyDescent="0.25">
      <c r="A552" s="348"/>
      <c r="B552" s="68"/>
      <c r="C552" s="309"/>
      <c r="D552" s="309"/>
      <c r="E552" s="309"/>
      <c r="F552" s="309"/>
      <c r="G552" s="309"/>
      <c r="H552" s="309"/>
      <c r="I552" s="309"/>
      <c r="J552" s="309"/>
      <c r="K552" s="309"/>
      <c r="L552" s="309"/>
      <c r="M552" s="309"/>
      <c r="N552" s="309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  <c r="AO552" s="68"/>
      <c r="AP552" s="68"/>
      <c r="AQ552" s="68"/>
      <c r="AR552" s="68"/>
      <c r="AS552" s="68"/>
      <c r="AT552" s="68"/>
      <c r="AU552" s="68"/>
      <c r="AV552" s="68"/>
      <c r="AW552" s="68"/>
      <c r="AX552" s="68"/>
      <c r="AY552" s="68"/>
      <c r="AZ552" s="68"/>
    </row>
    <row r="553" spans="1:52" ht="15.75" customHeight="1" x14ac:dyDescent="0.25">
      <c r="A553" s="348"/>
      <c r="B553" s="68"/>
      <c r="C553" s="309"/>
      <c r="D553" s="309"/>
      <c r="E553" s="309"/>
      <c r="F553" s="309"/>
      <c r="G553" s="309"/>
      <c r="H553" s="309"/>
      <c r="I553" s="309"/>
      <c r="J553" s="309"/>
      <c r="K553" s="309"/>
      <c r="L553" s="309"/>
      <c r="M553" s="309"/>
      <c r="N553" s="309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  <c r="AO553" s="68"/>
      <c r="AP553" s="68"/>
      <c r="AQ553" s="68"/>
      <c r="AR553" s="68"/>
      <c r="AS553" s="68"/>
      <c r="AT553" s="68"/>
      <c r="AU553" s="68"/>
      <c r="AV553" s="68"/>
      <c r="AW553" s="68"/>
      <c r="AX553" s="68"/>
      <c r="AY553" s="68"/>
      <c r="AZ553" s="68"/>
    </row>
    <row r="554" spans="1:52" ht="15.75" customHeight="1" x14ac:dyDescent="0.25">
      <c r="A554" s="348"/>
      <c r="B554" s="68"/>
      <c r="C554" s="309"/>
      <c r="D554" s="309"/>
      <c r="E554" s="309"/>
      <c r="F554" s="309"/>
      <c r="G554" s="309"/>
      <c r="H554" s="309"/>
      <c r="I554" s="309"/>
      <c r="J554" s="309"/>
      <c r="K554" s="309"/>
      <c r="L554" s="309"/>
      <c r="M554" s="309"/>
      <c r="N554" s="309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  <c r="AO554" s="68"/>
      <c r="AP554" s="68"/>
      <c r="AQ554" s="68"/>
      <c r="AR554" s="68"/>
      <c r="AS554" s="68"/>
      <c r="AT554" s="68"/>
      <c r="AU554" s="68"/>
      <c r="AV554" s="68"/>
      <c r="AW554" s="68"/>
      <c r="AX554" s="68"/>
      <c r="AY554" s="68"/>
      <c r="AZ554" s="68"/>
    </row>
    <row r="555" spans="1:52" ht="15.75" customHeight="1" x14ac:dyDescent="0.25">
      <c r="A555" s="348"/>
      <c r="B555" s="68"/>
      <c r="C555" s="309"/>
      <c r="D555" s="309"/>
      <c r="E555" s="309"/>
      <c r="F555" s="309"/>
      <c r="G555" s="309"/>
      <c r="H555" s="309"/>
      <c r="I555" s="309"/>
      <c r="J555" s="309"/>
      <c r="K555" s="309"/>
      <c r="L555" s="309"/>
      <c r="M555" s="309"/>
      <c r="N555" s="309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  <c r="AO555" s="68"/>
      <c r="AP555" s="68"/>
      <c r="AQ555" s="68"/>
      <c r="AR555" s="68"/>
      <c r="AS555" s="68"/>
      <c r="AT555" s="68"/>
      <c r="AU555" s="68"/>
      <c r="AV555" s="68"/>
      <c r="AW555" s="68"/>
      <c r="AX555" s="68"/>
      <c r="AY555" s="68"/>
      <c r="AZ555" s="68"/>
    </row>
    <row r="556" spans="1:52" ht="15.75" customHeight="1" x14ac:dyDescent="0.25">
      <c r="A556" s="348"/>
      <c r="B556" s="68"/>
      <c r="C556" s="309"/>
      <c r="D556" s="309"/>
      <c r="E556" s="309"/>
      <c r="F556" s="309"/>
      <c r="G556" s="309"/>
      <c r="H556" s="309"/>
      <c r="I556" s="309"/>
      <c r="J556" s="309"/>
      <c r="K556" s="309"/>
      <c r="L556" s="309"/>
      <c r="M556" s="309"/>
      <c r="N556" s="309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8"/>
      <c r="AW556" s="68"/>
      <c r="AX556" s="68"/>
      <c r="AY556" s="68"/>
      <c r="AZ556" s="68"/>
    </row>
    <row r="557" spans="1:52" ht="15.75" customHeight="1" x14ac:dyDescent="0.25">
      <c r="A557" s="348"/>
      <c r="B557" s="68"/>
      <c r="C557" s="309"/>
      <c r="D557" s="309"/>
      <c r="E557" s="309"/>
      <c r="F557" s="309"/>
      <c r="G557" s="309"/>
      <c r="H557" s="309"/>
      <c r="I557" s="309"/>
      <c r="J557" s="309"/>
      <c r="K557" s="309"/>
      <c r="L557" s="309"/>
      <c r="M557" s="309"/>
      <c r="N557" s="309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68"/>
      <c r="AM557" s="68"/>
      <c r="AN557" s="68"/>
      <c r="AO557" s="68"/>
      <c r="AP557" s="68"/>
      <c r="AQ557" s="68"/>
      <c r="AR557" s="68"/>
      <c r="AS557" s="68"/>
      <c r="AT557" s="68"/>
      <c r="AU557" s="68"/>
      <c r="AV557" s="68"/>
      <c r="AW557" s="68"/>
      <c r="AX557" s="68"/>
      <c r="AY557" s="68"/>
      <c r="AZ557" s="68"/>
    </row>
    <row r="558" spans="1:52" ht="15.75" customHeight="1" x14ac:dyDescent="0.25">
      <c r="A558" s="348"/>
      <c r="B558" s="68"/>
      <c r="C558" s="309"/>
      <c r="D558" s="309"/>
      <c r="E558" s="309"/>
      <c r="F558" s="309"/>
      <c r="G558" s="309"/>
      <c r="H558" s="309"/>
      <c r="I558" s="309"/>
      <c r="J558" s="309"/>
      <c r="K558" s="309"/>
      <c r="L558" s="309"/>
      <c r="M558" s="309"/>
      <c r="N558" s="309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  <c r="AY558" s="68"/>
      <c r="AZ558" s="68"/>
    </row>
    <row r="559" spans="1:52" ht="15.75" customHeight="1" x14ac:dyDescent="0.25">
      <c r="A559" s="348"/>
      <c r="B559" s="68"/>
      <c r="C559" s="309"/>
      <c r="D559" s="309"/>
      <c r="E559" s="309"/>
      <c r="F559" s="309"/>
      <c r="G559" s="309"/>
      <c r="H559" s="309"/>
      <c r="I559" s="309"/>
      <c r="J559" s="309"/>
      <c r="K559" s="309"/>
      <c r="L559" s="309"/>
      <c r="M559" s="309"/>
      <c r="N559" s="309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  <c r="AY559" s="68"/>
      <c r="AZ559" s="68"/>
    </row>
    <row r="560" spans="1:52" ht="15.75" customHeight="1" x14ac:dyDescent="0.25">
      <c r="A560" s="348"/>
      <c r="B560" s="68"/>
      <c r="C560" s="309"/>
      <c r="D560" s="309"/>
      <c r="E560" s="309"/>
      <c r="F560" s="309"/>
      <c r="G560" s="309"/>
      <c r="H560" s="309"/>
      <c r="I560" s="309"/>
      <c r="J560" s="309"/>
      <c r="K560" s="309"/>
      <c r="L560" s="309"/>
      <c r="M560" s="309"/>
      <c r="N560" s="309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</row>
    <row r="561" spans="1:52" ht="15.75" customHeight="1" x14ac:dyDescent="0.25">
      <c r="A561" s="348"/>
      <c r="B561" s="68"/>
      <c r="C561" s="309"/>
      <c r="D561" s="309"/>
      <c r="E561" s="309"/>
      <c r="F561" s="309"/>
      <c r="G561" s="309"/>
      <c r="H561" s="309"/>
      <c r="I561" s="309"/>
      <c r="J561" s="309"/>
      <c r="K561" s="309"/>
      <c r="L561" s="309"/>
      <c r="M561" s="309"/>
      <c r="N561" s="309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8"/>
      <c r="AW561" s="68"/>
      <c r="AX561" s="68"/>
      <c r="AY561" s="68"/>
      <c r="AZ561" s="68"/>
    </row>
    <row r="562" spans="1:52" ht="15.75" customHeight="1" x14ac:dyDescent="0.25">
      <c r="A562" s="348"/>
      <c r="B562" s="68"/>
      <c r="C562" s="309"/>
      <c r="D562" s="309"/>
      <c r="E562" s="309"/>
      <c r="F562" s="309"/>
      <c r="G562" s="309"/>
      <c r="H562" s="309"/>
      <c r="I562" s="309"/>
      <c r="J562" s="309"/>
      <c r="K562" s="309"/>
      <c r="L562" s="309"/>
      <c r="M562" s="309"/>
      <c r="N562" s="309"/>
      <c r="O562" s="68"/>
      <c r="P562" s="68"/>
      <c r="Q562" s="68"/>
      <c r="R562" s="68"/>
      <c r="S562" s="68"/>
      <c r="T562" s="68"/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  <c r="AL562" s="68"/>
      <c r="AM562" s="68"/>
      <c r="AN562" s="68"/>
      <c r="AO562" s="68"/>
      <c r="AP562" s="68"/>
      <c r="AQ562" s="68"/>
      <c r="AR562" s="68"/>
      <c r="AS562" s="68"/>
      <c r="AT562" s="68"/>
      <c r="AU562" s="68"/>
      <c r="AV562" s="68"/>
      <c r="AW562" s="68"/>
      <c r="AX562" s="68"/>
      <c r="AY562" s="68"/>
      <c r="AZ562" s="68"/>
    </row>
    <row r="563" spans="1:52" ht="15.75" customHeight="1" x14ac:dyDescent="0.25">
      <c r="A563" s="348"/>
      <c r="B563" s="68"/>
      <c r="C563" s="309"/>
      <c r="D563" s="309"/>
      <c r="E563" s="309"/>
      <c r="F563" s="309"/>
      <c r="G563" s="309"/>
      <c r="H563" s="309"/>
      <c r="I563" s="309"/>
      <c r="J563" s="309"/>
      <c r="K563" s="309"/>
      <c r="L563" s="309"/>
      <c r="M563" s="309"/>
      <c r="N563" s="309"/>
      <c r="O563" s="68"/>
      <c r="P563" s="68"/>
      <c r="Q563" s="68"/>
      <c r="R563" s="68"/>
      <c r="S563" s="68"/>
      <c r="T563" s="68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68"/>
      <c r="AM563" s="68"/>
      <c r="AN563" s="68"/>
      <c r="AO563" s="68"/>
      <c r="AP563" s="68"/>
      <c r="AQ563" s="68"/>
      <c r="AR563" s="68"/>
      <c r="AS563" s="68"/>
      <c r="AT563" s="68"/>
      <c r="AU563" s="68"/>
      <c r="AV563" s="68"/>
      <c r="AW563" s="68"/>
      <c r="AX563" s="68"/>
      <c r="AY563" s="68"/>
      <c r="AZ563" s="68"/>
    </row>
    <row r="564" spans="1:52" ht="15.75" customHeight="1" x14ac:dyDescent="0.25">
      <c r="A564" s="348"/>
      <c r="B564" s="68"/>
      <c r="C564" s="309"/>
      <c r="D564" s="309"/>
      <c r="E564" s="309"/>
      <c r="F564" s="309"/>
      <c r="G564" s="309"/>
      <c r="H564" s="309"/>
      <c r="I564" s="309"/>
      <c r="J564" s="309"/>
      <c r="K564" s="309"/>
      <c r="L564" s="309"/>
      <c r="M564" s="309"/>
      <c r="N564" s="309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  <c r="AO564" s="68"/>
      <c r="AP564" s="68"/>
      <c r="AQ564" s="68"/>
      <c r="AR564" s="68"/>
      <c r="AS564" s="68"/>
      <c r="AT564" s="68"/>
      <c r="AU564" s="68"/>
      <c r="AV564" s="68"/>
      <c r="AW564" s="68"/>
      <c r="AX564" s="68"/>
      <c r="AY564" s="68"/>
      <c r="AZ564" s="68"/>
    </row>
    <row r="565" spans="1:52" ht="15.75" customHeight="1" x14ac:dyDescent="0.25">
      <c r="A565" s="348"/>
      <c r="B565" s="68"/>
      <c r="C565" s="309"/>
      <c r="D565" s="309"/>
      <c r="E565" s="309"/>
      <c r="F565" s="309"/>
      <c r="G565" s="309"/>
      <c r="H565" s="309"/>
      <c r="I565" s="309"/>
      <c r="J565" s="309"/>
      <c r="K565" s="309"/>
      <c r="L565" s="309"/>
      <c r="M565" s="309"/>
      <c r="N565" s="309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</row>
    <row r="566" spans="1:52" ht="15.75" customHeight="1" x14ac:dyDescent="0.25">
      <c r="A566" s="348"/>
      <c r="B566" s="68"/>
      <c r="C566" s="309"/>
      <c r="D566" s="309"/>
      <c r="E566" s="309"/>
      <c r="F566" s="309"/>
      <c r="G566" s="309"/>
      <c r="H566" s="309"/>
      <c r="I566" s="309"/>
      <c r="J566" s="309"/>
      <c r="K566" s="309"/>
      <c r="L566" s="309"/>
      <c r="M566" s="309"/>
      <c r="N566" s="309"/>
      <c r="O566" s="68"/>
      <c r="P566" s="68"/>
      <c r="Q566" s="68"/>
      <c r="R566" s="68"/>
      <c r="S566" s="68"/>
      <c r="T566" s="68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  <c r="AO566" s="68"/>
      <c r="AP566" s="68"/>
      <c r="AQ566" s="68"/>
      <c r="AR566" s="68"/>
      <c r="AS566" s="68"/>
      <c r="AT566" s="68"/>
      <c r="AU566" s="68"/>
      <c r="AV566" s="68"/>
      <c r="AW566" s="68"/>
      <c r="AX566" s="68"/>
      <c r="AY566" s="68"/>
      <c r="AZ566" s="68"/>
    </row>
    <row r="567" spans="1:52" ht="15.75" customHeight="1" x14ac:dyDescent="0.25">
      <c r="A567" s="348"/>
      <c r="B567" s="68"/>
      <c r="C567" s="309"/>
      <c r="D567" s="309"/>
      <c r="E567" s="309"/>
      <c r="F567" s="309"/>
      <c r="G567" s="309"/>
      <c r="H567" s="309"/>
      <c r="I567" s="309"/>
      <c r="J567" s="309"/>
      <c r="K567" s="309"/>
      <c r="L567" s="309"/>
      <c r="M567" s="309"/>
      <c r="N567" s="309"/>
      <c r="O567" s="68"/>
      <c r="P567" s="68"/>
      <c r="Q567" s="68"/>
      <c r="R567" s="68"/>
      <c r="S567" s="68"/>
      <c r="T567" s="68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</row>
    <row r="568" spans="1:52" ht="15.75" customHeight="1" x14ac:dyDescent="0.25">
      <c r="A568" s="348"/>
      <c r="B568" s="68"/>
      <c r="C568" s="309"/>
      <c r="D568" s="309"/>
      <c r="E568" s="309"/>
      <c r="F568" s="309"/>
      <c r="G568" s="309"/>
      <c r="H568" s="309"/>
      <c r="I568" s="309"/>
      <c r="J568" s="309"/>
      <c r="K568" s="309"/>
      <c r="L568" s="309"/>
      <c r="M568" s="309"/>
      <c r="N568" s="309"/>
      <c r="O568" s="68"/>
      <c r="P568" s="68"/>
      <c r="Q568" s="68"/>
      <c r="R568" s="68"/>
      <c r="S568" s="68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</row>
    <row r="569" spans="1:52" ht="15.75" customHeight="1" x14ac:dyDescent="0.25">
      <c r="A569" s="348"/>
      <c r="B569" s="68"/>
      <c r="C569" s="309"/>
      <c r="D569" s="309"/>
      <c r="E569" s="309"/>
      <c r="F569" s="309"/>
      <c r="G569" s="309"/>
      <c r="H569" s="309"/>
      <c r="I569" s="309"/>
      <c r="J569" s="309"/>
      <c r="K569" s="309"/>
      <c r="L569" s="309"/>
      <c r="M569" s="309"/>
      <c r="N569" s="309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  <c r="AY569" s="68"/>
      <c r="AZ569" s="68"/>
    </row>
    <row r="570" spans="1:52" ht="15.75" customHeight="1" x14ac:dyDescent="0.25">
      <c r="A570" s="348"/>
      <c r="B570" s="68"/>
      <c r="C570" s="309"/>
      <c r="D570" s="309"/>
      <c r="E570" s="309"/>
      <c r="F570" s="309"/>
      <c r="G570" s="309"/>
      <c r="H570" s="309"/>
      <c r="I570" s="309"/>
      <c r="J570" s="309"/>
      <c r="K570" s="309"/>
      <c r="L570" s="309"/>
      <c r="M570" s="309"/>
      <c r="N570" s="309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</row>
    <row r="571" spans="1:52" ht="15.75" customHeight="1" x14ac:dyDescent="0.25">
      <c r="A571" s="348"/>
      <c r="B571" s="68"/>
      <c r="C571" s="309"/>
      <c r="D571" s="309"/>
      <c r="E571" s="309"/>
      <c r="F571" s="309"/>
      <c r="G571" s="309"/>
      <c r="H571" s="309"/>
      <c r="I571" s="309"/>
      <c r="J571" s="309"/>
      <c r="K571" s="309"/>
      <c r="L571" s="309"/>
      <c r="M571" s="309"/>
      <c r="N571" s="309"/>
      <c r="O571" s="68"/>
      <c r="P571" s="68"/>
      <c r="Q571" s="68"/>
      <c r="R571" s="68"/>
      <c r="S571" s="68"/>
      <c r="T571" s="68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  <c r="AO571" s="68"/>
      <c r="AP571" s="68"/>
      <c r="AQ571" s="68"/>
      <c r="AR571" s="68"/>
      <c r="AS571" s="68"/>
      <c r="AT571" s="68"/>
      <c r="AU571" s="68"/>
      <c r="AV571" s="68"/>
      <c r="AW571" s="68"/>
      <c r="AX571" s="68"/>
      <c r="AY571" s="68"/>
      <c r="AZ571" s="68"/>
    </row>
    <row r="572" spans="1:52" ht="15.75" customHeight="1" x14ac:dyDescent="0.25">
      <c r="A572" s="348"/>
      <c r="B572" s="68"/>
      <c r="C572" s="309"/>
      <c r="D572" s="309"/>
      <c r="E572" s="309"/>
      <c r="F572" s="309"/>
      <c r="G572" s="309"/>
      <c r="H572" s="309"/>
      <c r="I572" s="309"/>
      <c r="J572" s="309"/>
      <c r="K572" s="309"/>
      <c r="L572" s="309"/>
      <c r="M572" s="309"/>
      <c r="N572" s="309"/>
      <c r="O572" s="68"/>
      <c r="P572" s="68"/>
      <c r="Q572" s="68"/>
      <c r="R572" s="68"/>
      <c r="S572" s="68"/>
      <c r="T572" s="68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68"/>
      <c r="AM572" s="68"/>
      <c r="AN572" s="68"/>
      <c r="AO572" s="68"/>
      <c r="AP572" s="68"/>
      <c r="AQ572" s="68"/>
      <c r="AR572" s="68"/>
      <c r="AS572" s="68"/>
      <c r="AT572" s="68"/>
      <c r="AU572" s="68"/>
      <c r="AV572" s="68"/>
      <c r="AW572" s="68"/>
      <c r="AX572" s="68"/>
      <c r="AY572" s="68"/>
      <c r="AZ572" s="68"/>
    </row>
    <row r="573" spans="1:52" ht="15.75" customHeight="1" x14ac:dyDescent="0.25">
      <c r="A573" s="348"/>
      <c r="B573" s="68"/>
      <c r="C573" s="309"/>
      <c r="D573" s="309"/>
      <c r="E573" s="309"/>
      <c r="F573" s="309"/>
      <c r="G573" s="309"/>
      <c r="H573" s="309"/>
      <c r="I573" s="309"/>
      <c r="J573" s="309"/>
      <c r="K573" s="309"/>
      <c r="L573" s="309"/>
      <c r="M573" s="309"/>
      <c r="N573" s="309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68"/>
      <c r="AM573" s="68"/>
      <c r="AN573" s="68"/>
      <c r="AO573" s="68"/>
      <c r="AP573" s="68"/>
      <c r="AQ573" s="68"/>
      <c r="AR573" s="68"/>
      <c r="AS573" s="68"/>
      <c r="AT573" s="68"/>
      <c r="AU573" s="68"/>
      <c r="AV573" s="68"/>
      <c r="AW573" s="68"/>
      <c r="AX573" s="68"/>
      <c r="AY573" s="68"/>
      <c r="AZ573" s="68"/>
    </row>
    <row r="574" spans="1:52" ht="15.75" customHeight="1" x14ac:dyDescent="0.25">
      <c r="A574" s="348"/>
      <c r="B574" s="68"/>
      <c r="C574" s="309"/>
      <c r="D574" s="309"/>
      <c r="E574" s="309"/>
      <c r="F574" s="309"/>
      <c r="G574" s="309"/>
      <c r="H574" s="309"/>
      <c r="I574" s="309"/>
      <c r="J574" s="309"/>
      <c r="K574" s="309"/>
      <c r="L574" s="309"/>
      <c r="M574" s="309"/>
      <c r="N574" s="309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/>
      <c r="AN574" s="68"/>
      <c r="AO574" s="68"/>
      <c r="AP574" s="68"/>
      <c r="AQ574" s="68"/>
      <c r="AR574" s="68"/>
      <c r="AS574" s="68"/>
      <c r="AT574" s="68"/>
      <c r="AU574" s="68"/>
      <c r="AV574" s="68"/>
      <c r="AW574" s="68"/>
      <c r="AX574" s="68"/>
      <c r="AY574" s="68"/>
      <c r="AZ574" s="68"/>
    </row>
    <row r="575" spans="1:52" ht="15.75" customHeight="1" x14ac:dyDescent="0.25">
      <c r="A575" s="348"/>
      <c r="B575" s="68"/>
      <c r="C575" s="309"/>
      <c r="D575" s="309"/>
      <c r="E575" s="309"/>
      <c r="F575" s="309"/>
      <c r="G575" s="309"/>
      <c r="H575" s="309"/>
      <c r="I575" s="309"/>
      <c r="J575" s="309"/>
      <c r="K575" s="309"/>
      <c r="L575" s="309"/>
      <c r="M575" s="309"/>
      <c r="N575" s="309"/>
      <c r="O575" s="68"/>
      <c r="P575" s="68"/>
      <c r="Q575" s="68"/>
      <c r="R575" s="68"/>
      <c r="S575" s="68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68"/>
      <c r="AM575" s="68"/>
      <c r="AN575" s="68"/>
      <c r="AO575" s="68"/>
      <c r="AP575" s="68"/>
      <c r="AQ575" s="68"/>
      <c r="AR575" s="68"/>
      <c r="AS575" s="68"/>
      <c r="AT575" s="68"/>
      <c r="AU575" s="68"/>
      <c r="AV575" s="68"/>
      <c r="AW575" s="68"/>
      <c r="AX575" s="68"/>
      <c r="AY575" s="68"/>
      <c r="AZ575" s="68"/>
    </row>
    <row r="576" spans="1:52" ht="15.75" customHeight="1" x14ac:dyDescent="0.25">
      <c r="A576" s="348"/>
      <c r="B576" s="68"/>
      <c r="C576" s="309"/>
      <c r="D576" s="309"/>
      <c r="E576" s="309"/>
      <c r="F576" s="309"/>
      <c r="G576" s="309"/>
      <c r="H576" s="309"/>
      <c r="I576" s="309"/>
      <c r="J576" s="309"/>
      <c r="K576" s="309"/>
      <c r="L576" s="309"/>
      <c r="M576" s="309"/>
      <c r="N576" s="309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/>
      <c r="AQ576" s="68"/>
      <c r="AR576" s="68"/>
      <c r="AS576" s="68"/>
      <c r="AT576" s="68"/>
      <c r="AU576" s="68"/>
      <c r="AV576" s="68"/>
      <c r="AW576" s="68"/>
      <c r="AX576" s="68"/>
      <c r="AY576" s="68"/>
      <c r="AZ576" s="68"/>
    </row>
    <row r="577" spans="1:52" ht="15.75" customHeight="1" x14ac:dyDescent="0.25">
      <c r="A577" s="348"/>
      <c r="B577" s="68"/>
      <c r="C577" s="309"/>
      <c r="D577" s="309"/>
      <c r="E577" s="309"/>
      <c r="F577" s="309"/>
      <c r="G577" s="309"/>
      <c r="H577" s="309"/>
      <c r="I577" s="309"/>
      <c r="J577" s="309"/>
      <c r="K577" s="309"/>
      <c r="L577" s="309"/>
      <c r="M577" s="309"/>
      <c r="N577" s="309"/>
      <c r="O577" s="68"/>
      <c r="P577" s="68"/>
      <c r="Q577" s="68"/>
      <c r="R577" s="68"/>
      <c r="S577" s="68"/>
      <c r="T577" s="68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68"/>
      <c r="AM577" s="68"/>
      <c r="AN577" s="68"/>
      <c r="AO577" s="68"/>
      <c r="AP577" s="68"/>
      <c r="AQ577" s="68"/>
      <c r="AR577" s="68"/>
      <c r="AS577" s="68"/>
      <c r="AT577" s="68"/>
      <c r="AU577" s="68"/>
      <c r="AV577" s="68"/>
      <c r="AW577" s="68"/>
      <c r="AX577" s="68"/>
      <c r="AY577" s="68"/>
      <c r="AZ577" s="68"/>
    </row>
    <row r="578" spans="1:52" ht="15.75" customHeight="1" x14ac:dyDescent="0.25">
      <c r="A578" s="348"/>
      <c r="B578" s="68"/>
      <c r="C578" s="309"/>
      <c r="D578" s="309"/>
      <c r="E578" s="309"/>
      <c r="F578" s="309"/>
      <c r="G578" s="309"/>
      <c r="H578" s="309"/>
      <c r="I578" s="309"/>
      <c r="J578" s="309"/>
      <c r="K578" s="309"/>
      <c r="L578" s="309"/>
      <c r="M578" s="309"/>
      <c r="N578" s="309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8"/>
      <c r="AW578" s="68"/>
      <c r="AX578" s="68"/>
      <c r="AY578" s="68"/>
      <c r="AZ578" s="68"/>
    </row>
    <row r="579" spans="1:52" ht="15.75" customHeight="1" x14ac:dyDescent="0.25">
      <c r="A579" s="348"/>
      <c r="B579" s="68"/>
      <c r="C579" s="309"/>
      <c r="D579" s="309"/>
      <c r="E579" s="309"/>
      <c r="F579" s="309"/>
      <c r="G579" s="309"/>
      <c r="H579" s="309"/>
      <c r="I579" s="309"/>
      <c r="J579" s="309"/>
      <c r="K579" s="309"/>
      <c r="L579" s="309"/>
      <c r="M579" s="309"/>
      <c r="N579" s="309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68"/>
      <c r="AM579" s="68"/>
      <c r="AN579" s="68"/>
      <c r="AO579" s="68"/>
      <c r="AP579" s="68"/>
      <c r="AQ579" s="68"/>
      <c r="AR579" s="68"/>
      <c r="AS579" s="68"/>
      <c r="AT579" s="68"/>
      <c r="AU579" s="68"/>
      <c r="AV579" s="68"/>
      <c r="AW579" s="68"/>
      <c r="AX579" s="68"/>
      <c r="AY579" s="68"/>
      <c r="AZ579" s="68"/>
    </row>
    <row r="580" spans="1:52" ht="15.75" customHeight="1" x14ac:dyDescent="0.25">
      <c r="A580" s="348"/>
      <c r="B580" s="68"/>
      <c r="C580" s="309"/>
      <c r="D580" s="309"/>
      <c r="E580" s="309"/>
      <c r="F580" s="309"/>
      <c r="G580" s="309"/>
      <c r="H580" s="309"/>
      <c r="I580" s="309"/>
      <c r="J580" s="309"/>
      <c r="K580" s="309"/>
      <c r="L580" s="309"/>
      <c r="M580" s="309"/>
      <c r="N580" s="309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/>
      <c r="AY580" s="68"/>
      <c r="AZ580" s="68"/>
    </row>
    <row r="581" spans="1:52" ht="15.75" customHeight="1" x14ac:dyDescent="0.25">
      <c r="A581" s="348"/>
      <c r="B581" s="68"/>
      <c r="C581" s="309"/>
      <c r="D581" s="309"/>
      <c r="E581" s="309"/>
      <c r="F581" s="309"/>
      <c r="G581" s="309"/>
      <c r="H581" s="309"/>
      <c r="I581" s="309"/>
      <c r="J581" s="309"/>
      <c r="K581" s="309"/>
      <c r="L581" s="309"/>
      <c r="M581" s="309"/>
      <c r="N581" s="309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/>
      <c r="AN581" s="68"/>
      <c r="AO581" s="68"/>
      <c r="AP581" s="68"/>
      <c r="AQ581" s="68"/>
      <c r="AR581" s="68"/>
      <c r="AS581" s="68"/>
      <c r="AT581" s="68"/>
      <c r="AU581" s="68"/>
      <c r="AV581" s="68"/>
      <c r="AW581" s="68"/>
      <c r="AX581" s="68"/>
      <c r="AY581" s="68"/>
      <c r="AZ581" s="68"/>
    </row>
    <row r="582" spans="1:52" ht="15.75" customHeight="1" x14ac:dyDescent="0.25">
      <c r="A582" s="348"/>
      <c r="B582" s="68"/>
      <c r="C582" s="309"/>
      <c r="D582" s="309"/>
      <c r="E582" s="309"/>
      <c r="F582" s="309"/>
      <c r="G582" s="309"/>
      <c r="H582" s="309"/>
      <c r="I582" s="309"/>
      <c r="J582" s="309"/>
      <c r="K582" s="309"/>
      <c r="L582" s="309"/>
      <c r="M582" s="309"/>
      <c r="N582" s="309"/>
      <c r="O582" s="68"/>
      <c r="P582" s="68"/>
      <c r="Q582" s="68"/>
      <c r="R582" s="68"/>
      <c r="S582" s="68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  <c r="AO582" s="68"/>
      <c r="AP582" s="68"/>
      <c r="AQ582" s="68"/>
      <c r="AR582" s="68"/>
      <c r="AS582" s="68"/>
      <c r="AT582" s="68"/>
      <c r="AU582" s="68"/>
      <c r="AV582" s="68"/>
      <c r="AW582" s="68"/>
      <c r="AX582" s="68"/>
      <c r="AY582" s="68"/>
      <c r="AZ582" s="68"/>
    </row>
    <row r="583" spans="1:52" ht="15.75" customHeight="1" x14ac:dyDescent="0.25">
      <c r="A583" s="348"/>
      <c r="B583" s="68"/>
      <c r="C583" s="309"/>
      <c r="D583" s="309"/>
      <c r="E583" s="309"/>
      <c r="F583" s="309"/>
      <c r="G583" s="309"/>
      <c r="H583" s="309"/>
      <c r="I583" s="309"/>
      <c r="J583" s="309"/>
      <c r="K583" s="309"/>
      <c r="L583" s="309"/>
      <c r="M583" s="309"/>
      <c r="N583" s="309"/>
      <c r="O583" s="68"/>
      <c r="P583" s="68"/>
      <c r="Q583" s="68"/>
      <c r="R583" s="68"/>
      <c r="S583" s="68"/>
      <c r="T583" s="68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  <c r="AO583" s="68"/>
      <c r="AP583" s="68"/>
      <c r="AQ583" s="68"/>
      <c r="AR583" s="68"/>
      <c r="AS583" s="68"/>
      <c r="AT583" s="68"/>
      <c r="AU583" s="68"/>
      <c r="AV583" s="68"/>
      <c r="AW583" s="68"/>
      <c r="AX583" s="68"/>
      <c r="AY583" s="68"/>
      <c r="AZ583" s="68"/>
    </row>
    <row r="584" spans="1:52" ht="15.75" customHeight="1" x14ac:dyDescent="0.25">
      <c r="A584" s="348"/>
      <c r="B584" s="68"/>
      <c r="C584" s="309"/>
      <c r="D584" s="309"/>
      <c r="E584" s="309"/>
      <c r="F584" s="309"/>
      <c r="G584" s="309"/>
      <c r="H584" s="309"/>
      <c r="I584" s="309"/>
      <c r="J584" s="309"/>
      <c r="K584" s="309"/>
      <c r="L584" s="309"/>
      <c r="M584" s="309"/>
      <c r="N584" s="309"/>
      <c r="O584" s="68"/>
      <c r="P584" s="68"/>
      <c r="Q584" s="68"/>
      <c r="R584" s="68"/>
      <c r="S584" s="68"/>
      <c r="T584" s="68"/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  <c r="AL584" s="68"/>
      <c r="AM584" s="68"/>
      <c r="AN584" s="68"/>
      <c r="AO584" s="68"/>
      <c r="AP584" s="68"/>
      <c r="AQ584" s="68"/>
      <c r="AR584" s="68"/>
      <c r="AS584" s="68"/>
      <c r="AT584" s="68"/>
      <c r="AU584" s="68"/>
      <c r="AV584" s="68"/>
      <c r="AW584" s="68"/>
      <c r="AX584" s="68"/>
      <c r="AY584" s="68"/>
      <c r="AZ584" s="68"/>
    </row>
    <row r="585" spans="1:52" ht="15.75" customHeight="1" x14ac:dyDescent="0.25">
      <c r="A585" s="348"/>
      <c r="B585" s="68"/>
      <c r="C585" s="309"/>
      <c r="D585" s="309"/>
      <c r="E585" s="309"/>
      <c r="F585" s="309"/>
      <c r="G585" s="309"/>
      <c r="H585" s="309"/>
      <c r="I585" s="309"/>
      <c r="J585" s="309"/>
      <c r="K585" s="309"/>
      <c r="L585" s="309"/>
      <c r="M585" s="309"/>
      <c r="N585" s="309"/>
      <c r="O585" s="68"/>
      <c r="P585" s="68"/>
      <c r="Q585" s="68"/>
      <c r="R585" s="68"/>
      <c r="S585" s="68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  <c r="AO585" s="68"/>
      <c r="AP585" s="68"/>
      <c r="AQ585" s="68"/>
      <c r="AR585" s="68"/>
      <c r="AS585" s="68"/>
      <c r="AT585" s="68"/>
      <c r="AU585" s="68"/>
      <c r="AV585" s="68"/>
      <c r="AW585" s="68"/>
      <c r="AX585" s="68"/>
      <c r="AY585" s="68"/>
      <c r="AZ585" s="68"/>
    </row>
    <row r="586" spans="1:52" ht="15.75" customHeight="1" x14ac:dyDescent="0.25">
      <c r="A586" s="348"/>
      <c r="B586" s="68"/>
      <c r="C586" s="309"/>
      <c r="D586" s="309"/>
      <c r="E586" s="309"/>
      <c r="F586" s="309"/>
      <c r="G586" s="309"/>
      <c r="H586" s="309"/>
      <c r="I586" s="309"/>
      <c r="J586" s="309"/>
      <c r="K586" s="309"/>
      <c r="L586" s="309"/>
      <c r="M586" s="309"/>
      <c r="N586" s="309"/>
      <c r="O586" s="68"/>
      <c r="P586" s="68"/>
      <c r="Q586" s="68"/>
      <c r="R586" s="68"/>
      <c r="S586" s="68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  <c r="AO586" s="68"/>
      <c r="AP586" s="68"/>
      <c r="AQ586" s="68"/>
      <c r="AR586" s="68"/>
      <c r="AS586" s="68"/>
      <c r="AT586" s="68"/>
      <c r="AU586" s="68"/>
      <c r="AV586" s="68"/>
      <c r="AW586" s="68"/>
      <c r="AX586" s="68"/>
      <c r="AY586" s="68"/>
      <c r="AZ586" s="68"/>
    </row>
    <row r="587" spans="1:52" ht="15.75" customHeight="1" x14ac:dyDescent="0.25">
      <c r="A587" s="348"/>
      <c r="B587" s="68"/>
      <c r="C587" s="309"/>
      <c r="D587" s="309"/>
      <c r="E587" s="309"/>
      <c r="F587" s="309"/>
      <c r="G587" s="309"/>
      <c r="H587" s="309"/>
      <c r="I587" s="309"/>
      <c r="J587" s="309"/>
      <c r="K587" s="309"/>
      <c r="L587" s="309"/>
      <c r="M587" s="309"/>
      <c r="N587" s="309"/>
      <c r="O587" s="68"/>
      <c r="P587" s="68"/>
      <c r="Q587" s="68"/>
      <c r="R587" s="68"/>
      <c r="S587" s="68"/>
      <c r="T587" s="68"/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  <c r="AL587" s="68"/>
      <c r="AM587" s="68"/>
      <c r="AN587" s="68"/>
      <c r="AO587" s="68"/>
      <c r="AP587" s="68"/>
      <c r="AQ587" s="68"/>
      <c r="AR587" s="68"/>
      <c r="AS587" s="68"/>
      <c r="AT587" s="68"/>
      <c r="AU587" s="68"/>
      <c r="AV587" s="68"/>
      <c r="AW587" s="68"/>
      <c r="AX587" s="68"/>
      <c r="AY587" s="68"/>
      <c r="AZ587" s="68"/>
    </row>
    <row r="588" spans="1:52" ht="15.75" customHeight="1" x14ac:dyDescent="0.25">
      <c r="A588" s="348"/>
      <c r="B588" s="68"/>
      <c r="C588" s="309"/>
      <c r="D588" s="309"/>
      <c r="E588" s="309"/>
      <c r="F588" s="309"/>
      <c r="G588" s="309"/>
      <c r="H588" s="309"/>
      <c r="I588" s="309"/>
      <c r="J588" s="309"/>
      <c r="K588" s="309"/>
      <c r="L588" s="309"/>
      <c r="M588" s="309"/>
      <c r="N588" s="309"/>
      <c r="O588" s="68"/>
      <c r="P588" s="68"/>
      <c r="Q588" s="68"/>
      <c r="R588" s="68"/>
      <c r="S588" s="68"/>
      <c r="T588" s="68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  <c r="AO588" s="68"/>
      <c r="AP588" s="68"/>
      <c r="AQ588" s="68"/>
      <c r="AR588" s="68"/>
      <c r="AS588" s="68"/>
      <c r="AT588" s="68"/>
      <c r="AU588" s="68"/>
      <c r="AV588" s="68"/>
      <c r="AW588" s="68"/>
      <c r="AX588" s="68"/>
      <c r="AY588" s="68"/>
      <c r="AZ588" s="68"/>
    </row>
    <row r="589" spans="1:52" ht="15.75" customHeight="1" x14ac:dyDescent="0.25">
      <c r="A589" s="348"/>
      <c r="B589" s="68"/>
      <c r="C589" s="309"/>
      <c r="D589" s="309"/>
      <c r="E589" s="309"/>
      <c r="F589" s="309"/>
      <c r="G589" s="309"/>
      <c r="H589" s="309"/>
      <c r="I589" s="309"/>
      <c r="J589" s="309"/>
      <c r="K589" s="309"/>
      <c r="L589" s="309"/>
      <c r="M589" s="309"/>
      <c r="N589" s="309"/>
      <c r="O589" s="68"/>
      <c r="P589" s="68"/>
      <c r="Q589" s="68"/>
      <c r="R589" s="68"/>
      <c r="S589" s="68"/>
      <c r="T589" s="68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  <c r="AL589" s="68"/>
      <c r="AM589" s="68"/>
      <c r="AN589" s="68"/>
      <c r="AO589" s="68"/>
      <c r="AP589" s="68"/>
      <c r="AQ589" s="68"/>
      <c r="AR589" s="68"/>
      <c r="AS589" s="68"/>
      <c r="AT589" s="68"/>
      <c r="AU589" s="68"/>
      <c r="AV589" s="68"/>
      <c r="AW589" s="68"/>
      <c r="AX589" s="68"/>
      <c r="AY589" s="68"/>
      <c r="AZ589" s="68"/>
    </row>
    <row r="590" spans="1:52" ht="15.75" customHeight="1" x14ac:dyDescent="0.25">
      <c r="A590" s="348"/>
      <c r="B590" s="68"/>
      <c r="C590" s="309"/>
      <c r="D590" s="309"/>
      <c r="E590" s="309"/>
      <c r="F590" s="309"/>
      <c r="G590" s="309"/>
      <c r="H590" s="309"/>
      <c r="I590" s="309"/>
      <c r="J590" s="309"/>
      <c r="K590" s="309"/>
      <c r="L590" s="309"/>
      <c r="M590" s="309"/>
      <c r="N590" s="309"/>
      <c r="O590" s="68"/>
      <c r="P590" s="68"/>
      <c r="Q590" s="68"/>
      <c r="R590" s="68"/>
      <c r="S590" s="68"/>
      <c r="T590" s="68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8"/>
      <c r="AN590" s="68"/>
      <c r="AO590" s="68"/>
      <c r="AP590" s="68"/>
      <c r="AQ590" s="68"/>
      <c r="AR590" s="68"/>
      <c r="AS590" s="68"/>
      <c r="AT590" s="68"/>
      <c r="AU590" s="68"/>
      <c r="AV590" s="68"/>
      <c r="AW590" s="68"/>
      <c r="AX590" s="68"/>
      <c r="AY590" s="68"/>
      <c r="AZ590" s="68"/>
    </row>
    <row r="591" spans="1:52" ht="15.75" customHeight="1" x14ac:dyDescent="0.25">
      <c r="A591" s="348"/>
      <c r="B591" s="68"/>
      <c r="C591" s="309"/>
      <c r="D591" s="309"/>
      <c r="E591" s="309"/>
      <c r="F591" s="309"/>
      <c r="G591" s="309"/>
      <c r="H591" s="309"/>
      <c r="I591" s="309"/>
      <c r="J591" s="309"/>
      <c r="K591" s="309"/>
      <c r="L591" s="309"/>
      <c r="M591" s="309"/>
      <c r="N591" s="309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8"/>
      <c r="AW591" s="68"/>
      <c r="AX591" s="68"/>
      <c r="AY591" s="68"/>
      <c r="AZ591" s="68"/>
    </row>
    <row r="592" spans="1:52" ht="15.75" customHeight="1" x14ac:dyDescent="0.25">
      <c r="A592" s="348"/>
      <c r="B592" s="68"/>
      <c r="C592" s="309"/>
      <c r="D592" s="309"/>
      <c r="E592" s="309"/>
      <c r="F592" s="309"/>
      <c r="G592" s="309"/>
      <c r="H592" s="309"/>
      <c r="I592" s="309"/>
      <c r="J592" s="309"/>
      <c r="K592" s="309"/>
      <c r="L592" s="309"/>
      <c r="M592" s="309"/>
      <c r="N592" s="309"/>
      <c r="O592" s="68"/>
      <c r="P592" s="68"/>
      <c r="Q592" s="68"/>
      <c r="R592" s="68"/>
      <c r="S592" s="68"/>
      <c r="T592" s="68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  <c r="AO592" s="68"/>
      <c r="AP592" s="68"/>
      <c r="AQ592" s="68"/>
      <c r="AR592" s="68"/>
      <c r="AS592" s="68"/>
      <c r="AT592" s="68"/>
      <c r="AU592" s="68"/>
      <c r="AV592" s="68"/>
      <c r="AW592" s="68"/>
      <c r="AX592" s="68"/>
      <c r="AY592" s="68"/>
      <c r="AZ592" s="68"/>
    </row>
    <row r="593" spans="1:52" ht="15.75" customHeight="1" x14ac:dyDescent="0.25">
      <c r="A593" s="348"/>
      <c r="B593" s="68"/>
      <c r="C593" s="309"/>
      <c r="D593" s="309"/>
      <c r="E593" s="309"/>
      <c r="F593" s="309"/>
      <c r="G593" s="309"/>
      <c r="H593" s="309"/>
      <c r="I593" s="309"/>
      <c r="J593" s="309"/>
      <c r="K593" s="309"/>
      <c r="L593" s="309"/>
      <c r="M593" s="309"/>
      <c r="N593" s="309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68"/>
      <c r="AM593" s="68"/>
      <c r="AN593" s="68"/>
      <c r="AO593" s="68"/>
      <c r="AP593" s="68"/>
      <c r="AQ593" s="68"/>
      <c r="AR593" s="68"/>
      <c r="AS593" s="68"/>
      <c r="AT593" s="68"/>
      <c r="AU593" s="68"/>
      <c r="AV593" s="68"/>
      <c r="AW593" s="68"/>
      <c r="AX593" s="68"/>
      <c r="AY593" s="68"/>
      <c r="AZ593" s="68"/>
    </row>
    <row r="594" spans="1:52" ht="15.75" customHeight="1" x14ac:dyDescent="0.25">
      <c r="A594" s="348"/>
      <c r="B594" s="68"/>
      <c r="C594" s="309"/>
      <c r="D594" s="309"/>
      <c r="E594" s="309"/>
      <c r="F594" s="309"/>
      <c r="G594" s="309"/>
      <c r="H594" s="309"/>
      <c r="I594" s="309"/>
      <c r="J594" s="309"/>
      <c r="K594" s="309"/>
      <c r="L594" s="309"/>
      <c r="M594" s="309"/>
      <c r="N594" s="309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68"/>
      <c r="AM594" s="68"/>
      <c r="AN594" s="68"/>
      <c r="AO594" s="68"/>
      <c r="AP594" s="68"/>
      <c r="AQ594" s="68"/>
      <c r="AR594" s="68"/>
      <c r="AS594" s="68"/>
      <c r="AT594" s="68"/>
      <c r="AU594" s="68"/>
      <c r="AV594" s="68"/>
      <c r="AW594" s="68"/>
      <c r="AX594" s="68"/>
      <c r="AY594" s="68"/>
      <c r="AZ594" s="68"/>
    </row>
    <row r="595" spans="1:52" ht="15.75" customHeight="1" x14ac:dyDescent="0.25">
      <c r="A595" s="348"/>
      <c r="B595" s="68"/>
      <c r="C595" s="309"/>
      <c r="D595" s="309"/>
      <c r="E595" s="309"/>
      <c r="F595" s="309"/>
      <c r="G595" s="309"/>
      <c r="H595" s="309"/>
      <c r="I595" s="309"/>
      <c r="J595" s="309"/>
      <c r="K595" s="309"/>
      <c r="L595" s="309"/>
      <c r="M595" s="309"/>
      <c r="N595" s="309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</row>
    <row r="596" spans="1:52" ht="15.75" customHeight="1" x14ac:dyDescent="0.25">
      <c r="A596" s="348"/>
      <c r="B596" s="68"/>
      <c r="C596" s="309"/>
      <c r="D596" s="309"/>
      <c r="E596" s="309"/>
      <c r="F596" s="309"/>
      <c r="G596" s="309"/>
      <c r="H596" s="309"/>
      <c r="I596" s="309"/>
      <c r="J596" s="309"/>
      <c r="K596" s="309"/>
      <c r="L596" s="309"/>
      <c r="M596" s="309"/>
      <c r="N596" s="309"/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68"/>
      <c r="AM596" s="68"/>
      <c r="AN596" s="68"/>
      <c r="AO596" s="68"/>
      <c r="AP596" s="68"/>
      <c r="AQ596" s="68"/>
      <c r="AR596" s="68"/>
      <c r="AS596" s="68"/>
      <c r="AT596" s="68"/>
      <c r="AU596" s="68"/>
      <c r="AV596" s="68"/>
      <c r="AW596" s="68"/>
      <c r="AX596" s="68"/>
      <c r="AY596" s="68"/>
      <c r="AZ596" s="68"/>
    </row>
    <row r="597" spans="1:52" ht="15.75" customHeight="1" x14ac:dyDescent="0.25">
      <c r="A597" s="348"/>
      <c r="B597" s="68"/>
      <c r="C597" s="309"/>
      <c r="D597" s="309"/>
      <c r="E597" s="309"/>
      <c r="F597" s="309"/>
      <c r="G597" s="309"/>
      <c r="H597" s="309"/>
      <c r="I597" s="309"/>
      <c r="J597" s="309"/>
      <c r="K597" s="309"/>
      <c r="L597" s="309"/>
      <c r="M597" s="309"/>
      <c r="N597" s="309"/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  <c r="AO597" s="68"/>
      <c r="AP597" s="68"/>
      <c r="AQ597" s="68"/>
      <c r="AR597" s="68"/>
      <c r="AS597" s="68"/>
      <c r="AT597" s="68"/>
      <c r="AU597" s="68"/>
      <c r="AV597" s="68"/>
      <c r="AW597" s="68"/>
      <c r="AX597" s="68"/>
      <c r="AY597" s="68"/>
      <c r="AZ597" s="68"/>
    </row>
    <row r="598" spans="1:52" ht="15.75" customHeight="1" x14ac:dyDescent="0.25">
      <c r="A598" s="348"/>
      <c r="B598" s="68"/>
      <c r="C598" s="309"/>
      <c r="D598" s="309"/>
      <c r="E598" s="309"/>
      <c r="F598" s="309"/>
      <c r="G598" s="309"/>
      <c r="H598" s="309"/>
      <c r="I598" s="309"/>
      <c r="J598" s="309"/>
      <c r="K598" s="309"/>
      <c r="L598" s="309"/>
      <c r="M598" s="309"/>
      <c r="N598" s="309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68"/>
      <c r="AM598" s="68"/>
      <c r="AN598" s="68"/>
      <c r="AO598" s="68"/>
      <c r="AP598" s="68"/>
      <c r="AQ598" s="68"/>
      <c r="AR598" s="68"/>
      <c r="AS598" s="68"/>
      <c r="AT598" s="68"/>
      <c r="AU598" s="68"/>
      <c r="AV598" s="68"/>
      <c r="AW598" s="68"/>
      <c r="AX598" s="68"/>
      <c r="AY598" s="68"/>
      <c r="AZ598" s="68"/>
    </row>
    <row r="599" spans="1:52" ht="15.75" customHeight="1" x14ac:dyDescent="0.25">
      <c r="A599" s="348"/>
      <c r="B599" s="68"/>
      <c r="C599" s="309"/>
      <c r="D599" s="309"/>
      <c r="E599" s="309"/>
      <c r="F599" s="309"/>
      <c r="G599" s="309"/>
      <c r="H599" s="309"/>
      <c r="I599" s="309"/>
      <c r="J599" s="309"/>
      <c r="K599" s="309"/>
      <c r="L599" s="309"/>
      <c r="M599" s="309"/>
      <c r="N599" s="309"/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</row>
    <row r="600" spans="1:52" ht="15.75" customHeight="1" x14ac:dyDescent="0.25">
      <c r="A600" s="348"/>
      <c r="B600" s="68"/>
      <c r="C600" s="309"/>
      <c r="D600" s="309"/>
      <c r="E600" s="309"/>
      <c r="F600" s="309"/>
      <c r="G600" s="309"/>
      <c r="H600" s="309"/>
      <c r="I600" s="309"/>
      <c r="J600" s="309"/>
      <c r="K600" s="309"/>
      <c r="L600" s="309"/>
      <c r="M600" s="309"/>
      <c r="N600" s="309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</row>
    <row r="601" spans="1:52" ht="15.75" customHeight="1" x14ac:dyDescent="0.25">
      <c r="A601" s="348"/>
      <c r="B601" s="68"/>
      <c r="C601" s="309"/>
      <c r="D601" s="309"/>
      <c r="E601" s="309"/>
      <c r="F601" s="309"/>
      <c r="G601" s="309"/>
      <c r="H601" s="309"/>
      <c r="I601" s="309"/>
      <c r="J601" s="309"/>
      <c r="K601" s="309"/>
      <c r="L601" s="309"/>
      <c r="M601" s="309"/>
      <c r="N601" s="309"/>
      <c r="O601" s="68"/>
      <c r="P601" s="68"/>
      <c r="Q601" s="68"/>
      <c r="R601" s="68"/>
      <c r="S601" s="68"/>
      <c r="T601" s="68"/>
      <c r="U601" s="68"/>
      <c r="V601" s="68"/>
      <c r="W601" s="68"/>
      <c r="X601" s="68"/>
      <c r="Y601" s="68"/>
      <c r="Z601" s="68"/>
      <c r="AA601" s="68"/>
      <c r="AB601" s="68"/>
      <c r="AC601" s="68"/>
      <c r="AD601" s="68"/>
      <c r="AE601" s="68"/>
      <c r="AF601" s="68"/>
      <c r="AG601" s="68"/>
      <c r="AH601" s="68"/>
      <c r="AI601" s="68"/>
      <c r="AJ601" s="68"/>
      <c r="AK601" s="68"/>
      <c r="AL601" s="68"/>
      <c r="AM601" s="68"/>
      <c r="AN601" s="68"/>
      <c r="AO601" s="68"/>
      <c r="AP601" s="68"/>
      <c r="AQ601" s="68"/>
      <c r="AR601" s="68"/>
      <c r="AS601" s="68"/>
      <c r="AT601" s="68"/>
      <c r="AU601" s="68"/>
      <c r="AV601" s="68"/>
      <c r="AW601" s="68"/>
      <c r="AX601" s="68"/>
      <c r="AY601" s="68"/>
      <c r="AZ601" s="68"/>
    </row>
    <row r="602" spans="1:52" ht="15.75" customHeight="1" x14ac:dyDescent="0.25">
      <c r="A602" s="348"/>
      <c r="B602" s="68"/>
      <c r="C602" s="309"/>
      <c r="D602" s="309"/>
      <c r="E602" s="309"/>
      <c r="F602" s="309"/>
      <c r="G602" s="309"/>
      <c r="H602" s="309"/>
      <c r="I602" s="309"/>
      <c r="J602" s="309"/>
      <c r="K602" s="309"/>
      <c r="L602" s="309"/>
      <c r="M602" s="309"/>
      <c r="N602" s="309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/>
      <c r="AF602" s="68"/>
      <c r="AG602" s="68"/>
      <c r="AH602" s="68"/>
      <c r="AI602" s="68"/>
      <c r="AJ602" s="68"/>
      <c r="AK602" s="68"/>
      <c r="AL602" s="68"/>
      <c r="AM602" s="68"/>
      <c r="AN602" s="68"/>
      <c r="AO602" s="68"/>
      <c r="AP602" s="68"/>
      <c r="AQ602" s="68"/>
      <c r="AR602" s="68"/>
      <c r="AS602" s="68"/>
      <c r="AT602" s="68"/>
      <c r="AU602" s="68"/>
      <c r="AV602" s="68"/>
      <c r="AW602" s="68"/>
      <c r="AX602" s="68"/>
      <c r="AY602" s="68"/>
      <c r="AZ602" s="68"/>
    </row>
    <row r="603" spans="1:52" ht="15.75" customHeight="1" x14ac:dyDescent="0.25">
      <c r="A603" s="348"/>
      <c r="B603" s="68"/>
      <c r="C603" s="309"/>
      <c r="D603" s="309"/>
      <c r="E603" s="309"/>
      <c r="F603" s="309"/>
      <c r="G603" s="309"/>
      <c r="H603" s="309"/>
      <c r="I603" s="309"/>
      <c r="J603" s="309"/>
      <c r="K603" s="309"/>
      <c r="L603" s="309"/>
      <c r="M603" s="309"/>
      <c r="N603" s="309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68"/>
      <c r="AM603" s="68"/>
      <c r="AN603" s="68"/>
      <c r="AO603" s="68"/>
      <c r="AP603" s="68"/>
      <c r="AQ603" s="68"/>
      <c r="AR603" s="68"/>
      <c r="AS603" s="68"/>
      <c r="AT603" s="68"/>
      <c r="AU603" s="68"/>
      <c r="AV603" s="68"/>
      <c r="AW603" s="68"/>
      <c r="AX603" s="68"/>
      <c r="AY603" s="68"/>
      <c r="AZ603" s="68"/>
    </row>
    <row r="604" spans="1:52" ht="15.75" customHeight="1" x14ac:dyDescent="0.25">
      <c r="A604" s="348"/>
      <c r="B604" s="68"/>
      <c r="C604" s="309"/>
      <c r="D604" s="309"/>
      <c r="E604" s="309"/>
      <c r="F604" s="309"/>
      <c r="G604" s="309"/>
      <c r="H604" s="309"/>
      <c r="I604" s="309"/>
      <c r="J604" s="309"/>
      <c r="K604" s="309"/>
      <c r="L604" s="309"/>
      <c r="M604" s="309"/>
      <c r="N604" s="309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  <c r="AL604" s="68"/>
      <c r="AM604" s="68"/>
      <c r="AN604" s="68"/>
      <c r="AO604" s="68"/>
      <c r="AP604" s="68"/>
      <c r="AQ604" s="68"/>
      <c r="AR604" s="68"/>
      <c r="AS604" s="68"/>
      <c r="AT604" s="68"/>
      <c r="AU604" s="68"/>
      <c r="AV604" s="68"/>
      <c r="AW604" s="68"/>
      <c r="AX604" s="68"/>
      <c r="AY604" s="68"/>
      <c r="AZ604" s="68"/>
    </row>
    <row r="605" spans="1:52" ht="15.75" customHeight="1" x14ac:dyDescent="0.25">
      <c r="A605" s="348"/>
      <c r="B605" s="68"/>
      <c r="C605" s="309"/>
      <c r="D605" s="309"/>
      <c r="E605" s="309"/>
      <c r="F605" s="309"/>
      <c r="G605" s="309"/>
      <c r="H605" s="309"/>
      <c r="I605" s="309"/>
      <c r="J605" s="309"/>
      <c r="K605" s="309"/>
      <c r="L605" s="309"/>
      <c r="M605" s="309"/>
      <c r="N605" s="309"/>
      <c r="O605" s="68"/>
      <c r="P605" s="68"/>
      <c r="Q605" s="68"/>
      <c r="R605" s="68"/>
      <c r="S605" s="68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68"/>
      <c r="AM605" s="68"/>
      <c r="AN605" s="68"/>
      <c r="AO605" s="68"/>
      <c r="AP605" s="68"/>
      <c r="AQ605" s="68"/>
      <c r="AR605" s="68"/>
      <c r="AS605" s="68"/>
      <c r="AT605" s="68"/>
      <c r="AU605" s="68"/>
      <c r="AV605" s="68"/>
      <c r="AW605" s="68"/>
      <c r="AX605" s="68"/>
      <c r="AY605" s="68"/>
      <c r="AZ605" s="68"/>
    </row>
    <row r="606" spans="1:52" ht="15.75" customHeight="1" x14ac:dyDescent="0.25">
      <c r="A606" s="348"/>
      <c r="B606" s="68"/>
      <c r="C606" s="309"/>
      <c r="D606" s="309"/>
      <c r="E606" s="309"/>
      <c r="F606" s="309"/>
      <c r="G606" s="309"/>
      <c r="H606" s="309"/>
      <c r="I606" s="309"/>
      <c r="J606" s="309"/>
      <c r="K606" s="309"/>
      <c r="L606" s="309"/>
      <c r="M606" s="309"/>
      <c r="N606" s="309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8"/>
      <c r="AW606" s="68"/>
      <c r="AX606" s="68"/>
      <c r="AY606" s="68"/>
      <c r="AZ606" s="68"/>
    </row>
    <row r="607" spans="1:52" ht="15.75" customHeight="1" x14ac:dyDescent="0.25">
      <c r="A607" s="348"/>
      <c r="B607" s="68"/>
      <c r="C607" s="309"/>
      <c r="D607" s="309"/>
      <c r="E607" s="309"/>
      <c r="F607" s="309"/>
      <c r="G607" s="309"/>
      <c r="H607" s="309"/>
      <c r="I607" s="309"/>
      <c r="J607" s="309"/>
      <c r="K607" s="309"/>
      <c r="L607" s="309"/>
      <c r="M607" s="309"/>
      <c r="N607" s="309"/>
      <c r="O607" s="68"/>
      <c r="P607" s="68"/>
      <c r="Q607" s="68"/>
      <c r="R607" s="68"/>
      <c r="S607" s="68"/>
      <c r="T607" s="68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68"/>
      <c r="AM607" s="68"/>
      <c r="AN607" s="68"/>
      <c r="AO607" s="68"/>
      <c r="AP607" s="68"/>
      <c r="AQ607" s="68"/>
      <c r="AR607" s="68"/>
      <c r="AS607" s="68"/>
      <c r="AT607" s="68"/>
      <c r="AU607" s="68"/>
      <c r="AV607" s="68"/>
      <c r="AW607" s="68"/>
      <c r="AX607" s="68"/>
      <c r="AY607" s="68"/>
      <c r="AZ607" s="68"/>
    </row>
    <row r="608" spans="1:52" ht="15.75" customHeight="1" x14ac:dyDescent="0.25">
      <c r="A608" s="348"/>
      <c r="B608" s="68"/>
      <c r="C608" s="309"/>
      <c r="D608" s="309"/>
      <c r="E608" s="309"/>
      <c r="F608" s="309"/>
      <c r="G608" s="309"/>
      <c r="H608" s="309"/>
      <c r="I608" s="309"/>
      <c r="J608" s="309"/>
      <c r="K608" s="309"/>
      <c r="L608" s="309"/>
      <c r="M608" s="309"/>
      <c r="N608" s="309"/>
      <c r="O608" s="68"/>
      <c r="P608" s="68"/>
      <c r="Q608" s="68"/>
      <c r="R608" s="68"/>
      <c r="S608" s="68"/>
      <c r="T608" s="68"/>
      <c r="U608" s="68"/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  <c r="AL608" s="68"/>
      <c r="AM608" s="68"/>
      <c r="AN608" s="68"/>
      <c r="AO608" s="68"/>
      <c r="AP608" s="68"/>
      <c r="AQ608" s="68"/>
      <c r="AR608" s="68"/>
      <c r="AS608" s="68"/>
      <c r="AT608" s="68"/>
      <c r="AU608" s="68"/>
      <c r="AV608" s="68"/>
      <c r="AW608" s="68"/>
      <c r="AX608" s="68"/>
      <c r="AY608" s="68"/>
      <c r="AZ608" s="68"/>
    </row>
    <row r="609" spans="1:52" ht="15.75" customHeight="1" x14ac:dyDescent="0.25">
      <c r="A609" s="348"/>
      <c r="B609" s="68"/>
      <c r="C609" s="309"/>
      <c r="D609" s="309"/>
      <c r="E609" s="309"/>
      <c r="F609" s="309"/>
      <c r="G609" s="309"/>
      <c r="H609" s="309"/>
      <c r="I609" s="309"/>
      <c r="J609" s="309"/>
      <c r="K609" s="309"/>
      <c r="L609" s="309"/>
      <c r="M609" s="309"/>
      <c r="N609" s="309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68"/>
      <c r="AM609" s="68"/>
      <c r="AN609" s="68"/>
      <c r="AO609" s="68"/>
      <c r="AP609" s="68"/>
      <c r="AQ609" s="68"/>
      <c r="AR609" s="68"/>
      <c r="AS609" s="68"/>
      <c r="AT609" s="68"/>
      <c r="AU609" s="68"/>
      <c r="AV609" s="68"/>
      <c r="AW609" s="68"/>
      <c r="AX609" s="68"/>
      <c r="AY609" s="68"/>
      <c r="AZ609" s="68"/>
    </row>
    <row r="610" spans="1:52" ht="15.75" customHeight="1" x14ac:dyDescent="0.25">
      <c r="A610" s="348"/>
      <c r="B610" s="68"/>
      <c r="C610" s="309"/>
      <c r="D610" s="309"/>
      <c r="E610" s="309"/>
      <c r="F610" s="309"/>
      <c r="G610" s="309"/>
      <c r="H610" s="309"/>
      <c r="I610" s="309"/>
      <c r="J610" s="309"/>
      <c r="K610" s="309"/>
      <c r="L610" s="309"/>
      <c r="M610" s="309"/>
      <c r="N610" s="309"/>
      <c r="O610" s="68"/>
      <c r="P610" s="68"/>
      <c r="Q610" s="68"/>
      <c r="R610" s="68"/>
      <c r="S610" s="68"/>
      <c r="T610" s="68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  <c r="AL610" s="68"/>
      <c r="AM610" s="68"/>
      <c r="AN610" s="68"/>
      <c r="AO610" s="68"/>
      <c r="AP610" s="68"/>
      <c r="AQ610" s="68"/>
      <c r="AR610" s="68"/>
      <c r="AS610" s="68"/>
      <c r="AT610" s="68"/>
      <c r="AU610" s="68"/>
      <c r="AV610" s="68"/>
      <c r="AW610" s="68"/>
      <c r="AX610" s="68"/>
      <c r="AY610" s="68"/>
      <c r="AZ610" s="68"/>
    </row>
    <row r="611" spans="1:52" ht="15.75" customHeight="1" x14ac:dyDescent="0.25">
      <c r="A611" s="348"/>
      <c r="B611" s="68"/>
      <c r="C611" s="309"/>
      <c r="D611" s="309"/>
      <c r="E611" s="309"/>
      <c r="F611" s="309"/>
      <c r="G611" s="309"/>
      <c r="H611" s="309"/>
      <c r="I611" s="309"/>
      <c r="J611" s="309"/>
      <c r="K611" s="309"/>
      <c r="L611" s="309"/>
      <c r="M611" s="309"/>
      <c r="N611" s="309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  <c r="AO611" s="68"/>
      <c r="AP611" s="68"/>
      <c r="AQ611" s="68"/>
      <c r="AR611" s="68"/>
      <c r="AS611" s="68"/>
      <c r="AT611" s="68"/>
      <c r="AU611" s="68"/>
      <c r="AV611" s="68"/>
      <c r="AW611" s="68"/>
      <c r="AX611" s="68"/>
      <c r="AY611" s="68"/>
      <c r="AZ611" s="68"/>
    </row>
    <row r="612" spans="1:52" ht="15.75" customHeight="1" x14ac:dyDescent="0.25">
      <c r="A612" s="348"/>
      <c r="B612" s="68"/>
      <c r="C612" s="309"/>
      <c r="D612" s="309"/>
      <c r="E612" s="309"/>
      <c r="F612" s="309"/>
      <c r="G612" s="309"/>
      <c r="H612" s="309"/>
      <c r="I612" s="309"/>
      <c r="J612" s="309"/>
      <c r="K612" s="309"/>
      <c r="L612" s="309"/>
      <c r="M612" s="309"/>
      <c r="N612" s="309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</row>
    <row r="613" spans="1:52" ht="15.75" customHeight="1" x14ac:dyDescent="0.25">
      <c r="A613" s="348"/>
      <c r="B613" s="68"/>
      <c r="C613" s="309"/>
      <c r="D613" s="309"/>
      <c r="E613" s="309"/>
      <c r="F613" s="309"/>
      <c r="G613" s="309"/>
      <c r="H613" s="309"/>
      <c r="I613" s="309"/>
      <c r="J613" s="309"/>
      <c r="K613" s="309"/>
      <c r="L613" s="309"/>
      <c r="M613" s="309"/>
      <c r="N613" s="309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68"/>
      <c r="AM613" s="68"/>
      <c r="AN613" s="68"/>
      <c r="AO613" s="68"/>
      <c r="AP613" s="68"/>
      <c r="AQ613" s="68"/>
      <c r="AR613" s="68"/>
      <c r="AS613" s="68"/>
      <c r="AT613" s="68"/>
      <c r="AU613" s="68"/>
      <c r="AV613" s="68"/>
      <c r="AW613" s="68"/>
      <c r="AX613" s="68"/>
      <c r="AY613" s="68"/>
      <c r="AZ613" s="68"/>
    </row>
    <row r="614" spans="1:52" ht="15.75" customHeight="1" x14ac:dyDescent="0.25">
      <c r="A614" s="348"/>
      <c r="B614" s="68"/>
      <c r="C614" s="309"/>
      <c r="D614" s="309"/>
      <c r="E614" s="309"/>
      <c r="F614" s="309"/>
      <c r="G614" s="309"/>
      <c r="H614" s="309"/>
      <c r="I614" s="309"/>
      <c r="J614" s="309"/>
      <c r="K614" s="309"/>
      <c r="L614" s="309"/>
      <c r="M614" s="309"/>
      <c r="N614" s="309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68"/>
      <c r="AM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</row>
    <row r="615" spans="1:52" ht="15.75" customHeight="1" x14ac:dyDescent="0.25">
      <c r="A615" s="348"/>
      <c r="B615" s="68"/>
      <c r="C615" s="309"/>
      <c r="D615" s="309"/>
      <c r="E615" s="309"/>
      <c r="F615" s="309"/>
      <c r="G615" s="309"/>
      <c r="H615" s="309"/>
      <c r="I615" s="309"/>
      <c r="J615" s="309"/>
      <c r="K615" s="309"/>
      <c r="L615" s="309"/>
      <c r="M615" s="309"/>
      <c r="N615" s="309"/>
      <c r="O615" s="68"/>
      <c r="P615" s="68"/>
      <c r="Q615" s="68"/>
      <c r="R615" s="68"/>
      <c r="S615" s="68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  <c r="AO615" s="68"/>
      <c r="AP615" s="68"/>
      <c r="AQ615" s="68"/>
      <c r="AR615" s="68"/>
      <c r="AS615" s="68"/>
      <c r="AT615" s="68"/>
      <c r="AU615" s="68"/>
      <c r="AV615" s="68"/>
      <c r="AW615" s="68"/>
      <c r="AX615" s="68"/>
      <c r="AY615" s="68"/>
      <c r="AZ615" s="68"/>
    </row>
    <row r="616" spans="1:52" ht="15.75" customHeight="1" x14ac:dyDescent="0.25">
      <c r="A616" s="348"/>
      <c r="B616" s="68"/>
      <c r="C616" s="309"/>
      <c r="D616" s="309"/>
      <c r="E616" s="309"/>
      <c r="F616" s="309"/>
      <c r="G616" s="309"/>
      <c r="H616" s="309"/>
      <c r="I616" s="309"/>
      <c r="J616" s="309"/>
      <c r="K616" s="309"/>
      <c r="L616" s="309"/>
      <c r="M616" s="309"/>
      <c r="N616" s="309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  <c r="AL616" s="68"/>
      <c r="AM616" s="68"/>
      <c r="AN616" s="68"/>
      <c r="AO616" s="68"/>
      <c r="AP616" s="68"/>
      <c r="AQ616" s="68"/>
      <c r="AR616" s="68"/>
      <c r="AS616" s="68"/>
      <c r="AT616" s="68"/>
      <c r="AU616" s="68"/>
      <c r="AV616" s="68"/>
      <c r="AW616" s="68"/>
      <c r="AX616" s="68"/>
      <c r="AY616" s="68"/>
      <c r="AZ616" s="68"/>
    </row>
    <row r="617" spans="1:52" ht="15.75" customHeight="1" x14ac:dyDescent="0.25">
      <c r="A617" s="348"/>
      <c r="B617" s="68"/>
      <c r="C617" s="309"/>
      <c r="D617" s="309"/>
      <c r="E617" s="309"/>
      <c r="F617" s="309"/>
      <c r="G617" s="309"/>
      <c r="H617" s="309"/>
      <c r="I617" s="309"/>
      <c r="J617" s="309"/>
      <c r="K617" s="309"/>
      <c r="L617" s="309"/>
      <c r="M617" s="309"/>
      <c r="N617" s="309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68"/>
      <c r="AM617" s="68"/>
      <c r="AN617" s="68"/>
      <c r="AO617" s="68"/>
      <c r="AP617" s="68"/>
      <c r="AQ617" s="68"/>
      <c r="AR617" s="68"/>
      <c r="AS617" s="68"/>
      <c r="AT617" s="68"/>
      <c r="AU617" s="68"/>
      <c r="AV617" s="68"/>
      <c r="AW617" s="68"/>
      <c r="AX617" s="68"/>
      <c r="AY617" s="68"/>
      <c r="AZ617" s="68"/>
    </row>
    <row r="618" spans="1:52" ht="15.75" customHeight="1" x14ac:dyDescent="0.25">
      <c r="A618" s="348"/>
      <c r="B618" s="68"/>
      <c r="C618" s="309"/>
      <c r="D618" s="309"/>
      <c r="E618" s="309"/>
      <c r="F618" s="309"/>
      <c r="G618" s="309"/>
      <c r="H618" s="309"/>
      <c r="I618" s="309"/>
      <c r="J618" s="309"/>
      <c r="K618" s="309"/>
      <c r="L618" s="309"/>
      <c r="M618" s="309"/>
      <c r="N618" s="309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</row>
    <row r="619" spans="1:52" ht="15.75" customHeight="1" x14ac:dyDescent="0.25">
      <c r="A619" s="348"/>
      <c r="B619" s="68"/>
      <c r="C619" s="309"/>
      <c r="D619" s="309"/>
      <c r="E619" s="309"/>
      <c r="F619" s="309"/>
      <c r="G619" s="309"/>
      <c r="H619" s="309"/>
      <c r="I619" s="309"/>
      <c r="J619" s="309"/>
      <c r="K619" s="309"/>
      <c r="L619" s="309"/>
      <c r="M619" s="309"/>
      <c r="N619" s="309"/>
      <c r="O619" s="68"/>
      <c r="P619" s="68"/>
      <c r="Q619" s="68"/>
      <c r="R619" s="68"/>
      <c r="S619" s="68"/>
      <c r="T619" s="68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  <c r="AL619" s="68"/>
      <c r="AM619" s="68"/>
      <c r="AN619" s="68"/>
      <c r="AO619" s="68"/>
      <c r="AP619" s="68"/>
      <c r="AQ619" s="68"/>
      <c r="AR619" s="68"/>
      <c r="AS619" s="68"/>
      <c r="AT619" s="68"/>
      <c r="AU619" s="68"/>
      <c r="AV619" s="68"/>
      <c r="AW619" s="68"/>
      <c r="AX619" s="68"/>
      <c r="AY619" s="68"/>
      <c r="AZ619" s="68"/>
    </row>
    <row r="620" spans="1:52" ht="15.75" customHeight="1" x14ac:dyDescent="0.25">
      <c r="A620" s="348"/>
      <c r="B620" s="68"/>
      <c r="C620" s="309"/>
      <c r="D620" s="309"/>
      <c r="E620" s="309"/>
      <c r="F620" s="309"/>
      <c r="G620" s="309"/>
      <c r="H620" s="309"/>
      <c r="I620" s="309"/>
      <c r="J620" s="309"/>
      <c r="K620" s="309"/>
      <c r="L620" s="309"/>
      <c r="M620" s="309"/>
      <c r="N620" s="309"/>
      <c r="O620" s="68"/>
      <c r="P620" s="68"/>
      <c r="Q620" s="68"/>
      <c r="R620" s="68"/>
      <c r="S620" s="68"/>
      <c r="T620" s="68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  <c r="AL620" s="68"/>
      <c r="AM620" s="68"/>
      <c r="AN620" s="68"/>
      <c r="AO620" s="68"/>
      <c r="AP620" s="68"/>
      <c r="AQ620" s="68"/>
      <c r="AR620" s="68"/>
      <c r="AS620" s="68"/>
      <c r="AT620" s="68"/>
      <c r="AU620" s="68"/>
      <c r="AV620" s="68"/>
      <c r="AW620" s="68"/>
      <c r="AX620" s="68"/>
      <c r="AY620" s="68"/>
      <c r="AZ620" s="68"/>
    </row>
    <row r="621" spans="1:52" ht="15.75" customHeight="1" x14ac:dyDescent="0.25">
      <c r="A621" s="348"/>
      <c r="B621" s="68"/>
      <c r="C621" s="309"/>
      <c r="D621" s="309"/>
      <c r="E621" s="309"/>
      <c r="F621" s="309"/>
      <c r="G621" s="309"/>
      <c r="H621" s="309"/>
      <c r="I621" s="309"/>
      <c r="J621" s="309"/>
      <c r="K621" s="309"/>
      <c r="L621" s="309"/>
      <c r="M621" s="309"/>
      <c r="N621" s="309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  <c r="AO621" s="68"/>
      <c r="AP621" s="68"/>
      <c r="AQ621" s="68"/>
      <c r="AR621" s="68"/>
      <c r="AS621" s="68"/>
      <c r="AT621" s="68"/>
      <c r="AU621" s="68"/>
      <c r="AV621" s="68"/>
      <c r="AW621" s="68"/>
      <c r="AX621" s="68"/>
      <c r="AY621" s="68"/>
      <c r="AZ621" s="68"/>
    </row>
    <row r="622" spans="1:52" ht="15.75" customHeight="1" x14ac:dyDescent="0.25">
      <c r="A622" s="348"/>
      <c r="B622" s="68"/>
      <c r="C622" s="309"/>
      <c r="D622" s="309"/>
      <c r="E622" s="309"/>
      <c r="F622" s="309"/>
      <c r="G622" s="309"/>
      <c r="H622" s="309"/>
      <c r="I622" s="309"/>
      <c r="J622" s="309"/>
      <c r="K622" s="309"/>
      <c r="L622" s="309"/>
      <c r="M622" s="309"/>
      <c r="N622" s="309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</row>
    <row r="623" spans="1:52" ht="15.75" customHeight="1" x14ac:dyDescent="0.25">
      <c r="A623" s="348"/>
      <c r="B623" s="68"/>
      <c r="C623" s="309"/>
      <c r="D623" s="309"/>
      <c r="E623" s="309"/>
      <c r="F623" s="309"/>
      <c r="G623" s="309"/>
      <c r="H623" s="309"/>
      <c r="I623" s="309"/>
      <c r="J623" s="309"/>
      <c r="K623" s="309"/>
      <c r="L623" s="309"/>
      <c r="M623" s="309"/>
      <c r="N623" s="309"/>
      <c r="O623" s="68"/>
      <c r="P623" s="68"/>
      <c r="Q623" s="68"/>
      <c r="R623" s="68"/>
      <c r="S623" s="68"/>
      <c r="T623" s="68"/>
      <c r="U623" s="68"/>
      <c r="V623" s="68"/>
      <c r="W623" s="68"/>
      <c r="X623" s="68"/>
      <c r="Y623" s="68"/>
      <c r="Z623" s="68"/>
      <c r="AA623" s="68"/>
      <c r="AB623" s="68"/>
      <c r="AC623" s="68"/>
      <c r="AD623" s="68"/>
      <c r="AE623" s="68"/>
      <c r="AF623" s="68"/>
      <c r="AG623" s="68"/>
      <c r="AH623" s="68"/>
      <c r="AI623" s="68"/>
      <c r="AJ623" s="68"/>
      <c r="AK623" s="68"/>
      <c r="AL623" s="68"/>
      <c r="AM623" s="68"/>
      <c r="AN623" s="68"/>
      <c r="AO623" s="68"/>
      <c r="AP623" s="68"/>
      <c r="AQ623" s="68"/>
      <c r="AR623" s="68"/>
      <c r="AS623" s="68"/>
      <c r="AT623" s="68"/>
      <c r="AU623" s="68"/>
      <c r="AV623" s="68"/>
      <c r="AW623" s="68"/>
      <c r="AX623" s="68"/>
      <c r="AY623" s="68"/>
      <c r="AZ623" s="68"/>
    </row>
    <row r="624" spans="1:52" ht="15.75" customHeight="1" x14ac:dyDescent="0.25">
      <c r="A624" s="348"/>
      <c r="B624" s="68"/>
      <c r="C624" s="309"/>
      <c r="D624" s="309"/>
      <c r="E624" s="309"/>
      <c r="F624" s="309"/>
      <c r="G624" s="309"/>
      <c r="H624" s="309"/>
      <c r="I624" s="309"/>
      <c r="J624" s="309"/>
      <c r="K624" s="309"/>
      <c r="L624" s="309"/>
      <c r="M624" s="309"/>
      <c r="N624" s="309"/>
      <c r="O624" s="68"/>
      <c r="P624" s="68"/>
      <c r="Q624" s="68"/>
      <c r="R624" s="68"/>
      <c r="S624" s="68"/>
      <c r="T624" s="68"/>
      <c r="U624" s="68"/>
      <c r="V624" s="68"/>
      <c r="W624" s="68"/>
      <c r="X624" s="68"/>
      <c r="Y624" s="68"/>
      <c r="Z624" s="68"/>
      <c r="AA624" s="68"/>
      <c r="AB624" s="68"/>
      <c r="AC624" s="68"/>
      <c r="AD624" s="68"/>
      <c r="AE624" s="68"/>
      <c r="AF624" s="68"/>
      <c r="AG624" s="68"/>
      <c r="AH624" s="68"/>
      <c r="AI624" s="68"/>
      <c r="AJ624" s="68"/>
      <c r="AK624" s="68"/>
      <c r="AL624" s="68"/>
      <c r="AM624" s="68"/>
      <c r="AN624" s="68"/>
      <c r="AO624" s="68"/>
      <c r="AP624" s="68"/>
      <c r="AQ624" s="68"/>
      <c r="AR624" s="68"/>
      <c r="AS624" s="68"/>
      <c r="AT624" s="68"/>
      <c r="AU624" s="68"/>
      <c r="AV624" s="68"/>
      <c r="AW624" s="68"/>
      <c r="AX624" s="68"/>
      <c r="AY624" s="68"/>
      <c r="AZ624" s="68"/>
    </row>
    <row r="625" spans="1:52" ht="15.75" customHeight="1" x14ac:dyDescent="0.25">
      <c r="A625" s="348"/>
      <c r="B625" s="68"/>
      <c r="C625" s="309"/>
      <c r="D625" s="309"/>
      <c r="E625" s="309"/>
      <c r="F625" s="309"/>
      <c r="G625" s="309"/>
      <c r="H625" s="309"/>
      <c r="I625" s="309"/>
      <c r="J625" s="309"/>
      <c r="K625" s="309"/>
      <c r="L625" s="309"/>
      <c r="M625" s="309"/>
      <c r="N625" s="309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</row>
    <row r="626" spans="1:52" ht="15.75" customHeight="1" x14ac:dyDescent="0.25">
      <c r="A626" s="348"/>
      <c r="B626" s="68"/>
      <c r="C626" s="309"/>
      <c r="D626" s="309"/>
      <c r="E626" s="309"/>
      <c r="F626" s="309"/>
      <c r="G626" s="309"/>
      <c r="H626" s="309"/>
      <c r="I626" s="309"/>
      <c r="J626" s="309"/>
      <c r="K626" s="309"/>
      <c r="L626" s="309"/>
      <c r="M626" s="309"/>
      <c r="N626" s="309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  <c r="AA626" s="68"/>
      <c r="AB626" s="68"/>
      <c r="AC626" s="68"/>
      <c r="AD626" s="68"/>
      <c r="AE626" s="68"/>
      <c r="AF626" s="68"/>
      <c r="AG626" s="68"/>
      <c r="AH626" s="68"/>
      <c r="AI626" s="68"/>
      <c r="AJ626" s="68"/>
      <c r="AK626" s="68"/>
      <c r="AL626" s="68"/>
      <c r="AM626" s="68"/>
      <c r="AN626" s="68"/>
      <c r="AO626" s="68"/>
      <c r="AP626" s="68"/>
      <c r="AQ626" s="68"/>
      <c r="AR626" s="68"/>
      <c r="AS626" s="68"/>
      <c r="AT626" s="68"/>
      <c r="AU626" s="68"/>
      <c r="AV626" s="68"/>
      <c r="AW626" s="68"/>
      <c r="AX626" s="68"/>
      <c r="AY626" s="68"/>
      <c r="AZ626" s="68"/>
    </row>
    <row r="627" spans="1:52" ht="15.75" customHeight="1" x14ac:dyDescent="0.25">
      <c r="A627" s="348"/>
      <c r="B627" s="68"/>
      <c r="C627" s="309"/>
      <c r="D627" s="309"/>
      <c r="E627" s="309"/>
      <c r="F627" s="309"/>
      <c r="G627" s="309"/>
      <c r="H627" s="309"/>
      <c r="I627" s="309"/>
      <c r="J627" s="309"/>
      <c r="K627" s="309"/>
      <c r="L627" s="309"/>
      <c r="M627" s="309"/>
      <c r="N627" s="309"/>
      <c r="O627" s="68"/>
      <c r="P627" s="68"/>
      <c r="Q627" s="68"/>
      <c r="R627" s="68"/>
      <c r="S627" s="68"/>
      <c r="T627" s="68"/>
      <c r="U627" s="68"/>
      <c r="V627" s="68"/>
      <c r="W627" s="68"/>
      <c r="X627" s="68"/>
      <c r="Y627" s="68"/>
      <c r="Z627" s="68"/>
      <c r="AA627" s="68"/>
      <c r="AB627" s="68"/>
      <c r="AC627" s="68"/>
      <c r="AD627" s="68"/>
      <c r="AE627" s="68"/>
      <c r="AF627" s="68"/>
      <c r="AG627" s="68"/>
      <c r="AH627" s="68"/>
      <c r="AI627" s="68"/>
      <c r="AJ627" s="68"/>
      <c r="AK627" s="68"/>
      <c r="AL627" s="68"/>
      <c r="AM627" s="68"/>
      <c r="AN627" s="68"/>
      <c r="AO627" s="68"/>
      <c r="AP627" s="68"/>
      <c r="AQ627" s="68"/>
      <c r="AR627" s="68"/>
      <c r="AS627" s="68"/>
      <c r="AT627" s="68"/>
      <c r="AU627" s="68"/>
      <c r="AV627" s="68"/>
      <c r="AW627" s="68"/>
      <c r="AX627" s="68"/>
      <c r="AY627" s="68"/>
      <c r="AZ627" s="68"/>
    </row>
    <row r="628" spans="1:52" ht="15.75" customHeight="1" x14ac:dyDescent="0.25">
      <c r="A628" s="348"/>
      <c r="B628" s="68"/>
      <c r="C628" s="309"/>
      <c r="D628" s="309"/>
      <c r="E628" s="309"/>
      <c r="F628" s="309"/>
      <c r="G628" s="309"/>
      <c r="H628" s="309"/>
      <c r="I628" s="309"/>
      <c r="J628" s="309"/>
      <c r="K628" s="309"/>
      <c r="L628" s="309"/>
      <c r="M628" s="309"/>
      <c r="N628" s="309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  <c r="AA628" s="68"/>
      <c r="AB628" s="68"/>
      <c r="AC628" s="68"/>
      <c r="AD628" s="68"/>
      <c r="AE628" s="68"/>
      <c r="AF628" s="68"/>
      <c r="AG628" s="68"/>
      <c r="AH628" s="68"/>
      <c r="AI628" s="68"/>
      <c r="AJ628" s="68"/>
      <c r="AK628" s="68"/>
      <c r="AL628" s="68"/>
      <c r="AM628" s="68"/>
      <c r="AN628" s="68"/>
      <c r="AO628" s="68"/>
      <c r="AP628" s="68"/>
      <c r="AQ628" s="68"/>
      <c r="AR628" s="68"/>
      <c r="AS628" s="68"/>
      <c r="AT628" s="68"/>
      <c r="AU628" s="68"/>
      <c r="AV628" s="68"/>
      <c r="AW628" s="68"/>
      <c r="AX628" s="68"/>
      <c r="AY628" s="68"/>
      <c r="AZ628" s="68"/>
    </row>
    <row r="629" spans="1:52" ht="15.75" customHeight="1" x14ac:dyDescent="0.25">
      <c r="A629" s="348"/>
      <c r="B629" s="68"/>
      <c r="C629" s="309"/>
      <c r="D629" s="309"/>
      <c r="E629" s="309"/>
      <c r="F629" s="309"/>
      <c r="G629" s="309"/>
      <c r="H629" s="309"/>
      <c r="I629" s="309"/>
      <c r="J629" s="309"/>
      <c r="K629" s="309"/>
      <c r="L629" s="309"/>
      <c r="M629" s="309"/>
      <c r="N629" s="309"/>
      <c r="O629" s="68"/>
      <c r="P629" s="68"/>
      <c r="Q629" s="68"/>
      <c r="R629" s="68"/>
      <c r="S629" s="68"/>
      <c r="T629" s="68"/>
      <c r="U629" s="68"/>
      <c r="V629" s="68"/>
      <c r="W629" s="68"/>
      <c r="X629" s="68"/>
      <c r="Y629" s="68"/>
      <c r="Z629" s="68"/>
      <c r="AA629" s="68"/>
      <c r="AB629" s="68"/>
      <c r="AC629" s="68"/>
      <c r="AD629" s="68"/>
      <c r="AE629" s="68"/>
      <c r="AF629" s="68"/>
      <c r="AG629" s="68"/>
      <c r="AH629" s="68"/>
      <c r="AI629" s="68"/>
      <c r="AJ629" s="68"/>
      <c r="AK629" s="68"/>
      <c r="AL629" s="68"/>
      <c r="AM629" s="68"/>
      <c r="AN629" s="68"/>
      <c r="AO629" s="68"/>
      <c r="AP629" s="68"/>
      <c r="AQ629" s="68"/>
      <c r="AR629" s="68"/>
      <c r="AS629" s="68"/>
      <c r="AT629" s="68"/>
      <c r="AU629" s="68"/>
      <c r="AV629" s="68"/>
      <c r="AW629" s="68"/>
      <c r="AX629" s="68"/>
      <c r="AY629" s="68"/>
      <c r="AZ629" s="68"/>
    </row>
    <row r="630" spans="1:52" ht="15.75" customHeight="1" x14ac:dyDescent="0.25">
      <c r="A630" s="348"/>
      <c r="B630" s="68"/>
      <c r="C630" s="309"/>
      <c r="D630" s="309"/>
      <c r="E630" s="309"/>
      <c r="F630" s="309"/>
      <c r="G630" s="309"/>
      <c r="H630" s="309"/>
      <c r="I630" s="309"/>
      <c r="J630" s="309"/>
      <c r="K630" s="309"/>
      <c r="L630" s="309"/>
      <c r="M630" s="309"/>
      <c r="N630" s="309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  <c r="AB630" s="68"/>
      <c r="AC630" s="68"/>
      <c r="AD630" s="68"/>
      <c r="AE630" s="68"/>
      <c r="AF630" s="68"/>
      <c r="AG630" s="68"/>
      <c r="AH630" s="68"/>
      <c r="AI630" s="68"/>
      <c r="AJ630" s="68"/>
      <c r="AK630" s="68"/>
      <c r="AL630" s="68"/>
      <c r="AM630" s="68"/>
      <c r="AN630" s="68"/>
      <c r="AO630" s="68"/>
      <c r="AP630" s="68"/>
      <c r="AQ630" s="68"/>
      <c r="AR630" s="68"/>
      <c r="AS630" s="68"/>
      <c r="AT630" s="68"/>
      <c r="AU630" s="68"/>
      <c r="AV630" s="68"/>
      <c r="AW630" s="68"/>
      <c r="AX630" s="68"/>
      <c r="AY630" s="68"/>
      <c r="AZ630" s="68"/>
    </row>
    <row r="631" spans="1:52" ht="15.75" customHeight="1" x14ac:dyDescent="0.25">
      <c r="A631" s="348"/>
      <c r="B631" s="68"/>
      <c r="C631" s="309"/>
      <c r="D631" s="309"/>
      <c r="E631" s="309"/>
      <c r="F631" s="309"/>
      <c r="G631" s="309"/>
      <c r="H631" s="309"/>
      <c r="I631" s="309"/>
      <c r="J631" s="309"/>
      <c r="K631" s="309"/>
      <c r="L631" s="309"/>
      <c r="M631" s="309"/>
      <c r="N631" s="309"/>
      <c r="O631" s="68"/>
      <c r="P631" s="68"/>
      <c r="Q631" s="68"/>
      <c r="R631" s="68"/>
      <c r="S631" s="68"/>
      <c r="T631" s="68"/>
      <c r="U631" s="68"/>
      <c r="V631" s="68"/>
      <c r="W631" s="68"/>
      <c r="X631" s="68"/>
      <c r="Y631" s="68"/>
      <c r="Z631" s="68"/>
      <c r="AA631" s="68"/>
      <c r="AB631" s="68"/>
      <c r="AC631" s="68"/>
      <c r="AD631" s="68"/>
      <c r="AE631" s="68"/>
      <c r="AF631" s="68"/>
      <c r="AG631" s="68"/>
      <c r="AH631" s="68"/>
      <c r="AI631" s="68"/>
      <c r="AJ631" s="68"/>
      <c r="AK631" s="68"/>
      <c r="AL631" s="68"/>
      <c r="AM631" s="68"/>
      <c r="AN631" s="68"/>
      <c r="AO631" s="68"/>
      <c r="AP631" s="68"/>
      <c r="AQ631" s="68"/>
      <c r="AR631" s="68"/>
      <c r="AS631" s="68"/>
      <c r="AT631" s="68"/>
      <c r="AU631" s="68"/>
      <c r="AV631" s="68"/>
      <c r="AW631" s="68"/>
      <c r="AX631" s="68"/>
      <c r="AY631" s="68"/>
      <c r="AZ631" s="68"/>
    </row>
    <row r="632" spans="1:52" ht="15.75" customHeight="1" x14ac:dyDescent="0.25">
      <c r="A632" s="348"/>
      <c r="B632" s="68"/>
      <c r="C632" s="309"/>
      <c r="D632" s="309"/>
      <c r="E632" s="309"/>
      <c r="F632" s="309"/>
      <c r="G632" s="309"/>
      <c r="H632" s="309"/>
      <c r="I632" s="309"/>
      <c r="J632" s="309"/>
      <c r="K632" s="309"/>
      <c r="L632" s="309"/>
      <c r="M632" s="309"/>
      <c r="N632" s="309"/>
      <c r="O632" s="68"/>
      <c r="P632" s="68"/>
      <c r="Q632" s="68"/>
      <c r="R632" s="68"/>
      <c r="S632" s="68"/>
      <c r="T632" s="68"/>
      <c r="U632" s="68"/>
      <c r="V632" s="68"/>
      <c r="W632" s="68"/>
      <c r="X632" s="68"/>
      <c r="Y632" s="68"/>
      <c r="Z632" s="68"/>
      <c r="AA632" s="68"/>
      <c r="AB632" s="68"/>
      <c r="AC632" s="68"/>
      <c r="AD632" s="68"/>
      <c r="AE632" s="68"/>
      <c r="AF632" s="68"/>
      <c r="AG632" s="68"/>
      <c r="AH632" s="68"/>
      <c r="AI632" s="68"/>
      <c r="AJ632" s="68"/>
      <c r="AK632" s="68"/>
      <c r="AL632" s="68"/>
      <c r="AM632" s="68"/>
      <c r="AN632" s="68"/>
      <c r="AO632" s="68"/>
      <c r="AP632" s="68"/>
      <c r="AQ632" s="68"/>
      <c r="AR632" s="68"/>
      <c r="AS632" s="68"/>
      <c r="AT632" s="68"/>
      <c r="AU632" s="68"/>
      <c r="AV632" s="68"/>
      <c r="AW632" s="68"/>
      <c r="AX632" s="68"/>
      <c r="AY632" s="68"/>
      <c r="AZ632" s="68"/>
    </row>
    <row r="633" spans="1:52" ht="15.75" customHeight="1" x14ac:dyDescent="0.25">
      <c r="A633" s="348"/>
      <c r="B633" s="68"/>
      <c r="C633" s="309"/>
      <c r="D633" s="309"/>
      <c r="E633" s="309"/>
      <c r="F633" s="309"/>
      <c r="G633" s="309"/>
      <c r="H633" s="309"/>
      <c r="I633" s="309"/>
      <c r="J633" s="309"/>
      <c r="K633" s="309"/>
      <c r="L633" s="309"/>
      <c r="M633" s="309"/>
      <c r="N633" s="309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  <c r="AA633" s="68"/>
      <c r="AB633" s="68"/>
      <c r="AC633" s="68"/>
      <c r="AD633" s="68"/>
      <c r="AE633" s="68"/>
      <c r="AF633" s="68"/>
      <c r="AG633" s="68"/>
      <c r="AH633" s="68"/>
      <c r="AI633" s="68"/>
      <c r="AJ633" s="68"/>
      <c r="AK633" s="68"/>
      <c r="AL633" s="68"/>
      <c r="AM633" s="68"/>
      <c r="AN633" s="68"/>
      <c r="AO633" s="68"/>
      <c r="AP633" s="68"/>
      <c r="AQ633" s="68"/>
      <c r="AR633" s="68"/>
      <c r="AS633" s="68"/>
      <c r="AT633" s="68"/>
      <c r="AU633" s="68"/>
      <c r="AV633" s="68"/>
      <c r="AW633" s="68"/>
      <c r="AX633" s="68"/>
      <c r="AY633" s="68"/>
      <c r="AZ633" s="68"/>
    </row>
    <row r="634" spans="1:52" ht="15.75" customHeight="1" x14ac:dyDescent="0.25">
      <c r="A634" s="348"/>
      <c r="B634" s="68"/>
      <c r="C634" s="309"/>
      <c r="D634" s="309"/>
      <c r="E634" s="309"/>
      <c r="F634" s="309"/>
      <c r="G634" s="309"/>
      <c r="H634" s="309"/>
      <c r="I634" s="309"/>
      <c r="J634" s="309"/>
      <c r="K634" s="309"/>
      <c r="L634" s="309"/>
      <c r="M634" s="309"/>
      <c r="N634" s="309"/>
      <c r="O634" s="68"/>
      <c r="P634" s="68"/>
      <c r="Q634" s="68"/>
      <c r="R634" s="68"/>
      <c r="S634" s="68"/>
      <c r="T634" s="68"/>
      <c r="U634" s="68"/>
      <c r="V634" s="68"/>
      <c r="W634" s="68"/>
      <c r="X634" s="68"/>
      <c r="Y634" s="68"/>
      <c r="Z634" s="68"/>
      <c r="AA634" s="68"/>
      <c r="AB634" s="68"/>
      <c r="AC634" s="68"/>
      <c r="AD634" s="68"/>
      <c r="AE634" s="68"/>
      <c r="AF634" s="68"/>
      <c r="AG634" s="68"/>
      <c r="AH634" s="68"/>
      <c r="AI634" s="68"/>
      <c r="AJ634" s="68"/>
      <c r="AK634" s="68"/>
      <c r="AL634" s="68"/>
      <c r="AM634" s="68"/>
      <c r="AN634" s="68"/>
      <c r="AO634" s="68"/>
      <c r="AP634" s="68"/>
      <c r="AQ634" s="68"/>
      <c r="AR634" s="68"/>
      <c r="AS634" s="68"/>
      <c r="AT634" s="68"/>
      <c r="AU634" s="68"/>
      <c r="AV634" s="68"/>
      <c r="AW634" s="68"/>
      <c r="AX634" s="68"/>
      <c r="AY634" s="68"/>
      <c r="AZ634" s="68"/>
    </row>
    <row r="635" spans="1:52" ht="15.75" customHeight="1" x14ac:dyDescent="0.25">
      <c r="A635" s="348"/>
      <c r="B635" s="68"/>
      <c r="C635" s="309"/>
      <c r="D635" s="309"/>
      <c r="E635" s="309"/>
      <c r="F635" s="309"/>
      <c r="G635" s="309"/>
      <c r="H635" s="309"/>
      <c r="I635" s="309"/>
      <c r="J635" s="309"/>
      <c r="K635" s="309"/>
      <c r="L635" s="309"/>
      <c r="M635" s="309"/>
      <c r="N635" s="309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68"/>
      <c r="Z635" s="68"/>
      <c r="AA635" s="68"/>
      <c r="AB635" s="68"/>
      <c r="AC635" s="68"/>
      <c r="AD635" s="68"/>
      <c r="AE635" s="68"/>
      <c r="AF635" s="68"/>
      <c r="AG635" s="68"/>
      <c r="AH635" s="68"/>
      <c r="AI635" s="68"/>
      <c r="AJ635" s="68"/>
      <c r="AK635" s="68"/>
      <c r="AL635" s="68"/>
      <c r="AM635" s="68"/>
      <c r="AN635" s="68"/>
      <c r="AO635" s="68"/>
      <c r="AP635" s="68"/>
      <c r="AQ635" s="68"/>
      <c r="AR635" s="68"/>
      <c r="AS635" s="68"/>
      <c r="AT635" s="68"/>
      <c r="AU635" s="68"/>
      <c r="AV635" s="68"/>
      <c r="AW635" s="68"/>
      <c r="AX635" s="68"/>
      <c r="AY635" s="68"/>
      <c r="AZ635" s="68"/>
    </row>
    <row r="636" spans="1:52" ht="15.75" customHeight="1" x14ac:dyDescent="0.25">
      <c r="A636" s="348"/>
      <c r="B636" s="68"/>
      <c r="C636" s="309"/>
      <c r="D636" s="309"/>
      <c r="E636" s="309"/>
      <c r="F636" s="309"/>
      <c r="G636" s="309"/>
      <c r="H636" s="309"/>
      <c r="I636" s="309"/>
      <c r="J636" s="309"/>
      <c r="K636" s="309"/>
      <c r="L636" s="309"/>
      <c r="M636" s="309"/>
      <c r="N636" s="309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  <c r="AA636" s="68"/>
      <c r="AB636" s="68"/>
      <c r="AC636" s="68"/>
      <c r="AD636" s="68"/>
      <c r="AE636" s="68"/>
      <c r="AF636" s="68"/>
      <c r="AG636" s="68"/>
      <c r="AH636" s="68"/>
      <c r="AI636" s="68"/>
      <c r="AJ636" s="68"/>
      <c r="AK636" s="68"/>
      <c r="AL636" s="68"/>
      <c r="AM636" s="68"/>
      <c r="AN636" s="68"/>
      <c r="AO636" s="68"/>
      <c r="AP636" s="68"/>
      <c r="AQ636" s="68"/>
      <c r="AR636" s="68"/>
      <c r="AS636" s="68"/>
      <c r="AT636" s="68"/>
      <c r="AU636" s="68"/>
      <c r="AV636" s="68"/>
      <c r="AW636" s="68"/>
      <c r="AX636" s="68"/>
      <c r="AY636" s="68"/>
      <c r="AZ636" s="68"/>
    </row>
    <row r="637" spans="1:52" ht="15.75" customHeight="1" x14ac:dyDescent="0.25">
      <c r="A637" s="348"/>
      <c r="B637" s="68"/>
      <c r="C637" s="309"/>
      <c r="D637" s="309"/>
      <c r="E637" s="309"/>
      <c r="F637" s="309"/>
      <c r="G637" s="309"/>
      <c r="H637" s="309"/>
      <c r="I637" s="309"/>
      <c r="J637" s="309"/>
      <c r="K637" s="309"/>
      <c r="L637" s="309"/>
      <c r="M637" s="309"/>
      <c r="N637" s="309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  <c r="AA637" s="68"/>
      <c r="AB637" s="68"/>
      <c r="AC637" s="68"/>
      <c r="AD637" s="68"/>
      <c r="AE637" s="68"/>
      <c r="AF637" s="68"/>
      <c r="AG637" s="68"/>
      <c r="AH637" s="68"/>
      <c r="AI637" s="68"/>
      <c r="AJ637" s="68"/>
      <c r="AK637" s="68"/>
      <c r="AL637" s="68"/>
      <c r="AM637" s="68"/>
      <c r="AN637" s="68"/>
      <c r="AO637" s="68"/>
      <c r="AP637" s="68"/>
      <c r="AQ637" s="68"/>
      <c r="AR637" s="68"/>
      <c r="AS637" s="68"/>
      <c r="AT637" s="68"/>
      <c r="AU637" s="68"/>
      <c r="AV637" s="68"/>
      <c r="AW637" s="68"/>
      <c r="AX637" s="68"/>
      <c r="AY637" s="68"/>
      <c r="AZ637" s="68"/>
    </row>
    <row r="638" spans="1:52" ht="15.75" customHeight="1" x14ac:dyDescent="0.25">
      <c r="A638" s="348"/>
      <c r="B638" s="68"/>
      <c r="C638" s="309"/>
      <c r="D638" s="309"/>
      <c r="E638" s="309"/>
      <c r="F638" s="309"/>
      <c r="G638" s="309"/>
      <c r="H638" s="309"/>
      <c r="I638" s="309"/>
      <c r="J638" s="309"/>
      <c r="K638" s="309"/>
      <c r="L638" s="309"/>
      <c r="M638" s="309"/>
      <c r="N638" s="309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  <c r="AA638" s="68"/>
      <c r="AB638" s="68"/>
      <c r="AC638" s="68"/>
      <c r="AD638" s="68"/>
      <c r="AE638" s="68"/>
      <c r="AF638" s="68"/>
      <c r="AG638" s="68"/>
      <c r="AH638" s="68"/>
      <c r="AI638" s="68"/>
      <c r="AJ638" s="68"/>
      <c r="AK638" s="68"/>
      <c r="AL638" s="68"/>
      <c r="AM638" s="68"/>
      <c r="AN638" s="68"/>
      <c r="AO638" s="68"/>
      <c r="AP638" s="68"/>
      <c r="AQ638" s="68"/>
      <c r="AR638" s="68"/>
      <c r="AS638" s="68"/>
      <c r="AT638" s="68"/>
      <c r="AU638" s="68"/>
      <c r="AV638" s="68"/>
      <c r="AW638" s="68"/>
      <c r="AX638" s="68"/>
      <c r="AY638" s="68"/>
      <c r="AZ638" s="68"/>
    </row>
    <row r="639" spans="1:52" ht="15.75" customHeight="1" x14ac:dyDescent="0.25">
      <c r="A639" s="348"/>
      <c r="B639" s="68"/>
      <c r="C639" s="309"/>
      <c r="D639" s="309"/>
      <c r="E639" s="309"/>
      <c r="F639" s="309"/>
      <c r="G639" s="309"/>
      <c r="H639" s="309"/>
      <c r="I639" s="309"/>
      <c r="J639" s="309"/>
      <c r="K639" s="309"/>
      <c r="L639" s="309"/>
      <c r="M639" s="309"/>
      <c r="N639" s="309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68"/>
      <c r="Z639" s="68"/>
      <c r="AA639" s="68"/>
      <c r="AB639" s="68"/>
      <c r="AC639" s="68"/>
      <c r="AD639" s="68"/>
      <c r="AE639" s="68"/>
      <c r="AF639" s="68"/>
      <c r="AG639" s="68"/>
      <c r="AH639" s="68"/>
      <c r="AI639" s="68"/>
      <c r="AJ639" s="68"/>
      <c r="AK639" s="68"/>
      <c r="AL639" s="68"/>
      <c r="AM639" s="68"/>
      <c r="AN639" s="68"/>
      <c r="AO639" s="68"/>
      <c r="AP639" s="68"/>
      <c r="AQ639" s="68"/>
      <c r="AR639" s="68"/>
      <c r="AS639" s="68"/>
      <c r="AT639" s="68"/>
      <c r="AU639" s="68"/>
      <c r="AV639" s="68"/>
      <c r="AW639" s="68"/>
      <c r="AX639" s="68"/>
      <c r="AY639" s="68"/>
      <c r="AZ639" s="68"/>
    </row>
    <row r="640" spans="1:52" ht="15.75" customHeight="1" x14ac:dyDescent="0.25">
      <c r="A640" s="348"/>
      <c r="B640" s="68"/>
      <c r="C640" s="309"/>
      <c r="D640" s="309"/>
      <c r="E640" s="309"/>
      <c r="F640" s="309"/>
      <c r="G640" s="309"/>
      <c r="H640" s="309"/>
      <c r="I640" s="309"/>
      <c r="J640" s="309"/>
      <c r="K640" s="309"/>
      <c r="L640" s="309"/>
      <c r="M640" s="309"/>
      <c r="N640" s="309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68"/>
      <c r="Z640" s="68"/>
      <c r="AA640" s="68"/>
      <c r="AB640" s="68"/>
      <c r="AC640" s="68"/>
      <c r="AD640" s="68"/>
      <c r="AE640" s="68"/>
      <c r="AF640" s="68"/>
      <c r="AG640" s="68"/>
      <c r="AH640" s="68"/>
      <c r="AI640" s="68"/>
      <c r="AJ640" s="68"/>
      <c r="AK640" s="68"/>
      <c r="AL640" s="68"/>
      <c r="AM640" s="68"/>
      <c r="AN640" s="68"/>
      <c r="AO640" s="68"/>
      <c r="AP640" s="68"/>
      <c r="AQ640" s="68"/>
      <c r="AR640" s="68"/>
      <c r="AS640" s="68"/>
      <c r="AT640" s="68"/>
      <c r="AU640" s="68"/>
      <c r="AV640" s="68"/>
      <c r="AW640" s="68"/>
      <c r="AX640" s="68"/>
      <c r="AY640" s="68"/>
      <c r="AZ640" s="68"/>
    </row>
    <row r="641" spans="1:52" ht="15.75" customHeight="1" x14ac:dyDescent="0.25">
      <c r="A641" s="348"/>
      <c r="B641" s="68"/>
      <c r="C641" s="309"/>
      <c r="D641" s="309"/>
      <c r="E641" s="309"/>
      <c r="F641" s="309"/>
      <c r="G641" s="309"/>
      <c r="H641" s="309"/>
      <c r="I641" s="309"/>
      <c r="J641" s="309"/>
      <c r="K641" s="309"/>
      <c r="L641" s="309"/>
      <c r="M641" s="309"/>
      <c r="N641" s="309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68"/>
      <c r="Z641" s="68"/>
      <c r="AA641" s="68"/>
      <c r="AB641" s="68"/>
      <c r="AC641" s="68"/>
      <c r="AD641" s="68"/>
      <c r="AE641" s="68"/>
      <c r="AF641" s="68"/>
      <c r="AG641" s="68"/>
      <c r="AH641" s="68"/>
      <c r="AI641" s="68"/>
      <c r="AJ641" s="68"/>
      <c r="AK641" s="68"/>
      <c r="AL641" s="68"/>
      <c r="AM641" s="68"/>
      <c r="AN641" s="68"/>
      <c r="AO641" s="68"/>
      <c r="AP641" s="68"/>
      <c r="AQ641" s="68"/>
      <c r="AR641" s="68"/>
      <c r="AS641" s="68"/>
      <c r="AT641" s="68"/>
      <c r="AU641" s="68"/>
      <c r="AV641" s="68"/>
      <c r="AW641" s="68"/>
      <c r="AX641" s="68"/>
      <c r="AY641" s="68"/>
      <c r="AZ641" s="68"/>
    </row>
    <row r="642" spans="1:52" ht="15.75" customHeight="1" x14ac:dyDescent="0.25">
      <c r="A642" s="348"/>
      <c r="B642" s="68"/>
      <c r="C642" s="309"/>
      <c r="D642" s="309"/>
      <c r="E642" s="309"/>
      <c r="F642" s="309"/>
      <c r="G642" s="309"/>
      <c r="H642" s="309"/>
      <c r="I642" s="309"/>
      <c r="J642" s="309"/>
      <c r="K642" s="309"/>
      <c r="L642" s="309"/>
      <c r="M642" s="309"/>
      <c r="N642" s="309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  <c r="AA642" s="68"/>
      <c r="AB642" s="68"/>
      <c r="AC642" s="68"/>
      <c r="AD642" s="68"/>
      <c r="AE642" s="68"/>
      <c r="AF642" s="68"/>
      <c r="AG642" s="68"/>
      <c r="AH642" s="68"/>
      <c r="AI642" s="68"/>
      <c r="AJ642" s="68"/>
      <c r="AK642" s="68"/>
      <c r="AL642" s="68"/>
      <c r="AM642" s="68"/>
      <c r="AN642" s="68"/>
      <c r="AO642" s="68"/>
      <c r="AP642" s="68"/>
      <c r="AQ642" s="68"/>
      <c r="AR642" s="68"/>
      <c r="AS642" s="68"/>
      <c r="AT642" s="68"/>
      <c r="AU642" s="68"/>
      <c r="AV642" s="68"/>
      <c r="AW642" s="68"/>
      <c r="AX642" s="68"/>
      <c r="AY642" s="68"/>
      <c r="AZ642" s="68"/>
    </row>
    <row r="643" spans="1:52" ht="15.75" customHeight="1" x14ac:dyDescent="0.25">
      <c r="A643" s="348"/>
      <c r="B643" s="68"/>
      <c r="C643" s="309"/>
      <c r="D643" s="309"/>
      <c r="E643" s="309"/>
      <c r="F643" s="309"/>
      <c r="G643" s="309"/>
      <c r="H643" s="309"/>
      <c r="I643" s="309"/>
      <c r="J643" s="309"/>
      <c r="K643" s="309"/>
      <c r="L643" s="309"/>
      <c r="M643" s="309"/>
      <c r="N643" s="309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68"/>
      <c r="Z643" s="68"/>
      <c r="AA643" s="68"/>
      <c r="AB643" s="68"/>
      <c r="AC643" s="68"/>
      <c r="AD643" s="68"/>
      <c r="AE643" s="68"/>
      <c r="AF643" s="68"/>
      <c r="AG643" s="68"/>
      <c r="AH643" s="68"/>
      <c r="AI643" s="68"/>
      <c r="AJ643" s="68"/>
      <c r="AK643" s="68"/>
      <c r="AL643" s="68"/>
      <c r="AM643" s="68"/>
      <c r="AN643" s="68"/>
      <c r="AO643" s="68"/>
      <c r="AP643" s="68"/>
      <c r="AQ643" s="68"/>
      <c r="AR643" s="68"/>
      <c r="AS643" s="68"/>
      <c r="AT643" s="68"/>
      <c r="AU643" s="68"/>
      <c r="AV643" s="68"/>
      <c r="AW643" s="68"/>
      <c r="AX643" s="68"/>
      <c r="AY643" s="68"/>
      <c r="AZ643" s="68"/>
    </row>
    <row r="644" spans="1:52" ht="15.75" customHeight="1" x14ac:dyDescent="0.25">
      <c r="A644" s="348"/>
      <c r="B644" s="68"/>
      <c r="C644" s="309"/>
      <c r="D644" s="309"/>
      <c r="E644" s="309"/>
      <c r="F644" s="309"/>
      <c r="G644" s="309"/>
      <c r="H644" s="309"/>
      <c r="I644" s="309"/>
      <c r="J644" s="309"/>
      <c r="K644" s="309"/>
      <c r="L644" s="309"/>
      <c r="M644" s="309"/>
      <c r="N644" s="309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  <c r="AO644" s="68"/>
      <c r="AP644" s="68"/>
      <c r="AQ644" s="68"/>
      <c r="AR644" s="68"/>
      <c r="AS644" s="68"/>
      <c r="AT644" s="68"/>
      <c r="AU644" s="68"/>
      <c r="AV644" s="68"/>
      <c r="AW644" s="68"/>
      <c r="AX644" s="68"/>
      <c r="AY644" s="68"/>
      <c r="AZ644" s="68"/>
    </row>
    <row r="645" spans="1:52" ht="15.75" customHeight="1" x14ac:dyDescent="0.25">
      <c r="A645" s="348"/>
      <c r="B645" s="68"/>
      <c r="C645" s="309"/>
      <c r="D645" s="309"/>
      <c r="E645" s="309"/>
      <c r="F645" s="309"/>
      <c r="G645" s="309"/>
      <c r="H645" s="309"/>
      <c r="I645" s="309"/>
      <c r="J645" s="309"/>
      <c r="K645" s="309"/>
      <c r="L645" s="309"/>
      <c r="M645" s="309"/>
      <c r="N645" s="309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68"/>
      <c r="Z645" s="68"/>
      <c r="AA645" s="68"/>
      <c r="AB645" s="68"/>
      <c r="AC645" s="68"/>
      <c r="AD645" s="68"/>
      <c r="AE645" s="68"/>
      <c r="AF645" s="68"/>
      <c r="AG645" s="68"/>
      <c r="AH645" s="68"/>
      <c r="AI645" s="68"/>
      <c r="AJ645" s="68"/>
      <c r="AK645" s="68"/>
      <c r="AL645" s="68"/>
      <c r="AM645" s="68"/>
      <c r="AN645" s="68"/>
      <c r="AO645" s="68"/>
      <c r="AP645" s="68"/>
      <c r="AQ645" s="68"/>
      <c r="AR645" s="68"/>
      <c r="AS645" s="68"/>
      <c r="AT645" s="68"/>
      <c r="AU645" s="68"/>
      <c r="AV645" s="68"/>
      <c r="AW645" s="68"/>
      <c r="AX645" s="68"/>
      <c r="AY645" s="68"/>
      <c r="AZ645" s="68"/>
    </row>
    <row r="646" spans="1:52" ht="15.75" customHeight="1" x14ac:dyDescent="0.25">
      <c r="A646" s="348"/>
      <c r="B646" s="68"/>
      <c r="C646" s="309"/>
      <c r="D646" s="309"/>
      <c r="E646" s="309"/>
      <c r="F646" s="309"/>
      <c r="G646" s="309"/>
      <c r="H646" s="309"/>
      <c r="I646" s="309"/>
      <c r="J646" s="309"/>
      <c r="K646" s="309"/>
      <c r="L646" s="309"/>
      <c r="M646" s="309"/>
      <c r="N646" s="309"/>
      <c r="O646" s="68"/>
      <c r="P646" s="68"/>
      <c r="Q646" s="68"/>
      <c r="R646" s="68"/>
      <c r="S646" s="68"/>
      <c r="T646" s="68"/>
      <c r="U646" s="68"/>
      <c r="V646" s="68"/>
      <c r="W646" s="68"/>
      <c r="X646" s="68"/>
      <c r="Y646" s="68"/>
      <c r="Z646" s="68"/>
      <c r="AA646" s="68"/>
      <c r="AB646" s="68"/>
      <c r="AC646" s="68"/>
      <c r="AD646" s="68"/>
      <c r="AE646" s="68"/>
      <c r="AF646" s="68"/>
      <c r="AG646" s="68"/>
      <c r="AH646" s="68"/>
      <c r="AI646" s="68"/>
      <c r="AJ646" s="68"/>
      <c r="AK646" s="68"/>
      <c r="AL646" s="68"/>
      <c r="AM646" s="68"/>
      <c r="AN646" s="68"/>
      <c r="AO646" s="68"/>
      <c r="AP646" s="68"/>
      <c r="AQ646" s="68"/>
      <c r="AR646" s="68"/>
      <c r="AS646" s="68"/>
      <c r="AT646" s="68"/>
      <c r="AU646" s="68"/>
      <c r="AV646" s="68"/>
      <c r="AW646" s="68"/>
      <c r="AX646" s="68"/>
      <c r="AY646" s="68"/>
      <c r="AZ646" s="68"/>
    </row>
    <row r="647" spans="1:52" ht="15.75" customHeight="1" x14ac:dyDescent="0.25">
      <c r="A647" s="348"/>
      <c r="B647" s="68"/>
      <c r="C647" s="309"/>
      <c r="D647" s="309"/>
      <c r="E647" s="309"/>
      <c r="F647" s="309"/>
      <c r="G647" s="309"/>
      <c r="H647" s="309"/>
      <c r="I647" s="309"/>
      <c r="J647" s="309"/>
      <c r="K647" s="309"/>
      <c r="L647" s="309"/>
      <c r="M647" s="309"/>
      <c r="N647" s="309"/>
      <c r="O647" s="68"/>
      <c r="P647" s="68"/>
      <c r="Q647" s="68"/>
      <c r="R647" s="68"/>
      <c r="S647" s="68"/>
      <c r="T647" s="68"/>
      <c r="U647" s="68"/>
      <c r="V647" s="68"/>
      <c r="W647" s="68"/>
      <c r="X647" s="68"/>
      <c r="Y647" s="68"/>
      <c r="Z647" s="68"/>
      <c r="AA647" s="68"/>
      <c r="AB647" s="68"/>
      <c r="AC647" s="68"/>
      <c r="AD647" s="68"/>
      <c r="AE647" s="68"/>
      <c r="AF647" s="68"/>
      <c r="AG647" s="68"/>
      <c r="AH647" s="68"/>
      <c r="AI647" s="68"/>
      <c r="AJ647" s="68"/>
      <c r="AK647" s="68"/>
      <c r="AL647" s="68"/>
      <c r="AM647" s="68"/>
      <c r="AN647" s="68"/>
      <c r="AO647" s="68"/>
      <c r="AP647" s="68"/>
      <c r="AQ647" s="68"/>
      <c r="AR647" s="68"/>
      <c r="AS647" s="68"/>
      <c r="AT647" s="68"/>
      <c r="AU647" s="68"/>
      <c r="AV647" s="68"/>
      <c r="AW647" s="68"/>
      <c r="AX647" s="68"/>
      <c r="AY647" s="68"/>
      <c r="AZ647" s="68"/>
    </row>
    <row r="648" spans="1:52" ht="15.75" customHeight="1" x14ac:dyDescent="0.25">
      <c r="A648" s="348"/>
      <c r="B648" s="68"/>
      <c r="C648" s="309"/>
      <c r="D648" s="309"/>
      <c r="E648" s="309"/>
      <c r="F648" s="309"/>
      <c r="G648" s="309"/>
      <c r="H648" s="309"/>
      <c r="I648" s="309"/>
      <c r="J648" s="309"/>
      <c r="K648" s="309"/>
      <c r="L648" s="309"/>
      <c r="M648" s="309"/>
      <c r="N648" s="309"/>
      <c r="O648" s="68"/>
      <c r="P648" s="68"/>
      <c r="Q648" s="68"/>
      <c r="R648" s="68"/>
      <c r="S648" s="68"/>
      <c r="T648" s="68"/>
      <c r="U648" s="68"/>
      <c r="V648" s="68"/>
      <c r="W648" s="68"/>
      <c r="X648" s="68"/>
      <c r="Y648" s="68"/>
      <c r="Z648" s="68"/>
      <c r="AA648" s="68"/>
      <c r="AB648" s="68"/>
      <c r="AC648" s="68"/>
      <c r="AD648" s="68"/>
      <c r="AE648" s="68"/>
      <c r="AF648" s="68"/>
      <c r="AG648" s="68"/>
      <c r="AH648" s="68"/>
      <c r="AI648" s="68"/>
      <c r="AJ648" s="68"/>
      <c r="AK648" s="68"/>
      <c r="AL648" s="68"/>
      <c r="AM648" s="68"/>
      <c r="AN648" s="68"/>
      <c r="AO648" s="68"/>
      <c r="AP648" s="68"/>
      <c r="AQ648" s="68"/>
      <c r="AR648" s="68"/>
      <c r="AS648" s="68"/>
      <c r="AT648" s="68"/>
      <c r="AU648" s="68"/>
      <c r="AV648" s="68"/>
      <c r="AW648" s="68"/>
      <c r="AX648" s="68"/>
      <c r="AY648" s="68"/>
      <c r="AZ648" s="68"/>
    </row>
    <row r="649" spans="1:52" ht="15.75" customHeight="1" x14ac:dyDescent="0.25">
      <c r="A649" s="348"/>
      <c r="B649" s="68"/>
      <c r="C649" s="309"/>
      <c r="D649" s="309"/>
      <c r="E649" s="309"/>
      <c r="F649" s="309"/>
      <c r="G649" s="309"/>
      <c r="H649" s="309"/>
      <c r="I649" s="309"/>
      <c r="J649" s="309"/>
      <c r="K649" s="309"/>
      <c r="L649" s="309"/>
      <c r="M649" s="309"/>
      <c r="N649" s="309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  <c r="AA649" s="68"/>
      <c r="AB649" s="68"/>
      <c r="AC649" s="68"/>
      <c r="AD649" s="68"/>
      <c r="AE649" s="68"/>
      <c r="AF649" s="68"/>
      <c r="AG649" s="68"/>
      <c r="AH649" s="68"/>
      <c r="AI649" s="68"/>
      <c r="AJ649" s="68"/>
      <c r="AK649" s="68"/>
      <c r="AL649" s="68"/>
      <c r="AM649" s="68"/>
      <c r="AN649" s="68"/>
      <c r="AO649" s="68"/>
      <c r="AP649" s="68"/>
      <c r="AQ649" s="68"/>
      <c r="AR649" s="68"/>
      <c r="AS649" s="68"/>
      <c r="AT649" s="68"/>
      <c r="AU649" s="68"/>
      <c r="AV649" s="68"/>
      <c r="AW649" s="68"/>
      <c r="AX649" s="68"/>
      <c r="AY649" s="68"/>
      <c r="AZ649" s="68"/>
    </row>
    <row r="650" spans="1:52" ht="15.75" customHeight="1" x14ac:dyDescent="0.25">
      <c r="A650" s="348"/>
      <c r="B650" s="68"/>
      <c r="C650" s="309"/>
      <c r="D650" s="309"/>
      <c r="E650" s="309"/>
      <c r="F650" s="309"/>
      <c r="G650" s="309"/>
      <c r="H650" s="309"/>
      <c r="I650" s="309"/>
      <c r="J650" s="309"/>
      <c r="K650" s="309"/>
      <c r="L650" s="309"/>
      <c r="M650" s="309"/>
      <c r="N650" s="309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  <c r="AA650" s="68"/>
      <c r="AB650" s="68"/>
      <c r="AC650" s="68"/>
      <c r="AD650" s="68"/>
      <c r="AE650" s="68"/>
      <c r="AF650" s="68"/>
      <c r="AG650" s="68"/>
      <c r="AH650" s="68"/>
      <c r="AI650" s="68"/>
      <c r="AJ650" s="68"/>
      <c r="AK650" s="68"/>
      <c r="AL650" s="68"/>
      <c r="AM650" s="68"/>
      <c r="AN650" s="68"/>
      <c r="AO650" s="68"/>
      <c r="AP650" s="68"/>
      <c r="AQ650" s="68"/>
      <c r="AR650" s="68"/>
      <c r="AS650" s="68"/>
      <c r="AT650" s="68"/>
      <c r="AU650" s="68"/>
      <c r="AV650" s="68"/>
      <c r="AW650" s="68"/>
      <c r="AX650" s="68"/>
      <c r="AY650" s="68"/>
      <c r="AZ650" s="68"/>
    </row>
    <row r="651" spans="1:52" ht="15.75" customHeight="1" x14ac:dyDescent="0.25">
      <c r="A651" s="348"/>
      <c r="B651" s="68"/>
      <c r="C651" s="309"/>
      <c r="D651" s="309"/>
      <c r="E651" s="309"/>
      <c r="F651" s="309"/>
      <c r="G651" s="309"/>
      <c r="H651" s="309"/>
      <c r="I651" s="309"/>
      <c r="J651" s="309"/>
      <c r="K651" s="309"/>
      <c r="L651" s="309"/>
      <c r="M651" s="309"/>
      <c r="N651" s="309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68"/>
      <c r="AM651" s="68"/>
      <c r="AN651" s="68"/>
      <c r="AO651" s="68"/>
      <c r="AP651" s="68"/>
      <c r="AQ651" s="68"/>
      <c r="AR651" s="68"/>
      <c r="AS651" s="68"/>
      <c r="AT651" s="68"/>
      <c r="AU651" s="68"/>
      <c r="AV651" s="68"/>
      <c r="AW651" s="68"/>
      <c r="AX651" s="68"/>
      <c r="AY651" s="68"/>
      <c r="AZ651" s="68"/>
    </row>
    <row r="652" spans="1:52" ht="15.75" customHeight="1" x14ac:dyDescent="0.25">
      <c r="A652" s="348"/>
      <c r="B652" s="68"/>
      <c r="C652" s="309"/>
      <c r="D652" s="309"/>
      <c r="E652" s="309"/>
      <c r="F652" s="309"/>
      <c r="G652" s="309"/>
      <c r="H652" s="309"/>
      <c r="I652" s="309"/>
      <c r="J652" s="309"/>
      <c r="K652" s="309"/>
      <c r="L652" s="309"/>
      <c r="M652" s="309"/>
      <c r="N652" s="309"/>
      <c r="O652" s="68"/>
      <c r="P652" s="68"/>
      <c r="Q652" s="68"/>
      <c r="R652" s="68"/>
      <c r="S652" s="68"/>
      <c r="T652" s="68"/>
      <c r="U652" s="68"/>
      <c r="V652" s="68"/>
      <c r="W652" s="68"/>
      <c r="X652" s="68"/>
      <c r="Y652" s="68"/>
      <c r="Z652" s="68"/>
      <c r="AA652" s="68"/>
      <c r="AB652" s="68"/>
      <c r="AC652" s="68"/>
      <c r="AD652" s="68"/>
      <c r="AE652" s="68"/>
      <c r="AF652" s="68"/>
      <c r="AG652" s="68"/>
      <c r="AH652" s="68"/>
      <c r="AI652" s="68"/>
      <c r="AJ652" s="68"/>
      <c r="AK652" s="68"/>
      <c r="AL652" s="68"/>
      <c r="AM652" s="68"/>
      <c r="AN652" s="68"/>
      <c r="AO652" s="68"/>
      <c r="AP652" s="68"/>
      <c r="AQ652" s="68"/>
      <c r="AR652" s="68"/>
      <c r="AS652" s="68"/>
      <c r="AT652" s="68"/>
      <c r="AU652" s="68"/>
      <c r="AV652" s="68"/>
      <c r="AW652" s="68"/>
      <c r="AX652" s="68"/>
      <c r="AY652" s="68"/>
      <c r="AZ652" s="68"/>
    </row>
    <row r="653" spans="1:52" ht="15.75" customHeight="1" x14ac:dyDescent="0.25">
      <c r="A653" s="348"/>
      <c r="B653" s="68"/>
      <c r="C653" s="309"/>
      <c r="D653" s="309"/>
      <c r="E653" s="309"/>
      <c r="F653" s="309"/>
      <c r="G653" s="309"/>
      <c r="H653" s="309"/>
      <c r="I653" s="309"/>
      <c r="J653" s="309"/>
      <c r="K653" s="309"/>
      <c r="L653" s="309"/>
      <c r="M653" s="309"/>
      <c r="N653" s="309"/>
      <c r="O653" s="68"/>
      <c r="P653" s="68"/>
      <c r="Q653" s="68"/>
      <c r="R653" s="68"/>
      <c r="S653" s="68"/>
      <c r="T653" s="68"/>
      <c r="U653" s="68"/>
      <c r="V653" s="68"/>
      <c r="W653" s="68"/>
      <c r="X653" s="68"/>
      <c r="Y653" s="68"/>
      <c r="Z653" s="68"/>
      <c r="AA653" s="68"/>
      <c r="AB653" s="68"/>
      <c r="AC653" s="68"/>
      <c r="AD653" s="68"/>
      <c r="AE653" s="68"/>
      <c r="AF653" s="68"/>
      <c r="AG653" s="68"/>
      <c r="AH653" s="68"/>
      <c r="AI653" s="68"/>
      <c r="AJ653" s="68"/>
      <c r="AK653" s="68"/>
      <c r="AL653" s="68"/>
      <c r="AM653" s="68"/>
      <c r="AN653" s="68"/>
      <c r="AO653" s="68"/>
      <c r="AP653" s="68"/>
      <c r="AQ653" s="68"/>
      <c r="AR653" s="68"/>
      <c r="AS653" s="68"/>
      <c r="AT653" s="68"/>
      <c r="AU653" s="68"/>
      <c r="AV653" s="68"/>
      <c r="AW653" s="68"/>
      <c r="AX653" s="68"/>
      <c r="AY653" s="68"/>
      <c r="AZ653" s="68"/>
    </row>
    <row r="654" spans="1:52" ht="15.75" customHeight="1" x14ac:dyDescent="0.25">
      <c r="A654" s="348"/>
      <c r="B654" s="68"/>
      <c r="C654" s="309"/>
      <c r="D654" s="309"/>
      <c r="E654" s="309"/>
      <c r="F654" s="309"/>
      <c r="G654" s="309"/>
      <c r="H654" s="309"/>
      <c r="I654" s="309"/>
      <c r="J654" s="309"/>
      <c r="K654" s="309"/>
      <c r="L654" s="309"/>
      <c r="M654" s="309"/>
      <c r="N654" s="309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68"/>
      <c r="Z654" s="68"/>
      <c r="AA654" s="68"/>
      <c r="AB654" s="68"/>
      <c r="AC654" s="68"/>
      <c r="AD654" s="68"/>
      <c r="AE654" s="68"/>
      <c r="AF654" s="68"/>
      <c r="AG654" s="68"/>
      <c r="AH654" s="68"/>
      <c r="AI654" s="68"/>
      <c r="AJ654" s="68"/>
      <c r="AK654" s="68"/>
      <c r="AL654" s="68"/>
      <c r="AM654" s="68"/>
      <c r="AN654" s="68"/>
      <c r="AO654" s="68"/>
      <c r="AP654" s="68"/>
      <c r="AQ654" s="68"/>
      <c r="AR654" s="68"/>
      <c r="AS654" s="68"/>
      <c r="AT654" s="68"/>
      <c r="AU654" s="68"/>
      <c r="AV654" s="68"/>
      <c r="AW654" s="68"/>
      <c r="AX654" s="68"/>
      <c r="AY654" s="68"/>
      <c r="AZ654" s="68"/>
    </row>
    <row r="655" spans="1:52" ht="15.75" customHeight="1" x14ac:dyDescent="0.25">
      <c r="A655" s="348"/>
      <c r="B655" s="68"/>
      <c r="C655" s="309"/>
      <c r="D655" s="309"/>
      <c r="E655" s="309"/>
      <c r="F655" s="309"/>
      <c r="G655" s="309"/>
      <c r="H655" s="309"/>
      <c r="I655" s="309"/>
      <c r="J655" s="309"/>
      <c r="K655" s="309"/>
      <c r="L655" s="309"/>
      <c r="M655" s="309"/>
      <c r="N655" s="309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  <c r="AA655" s="68"/>
      <c r="AB655" s="68"/>
      <c r="AC655" s="68"/>
      <c r="AD655" s="68"/>
      <c r="AE655" s="68"/>
      <c r="AF655" s="68"/>
      <c r="AG655" s="68"/>
      <c r="AH655" s="68"/>
      <c r="AI655" s="68"/>
      <c r="AJ655" s="68"/>
      <c r="AK655" s="68"/>
      <c r="AL655" s="68"/>
      <c r="AM655" s="68"/>
      <c r="AN655" s="68"/>
      <c r="AO655" s="68"/>
      <c r="AP655" s="68"/>
      <c r="AQ655" s="68"/>
      <c r="AR655" s="68"/>
      <c r="AS655" s="68"/>
      <c r="AT655" s="68"/>
      <c r="AU655" s="68"/>
      <c r="AV655" s="68"/>
      <c r="AW655" s="68"/>
      <c r="AX655" s="68"/>
      <c r="AY655" s="68"/>
      <c r="AZ655" s="68"/>
    </row>
    <row r="656" spans="1:52" ht="15.75" customHeight="1" x14ac:dyDescent="0.25">
      <c r="A656" s="348"/>
      <c r="B656" s="68"/>
      <c r="C656" s="309"/>
      <c r="D656" s="309"/>
      <c r="E656" s="309"/>
      <c r="F656" s="309"/>
      <c r="G656" s="309"/>
      <c r="H656" s="309"/>
      <c r="I656" s="309"/>
      <c r="J656" s="309"/>
      <c r="K656" s="309"/>
      <c r="L656" s="309"/>
      <c r="M656" s="309"/>
      <c r="N656" s="309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68"/>
      <c r="Z656" s="68"/>
      <c r="AA656" s="68"/>
      <c r="AB656" s="68"/>
      <c r="AC656" s="68"/>
      <c r="AD656" s="68"/>
      <c r="AE656" s="68"/>
      <c r="AF656" s="68"/>
      <c r="AG656" s="68"/>
      <c r="AH656" s="68"/>
      <c r="AI656" s="68"/>
      <c r="AJ656" s="68"/>
      <c r="AK656" s="68"/>
      <c r="AL656" s="68"/>
      <c r="AM656" s="68"/>
      <c r="AN656" s="68"/>
      <c r="AO656" s="68"/>
      <c r="AP656" s="68"/>
      <c r="AQ656" s="68"/>
      <c r="AR656" s="68"/>
      <c r="AS656" s="68"/>
      <c r="AT656" s="68"/>
      <c r="AU656" s="68"/>
      <c r="AV656" s="68"/>
      <c r="AW656" s="68"/>
      <c r="AX656" s="68"/>
      <c r="AY656" s="68"/>
      <c r="AZ656" s="68"/>
    </row>
    <row r="657" spans="1:52" ht="15.75" customHeight="1" x14ac:dyDescent="0.25">
      <c r="A657" s="348"/>
      <c r="B657" s="68"/>
      <c r="C657" s="309"/>
      <c r="D657" s="309"/>
      <c r="E657" s="309"/>
      <c r="F657" s="309"/>
      <c r="G657" s="309"/>
      <c r="H657" s="309"/>
      <c r="I657" s="309"/>
      <c r="J657" s="309"/>
      <c r="K657" s="309"/>
      <c r="L657" s="309"/>
      <c r="M657" s="309"/>
      <c r="N657" s="309"/>
      <c r="O657" s="68"/>
      <c r="P657" s="68"/>
      <c r="Q657" s="68"/>
      <c r="R657" s="68"/>
      <c r="S657" s="68"/>
      <c r="T657" s="68"/>
      <c r="U657" s="68"/>
      <c r="V657" s="68"/>
      <c r="W657" s="68"/>
      <c r="X657" s="68"/>
      <c r="Y657" s="68"/>
      <c r="Z657" s="68"/>
      <c r="AA657" s="68"/>
      <c r="AB657" s="68"/>
      <c r="AC657" s="68"/>
      <c r="AD657" s="68"/>
      <c r="AE657" s="68"/>
      <c r="AF657" s="68"/>
      <c r="AG657" s="68"/>
      <c r="AH657" s="68"/>
      <c r="AI657" s="68"/>
      <c r="AJ657" s="68"/>
      <c r="AK657" s="68"/>
      <c r="AL657" s="68"/>
      <c r="AM657" s="68"/>
      <c r="AN657" s="68"/>
      <c r="AO657" s="68"/>
      <c r="AP657" s="68"/>
      <c r="AQ657" s="68"/>
      <c r="AR657" s="68"/>
      <c r="AS657" s="68"/>
      <c r="AT657" s="68"/>
      <c r="AU657" s="68"/>
      <c r="AV657" s="68"/>
      <c r="AW657" s="68"/>
      <c r="AX657" s="68"/>
      <c r="AY657" s="68"/>
      <c r="AZ657" s="68"/>
    </row>
    <row r="658" spans="1:52" ht="15.75" customHeight="1" x14ac:dyDescent="0.25">
      <c r="A658" s="348"/>
      <c r="B658" s="68"/>
      <c r="C658" s="309"/>
      <c r="D658" s="309"/>
      <c r="E658" s="309"/>
      <c r="F658" s="309"/>
      <c r="G658" s="309"/>
      <c r="H658" s="309"/>
      <c r="I658" s="309"/>
      <c r="J658" s="309"/>
      <c r="K658" s="309"/>
      <c r="L658" s="309"/>
      <c r="M658" s="309"/>
      <c r="N658" s="309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68"/>
      <c r="Z658" s="68"/>
      <c r="AA658" s="68"/>
      <c r="AB658" s="68"/>
      <c r="AC658" s="68"/>
      <c r="AD658" s="68"/>
      <c r="AE658" s="68"/>
      <c r="AF658" s="68"/>
      <c r="AG658" s="68"/>
      <c r="AH658" s="68"/>
      <c r="AI658" s="68"/>
      <c r="AJ658" s="68"/>
      <c r="AK658" s="68"/>
      <c r="AL658" s="68"/>
      <c r="AM658" s="68"/>
      <c r="AN658" s="68"/>
      <c r="AO658" s="68"/>
      <c r="AP658" s="68"/>
      <c r="AQ658" s="68"/>
      <c r="AR658" s="68"/>
      <c r="AS658" s="68"/>
      <c r="AT658" s="68"/>
      <c r="AU658" s="68"/>
      <c r="AV658" s="68"/>
      <c r="AW658" s="68"/>
      <c r="AX658" s="68"/>
      <c r="AY658" s="68"/>
      <c r="AZ658" s="68"/>
    </row>
    <row r="659" spans="1:52" ht="15.75" customHeight="1" x14ac:dyDescent="0.25">
      <c r="A659" s="348"/>
      <c r="B659" s="68"/>
      <c r="C659" s="309"/>
      <c r="D659" s="309"/>
      <c r="E659" s="309"/>
      <c r="F659" s="309"/>
      <c r="G659" s="309"/>
      <c r="H659" s="309"/>
      <c r="I659" s="309"/>
      <c r="J659" s="309"/>
      <c r="K659" s="309"/>
      <c r="L659" s="309"/>
      <c r="M659" s="309"/>
      <c r="N659" s="309"/>
      <c r="O659" s="68"/>
      <c r="P659" s="68"/>
      <c r="Q659" s="68"/>
      <c r="R659" s="68"/>
      <c r="S659" s="68"/>
      <c r="T659" s="68"/>
      <c r="U659" s="68"/>
      <c r="V659" s="68"/>
      <c r="W659" s="68"/>
      <c r="X659" s="68"/>
      <c r="Y659" s="68"/>
      <c r="Z659" s="68"/>
      <c r="AA659" s="68"/>
      <c r="AB659" s="68"/>
      <c r="AC659" s="68"/>
      <c r="AD659" s="68"/>
      <c r="AE659" s="68"/>
      <c r="AF659" s="68"/>
      <c r="AG659" s="68"/>
      <c r="AH659" s="68"/>
      <c r="AI659" s="68"/>
      <c r="AJ659" s="68"/>
      <c r="AK659" s="68"/>
      <c r="AL659" s="68"/>
      <c r="AM659" s="68"/>
      <c r="AN659" s="68"/>
      <c r="AO659" s="68"/>
      <c r="AP659" s="68"/>
      <c r="AQ659" s="68"/>
      <c r="AR659" s="68"/>
      <c r="AS659" s="68"/>
      <c r="AT659" s="68"/>
      <c r="AU659" s="68"/>
      <c r="AV659" s="68"/>
      <c r="AW659" s="68"/>
      <c r="AX659" s="68"/>
      <c r="AY659" s="68"/>
      <c r="AZ659" s="68"/>
    </row>
    <row r="660" spans="1:52" ht="15.75" customHeight="1" x14ac:dyDescent="0.25">
      <c r="A660" s="348"/>
      <c r="B660" s="68"/>
      <c r="C660" s="309"/>
      <c r="D660" s="309"/>
      <c r="E660" s="309"/>
      <c r="F660" s="309"/>
      <c r="G660" s="309"/>
      <c r="H660" s="309"/>
      <c r="I660" s="309"/>
      <c r="J660" s="309"/>
      <c r="K660" s="309"/>
      <c r="L660" s="309"/>
      <c r="M660" s="309"/>
      <c r="N660" s="309"/>
      <c r="O660" s="68"/>
      <c r="P660" s="68"/>
      <c r="Q660" s="68"/>
      <c r="R660" s="68"/>
      <c r="S660" s="68"/>
      <c r="T660" s="68"/>
      <c r="U660" s="68"/>
      <c r="V660" s="68"/>
      <c r="W660" s="68"/>
      <c r="X660" s="68"/>
      <c r="Y660" s="68"/>
      <c r="Z660" s="68"/>
      <c r="AA660" s="68"/>
      <c r="AB660" s="68"/>
      <c r="AC660" s="68"/>
      <c r="AD660" s="68"/>
      <c r="AE660" s="68"/>
      <c r="AF660" s="68"/>
      <c r="AG660" s="68"/>
      <c r="AH660" s="68"/>
      <c r="AI660" s="68"/>
      <c r="AJ660" s="68"/>
      <c r="AK660" s="68"/>
      <c r="AL660" s="68"/>
      <c r="AM660" s="68"/>
      <c r="AN660" s="68"/>
      <c r="AO660" s="68"/>
      <c r="AP660" s="68"/>
      <c r="AQ660" s="68"/>
      <c r="AR660" s="68"/>
      <c r="AS660" s="68"/>
      <c r="AT660" s="68"/>
      <c r="AU660" s="68"/>
      <c r="AV660" s="68"/>
      <c r="AW660" s="68"/>
      <c r="AX660" s="68"/>
      <c r="AY660" s="68"/>
      <c r="AZ660" s="68"/>
    </row>
    <row r="661" spans="1:52" ht="15.75" customHeight="1" x14ac:dyDescent="0.25">
      <c r="A661" s="348"/>
      <c r="B661" s="68"/>
      <c r="C661" s="309"/>
      <c r="D661" s="309"/>
      <c r="E661" s="309"/>
      <c r="F661" s="309"/>
      <c r="G661" s="309"/>
      <c r="H661" s="309"/>
      <c r="I661" s="309"/>
      <c r="J661" s="309"/>
      <c r="K661" s="309"/>
      <c r="L661" s="309"/>
      <c r="M661" s="309"/>
      <c r="N661" s="309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  <c r="AA661" s="68"/>
      <c r="AB661" s="68"/>
      <c r="AC661" s="68"/>
      <c r="AD661" s="68"/>
      <c r="AE661" s="68"/>
      <c r="AF661" s="68"/>
      <c r="AG661" s="68"/>
      <c r="AH661" s="68"/>
      <c r="AI661" s="68"/>
      <c r="AJ661" s="68"/>
      <c r="AK661" s="68"/>
      <c r="AL661" s="68"/>
      <c r="AM661" s="68"/>
      <c r="AN661" s="68"/>
      <c r="AO661" s="68"/>
      <c r="AP661" s="68"/>
      <c r="AQ661" s="68"/>
      <c r="AR661" s="68"/>
      <c r="AS661" s="68"/>
      <c r="AT661" s="68"/>
      <c r="AU661" s="68"/>
      <c r="AV661" s="68"/>
      <c r="AW661" s="68"/>
      <c r="AX661" s="68"/>
      <c r="AY661" s="68"/>
      <c r="AZ661" s="68"/>
    </row>
    <row r="662" spans="1:52" ht="15.75" customHeight="1" x14ac:dyDescent="0.25">
      <c r="A662" s="348"/>
      <c r="B662" s="68"/>
      <c r="C662" s="309"/>
      <c r="D662" s="309"/>
      <c r="E662" s="309"/>
      <c r="F662" s="309"/>
      <c r="G662" s="309"/>
      <c r="H662" s="309"/>
      <c r="I662" s="309"/>
      <c r="J662" s="309"/>
      <c r="K662" s="309"/>
      <c r="L662" s="309"/>
      <c r="M662" s="309"/>
      <c r="N662" s="309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  <c r="AA662" s="68"/>
      <c r="AB662" s="68"/>
      <c r="AC662" s="68"/>
      <c r="AD662" s="68"/>
      <c r="AE662" s="68"/>
      <c r="AF662" s="68"/>
      <c r="AG662" s="68"/>
      <c r="AH662" s="68"/>
      <c r="AI662" s="68"/>
      <c r="AJ662" s="68"/>
      <c r="AK662" s="68"/>
      <c r="AL662" s="68"/>
      <c r="AM662" s="68"/>
      <c r="AN662" s="68"/>
      <c r="AO662" s="68"/>
      <c r="AP662" s="68"/>
      <c r="AQ662" s="68"/>
      <c r="AR662" s="68"/>
      <c r="AS662" s="68"/>
      <c r="AT662" s="68"/>
      <c r="AU662" s="68"/>
      <c r="AV662" s="68"/>
      <c r="AW662" s="68"/>
      <c r="AX662" s="68"/>
      <c r="AY662" s="68"/>
      <c r="AZ662" s="68"/>
    </row>
    <row r="663" spans="1:52" ht="15.75" customHeight="1" x14ac:dyDescent="0.25">
      <c r="A663" s="348"/>
      <c r="B663" s="68"/>
      <c r="C663" s="309"/>
      <c r="D663" s="309"/>
      <c r="E663" s="309"/>
      <c r="F663" s="309"/>
      <c r="G663" s="309"/>
      <c r="H663" s="309"/>
      <c r="I663" s="309"/>
      <c r="J663" s="309"/>
      <c r="K663" s="309"/>
      <c r="L663" s="309"/>
      <c r="M663" s="309"/>
      <c r="N663" s="309"/>
      <c r="O663" s="68"/>
      <c r="P663" s="68"/>
      <c r="Q663" s="68"/>
      <c r="R663" s="68"/>
      <c r="S663" s="68"/>
      <c r="T663" s="68"/>
      <c r="U663" s="68"/>
      <c r="V663" s="68"/>
      <c r="W663" s="68"/>
      <c r="X663" s="68"/>
      <c r="Y663" s="68"/>
      <c r="Z663" s="68"/>
      <c r="AA663" s="68"/>
      <c r="AB663" s="68"/>
      <c r="AC663" s="68"/>
      <c r="AD663" s="68"/>
      <c r="AE663" s="68"/>
      <c r="AF663" s="68"/>
      <c r="AG663" s="68"/>
      <c r="AH663" s="68"/>
      <c r="AI663" s="68"/>
      <c r="AJ663" s="68"/>
      <c r="AK663" s="68"/>
      <c r="AL663" s="68"/>
      <c r="AM663" s="68"/>
      <c r="AN663" s="68"/>
      <c r="AO663" s="68"/>
      <c r="AP663" s="68"/>
      <c r="AQ663" s="68"/>
      <c r="AR663" s="68"/>
      <c r="AS663" s="68"/>
      <c r="AT663" s="68"/>
      <c r="AU663" s="68"/>
      <c r="AV663" s="68"/>
      <c r="AW663" s="68"/>
      <c r="AX663" s="68"/>
      <c r="AY663" s="68"/>
      <c r="AZ663" s="68"/>
    </row>
    <row r="664" spans="1:52" ht="15.75" customHeight="1" x14ac:dyDescent="0.25">
      <c r="A664" s="348"/>
      <c r="B664" s="68"/>
      <c r="C664" s="309"/>
      <c r="D664" s="309"/>
      <c r="E664" s="309"/>
      <c r="F664" s="309"/>
      <c r="G664" s="309"/>
      <c r="H664" s="309"/>
      <c r="I664" s="309"/>
      <c r="J664" s="309"/>
      <c r="K664" s="309"/>
      <c r="L664" s="309"/>
      <c r="M664" s="309"/>
      <c r="N664" s="309"/>
      <c r="O664" s="68"/>
      <c r="P664" s="68"/>
      <c r="Q664" s="68"/>
      <c r="R664" s="68"/>
      <c r="S664" s="68"/>
      <c r="T664" s="68"/>
      <c r="U664" s="68"/>
      <c r="V664" s="68"/>
      <c r="W664" s="68"/>
      <c r="X664" s="68"/>
      <c r="Y664" s="68"/>
      <c r="Z664" s="68"/>
      <c r="AA664" s="68"/>
      <c r="AB664" s="68"/>
      <c r="AC664" s="68"/>
      <c r="AD664" s="68"/>
      <c r="AE664" s="68"/>
      <c r="AF664" s="68"/>
      <c r="AG664" s="68"/>
      <c r="AH664" s="68"/>
      <c r="AI664" s="68"/>
      <c r="AJ664" s="68"/>
      <c r="AK664" s="68"/>
      <c r="AL664" s="68"/>
      <c r="AM664" s="68"/>
      <c r="AN664" s="68"/>
      <c r="AO664" s="68"/>
      <c r="AP664" s="68"/>
      <c r="AQ664" s="68"/>
      <c r="AR664" s="68"/>
      <c r="AS664" s="68"/>
      <c r="AT664" s="68"/>
      <c r="AU664" s="68"/>
      <c r="AV664" s="68"/>
      <c r="AW664" s="68"/>
      <c r="AX664" s="68"/>
      <c r="AY664" s="68"/>
      <c r="AZ664" s="68"/>
    </row>
    <row r="665" spans="1:52" ht="15.75" customHeight="1" x14ac:dyDescent="0.25">
      <c r="A665" s="348"/>
      <c r="B665" s="68"/>
      <c r="C665" s="309"/>
      <c r="D665" s="309"/>
      <c r="E665" s="309"/>
      <c r="F665" s="309"/>
      <c r="G665" s="309"/>
      <c r="H665" s="309"/>
      <c r="I665" s="309"/>
      <c r="J665" s="309"/>
      <c r="K665" s="309"/>
      <c r="L665" s="309"/>
      <c r="M665" s="309"/>
      <c r="N665" s="309"/>
      <c r="O665" s="68"/>
      <c r="P665" s="68"/>
      <c r="Q665" s="68"/>
      <c r="R665" s="68"/>
      <c r="S665" s="68"/>
      <c r="T665" s="68"/>
      <c r="U665" s="68"/>
      <c r="V665" s="68"/>
      <c r="W665" s="68"/>
      <c r="X665" s="68"/>
      <c r="Y665" s="68"/>
      <c r="Z665" s="68"/>
      <c r="AA665" s="68"/>
      <c r="AB665" s="68"/>
      <c r="AC665" s="68"/>
      <c r="AD665" s="68"/>
      <c r="AE665" s="68"/>
      <c r="AF665" s="68"/>
      <c r="AG665" s="68"/>
      <c r="AH665" s="68"/>
      <c r="AI665" s="68"/>
      <c r="AJ665" s="68"/>
      <c r="AK665" s="68"/>
      <c r="AL665" s="68"/>
      <c r="AM665" s="68"/>
      <c r="AN665" s="68"/>
      <c r="AO665" s="68"/>
      <c r="AP665" s="68"/>
      <c r="AQ665" s="68"/>
      <c r="AR665" s="68"/>
      <c r="AS665" s="68"/>
      <c r="AT665" s="68"/>
      <c r="AU665" s="68"/>
      <c r="AV665" s="68"/>
      <c r="AW665" s="68"/>
      <c r="AX665" s="68"/>
      <c r="AY665" s="68"/>
      <c r="AZ665" s="68"/>
    </row>
    <row r="666" spans="1:52" ht="15.75" customHeight="1" x14ac:dyDescent="0.25">
      <c r="A666" s="348"/>
      <c r="B666" s="68"/>
      <c r="C666" s="309"/>
      <c r="D666" s="309"/>
      <c r="E666" s="309"/>
      <c r="F666" s="309"/>
      <c r="G666" s="309"/>
      <c r="H666" s="309"/>
      <c r="I666" s="309"/>
      <c r="J666" s="309"/>
      <c r="K666" s="309"/>
      <c r="L666" s="309"/>
      <c r="M666" s="309"/>
      <c r="N666" s="309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8"/>
      <c r="AW666" s="68"/>
      <c r="AX666" s="68"/>
      <c r="AY666" s="68"/>
      <c r="AZ666" s="68"/>
    </row>
    <row r="667" spans="1:52" ht="15.75" customHeight="1" x14ac:dyDescent="0.25">
      <c r="A667" s="348"/>
      <c r="B667" s="68"/>
      <c r="C667" s="309"/>
      <c r="D667" s="309"/>
      <c r="E667" s="309"/>
      <c r="F667" s="309"/>
      <c r="G667" s="309"/>
      <c r="H667" s="309"/>
      <c r="I667" s="309"/>
      <c r="J667" s="309"/>
      <c r="K667" s="309"/>
      <c r="L667" s="309"/>
      <c r="M667" s="309"/>
      <c r="N667" s="309"/>
      <c r="O667" s="68"/>
      <c r="P667" s="68"/>
      <c r="Q667" s="68"/>
      <c r="R667" s="68"/>
      <c r="S667" s="68"/>
      <c r="T667" s="68"/>
      <c r="U667" s="68"/>
      <c r="V667" s="68"/>
      <c r="W667" s="68"/>
      <c r="X667" s="68"/>
      <c r="Y667" s="68"/>
      <c r="Z667" s="68"/>
      <c r="AA667" s="68"/>
      <c r="AB667" s="68"/>
      <c r="AC667" s="68"/>
      <c r="AD667" s="68"/>
      <c r="AE667" s="68"/>
      <c r="AF667" s="68"/>
      <c r="AG667" s="68"/>
      <c r="AH667" s="68"/>
      <c r="AI667" s="68"/>
      <c r="AJ667" s="68"/>
      <c r="AK667" s="68"/>
      <c r="AL667" s="68"/>
      <c r="AM667" s="68"/>
      <c r="AN667" s="68"/>
      <c r="AO667" s="68"/>
      <c r="AP667" s="68"/>
      <c r="AQ667" s="68"/>
      <c r="AR667" s="68"/>
      <c r="AS667" s="68"/>
      <c r="AT667" s="68"/>
      <c r="AU667" s="68"/>
      <c r="AV667" s="68"/>
      <c r="AW667" s="68"/>
      <c r="AX667" s="68"/>
      <c r="AY667" s="68"/>
      <c r="AZ667" s="68"/>
    </row>
    <row r="668" spans="1:52" ht="15.75" customHeight="1" x14ac:dyDescent="0.25">
      <c r="A668" s="348"/>
      <c r="B668" s="68"/>
      <c r="C668" s="309"/>
      <c r="D668" s="309"/>
      <c r="E668" s="309"/>
      <c r="F668" s="309"/>
      <c r="G668" s="309"/>
      <c r="H668" s="309"/>
      <c r="I668" s="309"/>
      <c r="J668" s="309"/>
      <c r="K668" s="309"/>
      <c r="L668" s="309"/>
      <c r="M668" s="309"/>
      <c r="N668" s="309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68"/>
      <c r="Z668" s="68"/>
      <c r="AA668" s="68"/>
      <c r="AB668" s="68"/>
      <c r="AC668" s="68"/>
      <c r="AD668" s="68"/>
      <c r="AE668" s="68"/>
      <c r="AF668" s="68"/>
      <c r="AG668" s="68"/>
      <c r="AH668" s="68"/>
      <c r="AI668" s="68"/>
      <c r="AJ668" s="68"/>
      <c r="AK668" s="68"/>
      <c r="AL668" s="68"/>
      <c r="AM668" s="68"/>
      <c r="AN668" s="68"/>
      <c r="AO668" s="68"/>
      <c r="AP668" s="68"/>
      <c r="AQ668" s="68"/>
      <c r="AR668" s="68"/>
      <c r="AS668" s="68"/>
      <c r="AT668" s="68"/>
      <c r="AU668" s="68"/>
      <c r="AV668" s="68"/>
      <c r="AW668" s="68"/>
      <c r="AX668" s="68"/>
      <c r="AY668" s="68"/>
      <c r="AZ668" s="68"/>
    </row>
    <row r="669" spans="1:52" ht="15.75" customHeight="1" x14ac:dyDescent="0.25">
      <c r="A669" s="348"/>
      <c r="B669" s="68"/>
      <c r="C669" s="309"/>
      <c r="D669" s="309"/>
      <c r="E669" s="309"/>
      <c r="F669" s="309"/>
      <c r="G669" s="309"/>
      <c r="H669" s="309"/>
      <c r="I669" s="309"/>
      <c r="J669" s="309"/>
      <c r="K669" s="309"/>
      <c r="L669" s="309"/>
      <c r="M669" s="309"/>
      <c r="N669" s="309"/>
      <c r="O669" s="68"/>
      <c r="P669" s="68"/>
      <c r="Q669" s="68"/>
      <c r="R669" s="68"/>
      <c r="S669" s="68"/>
      <c r="T669" s="68"/>
      <c r="U669" s="68"/>
      <c r="V669" s="68"/>
      <c r="W669" s="68"/>
      <c r="X669" s="68"/>
      <c r="Y669" s="68"/>
      <c r="Z669" s="68"/>
      <c r="AA669" s="68"/>
      <c r="AB669" s="68"/>
      <c r="AC669" s="68"/>
      <c r="AD669" s="68"/>
      <c r="AE669" s="68"/>
      <c r="AF669" s="68"/>
      <c r="AG669" s="68"/>
      <c r="AH669" s="68"/>
      <c r="AI669" s="68"/>
      <c r="AJ669" s="68"/>
      <c r="AK669" s="68"/>
      <c r="AL669" s="68"/>
      <c r="AM669" s="68"/>
      <c r="AN669" s="68"/>
      <c r="AO669" s="68"/>
      <c r="AP669" s="68"/>
      <c r="AQ669" s="68"/>
      <c r="AR669" s="68"/>
      <c r="AS669" s="68"/>
      <c r="AT669" s="68"/>
      <c r="AU669" s="68"/>
      <c r="AV669" s="68"/>
      <c r="AW669" s="68"/>
      <c r="AX669" s="68"/>
      <c r="AY669" s="68"/>
      <c r="AZ669" s="68"/>
    </row>
    <row r="670" spans="1:52" ht="15.75" customHeight="1" x14ac:dyDescent="0.25">
      <c r="A670" s="348"/>
      <c r="B670" s="68"/>
      <c r="C670" s="309"/>
      <c r="D670" s="309"/>
      <c r="E670" s="309"/>
      <c r="F670" s="309"/>
      <c r="G670" s="309"/>
      <c r="H670" s="309"/>
      <c r="I670" s="309"/>
      <c r="J670" s="309"/>
      <c r="K670" s="309"/>
      <c r="L670" s="309"/>
      <c r="M670" s="309"/>
      <c r="N670" s="309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  <c r="AA670" s="68"/>
      <c r="AB670" s="68"/>
      <c r="AC670" s="68"/>
      <c r="AD670" s="68"/>
      <c r="AE670" s="68"/>
      <c r="AF670" s="68"/>
      <c r="AG670" s="68"/>
      <c r="AH670" s="68"/>
      <c r="AI670" s="68"/>
      <c r="AJ670" s="68"/>
      <c r="AK670" s="68"/>
      <c r="AL670" s="68"/>
      <c r="AM670" s="68"/>
      <c r="AN670" s="68"/>
      <c r="AO670" s="68"/>
      <c r="AP670" s="68"/>
      <c r="AQ670" s="68"/>
      <c r="AR670" s="68"/>
      <c r="AS670" s="68"/>
      <c r="AT670" s="68"/>
      <c r="AU670" s="68"/>
      <c r="AV670" s="68"/>
      <c r="AW670" s="68"/>
      <c r="AX670" s="68"/>
      <c r="AY670" s="68"/>
      <c r="AZ670" s="68"/>
    </row>
    <row r="671" spans="1:52" ht="15.75" customHeight="1" x14ac:dyDescent="0.25">
      <c r="A671" s="348"/>
      <c r="B671" s="68"/>
      <c r="C671" s="309"/>
      <c r="D671" s="309"/>
      <c r="E671" s="309"/>
      <c r="F671" s="309"/>
      <c r="G671" s="309"/>
      <c r="H671" s="309"/>
      <c r="I671" s="309"/>
      <c r="J671" s="309"/>
      <c r="K671" s="309"/>
      <c r="L671" s="309"/>
      <c r="M671" s="309"/>
      <c r="N671" s="309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  <c r="AA671" s="68"/>
      <c r="AB671" s="68"/>
      <c r="AC671" s="68"/>
      <c r="AD671" s="68"/>
      <c r="AE671" s="68"/>
      <c r="AF671" s="68"/>
      <c r="AG671" s="68"/>
      <c r="AH671" s="68"/>
      <c r="AI671" s="68"/>
      <c r="AJ671" s="68"/>
      <c r="AK671" s="68"/>
      <c r="AL671" s="68"/>
      <c r="AM671" s="68"/>
      <c r="AN671" s="68"/>
      <c r="AO671" s="68"/>
      <c r="AP671" s="68"/>
      <c r="AQ671" s="68"/>
      <c r="AR671" s="68"/>
      <c r="AS671" s="68"/>
      <c r="AT671" s="68"/>
      <c r="AU671" s="68"/>
      <c r="AV671" s="68"/>
      <c r="AW671" s="68"/>
      <c r="AX671" s="68"/>
      <c r="AY671" s="68"/>
      <c r="AZ671" s="68"/>
    </row>
    <row r="672" spans="1:52" ht="15.75" customHeight="1" x14ac:dyDescent="0.25">
      <c r="A672" s="348"/>
      <c r="B672" s="68"/>
      <c r="C672" s="309"/>
      <c r="D672" s="309"/>
      <c r="E672" s="309"/>
      <c r="F672" s="309"/>
      <c r="G672" s="309"/>
      <c r="H672" s="309"/>
      <c r="I672" s="309"/>
      <c r="J672" s="309"/>
      <c r="K672" s="309"/>
      <c r="L672" s="309"/>
      <c r="M672" s="309"/>
      <c r="N672" s="309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68"/>
      <c r="Z672" s="68"/>
      <c r="AA672" s="68"/>
      <c r="AB672" s="68"/>
      <c r="AC672" s="68"/>
      <c r="AD672" s="68"/>
      <c r="AE672" s="68"/>
      <c r="AF672" s="68"/>
      <c r="AG672" s="68"/>
      <c r="AH672" s="68"/>
      <c r="AI672" s="68"/>
      <c r="AJ672" s="68"/>
      <c r="AK672" s="68"/>
      <c r="AL672" s="68"/>
      <c r="AM672" s="68"/>
      <c r="AN672" s="68"/>
      <c r="AO672" s="68"/>
      <c r="AP672" s="68"/>
      <c r="AQ672" s="68"/>
      <c r="AR672" s="68"/>
      <c r="AS672" s="68"/>
      <c r="AT672" s="68"/>
      <c r="AU672" s="68"/>
      <c r="AV672" s="68"/>
      <c r="AW672" s="68"/>
      <c r="AX672" s="68"/>
      <c r="AY672" s="68"/>
      <c r="AZ672" s="68"/>
    </row>
    <row r="673" spans="1:52" ht="15.75" customHeight="1" x14ac:dyDescent="0.25">
      <c r="A673" s="348"/>
      <c r="B673" s="68"/>
      <c r="C673" s="309"/>
      <c r="D673" s="309"/>
      <c r="E673" s="309"/>
      <c r="F673" s="309"/>
      <c r="G673" s="309"/>
      <c r="H673" s="309"/>
      <c r="I673" s="309"/>
      <c r="J673" s="309"/>
      <c r="K673" s="309"/>
      <c r="L673" s="309"/>
      <c r="M673" s="309"/>
      <c r="N673" s="309"/>
      <c r="O673" s="68"/>
      <c r="P673" s="68"/>
      <c r="Q673" s="68"/>
      <c r="R673" s="68"/>
      <c r="S673" s="68"/>
      <c r="T673" s="68"/>
      <c r="U673" s="68"/>
      <c r="V673" s="68"/>
      <c r="W673" s="68"/>
      <c r="X673" s="68"/>
      <c r="Y673" s="68"/>
      <c r="Z673" s="68"/>
      <c r="AA673" s="68"/>
      <c r="AB673" s="68"/>
      <c r="AC673" s="68"/>
      <c r="AD673" s="68"/>
      <c r="AE673" s="68"/>
      <c r="AF673" s="68"/>
      <c r="AG673" s="68"/>
      <c r="AH673" s="68"/>
      <c r="AI673" s="68"/>
      <c r="AJ673" s="68"/>
      <c r="AK673" s="68"/>
      <c r="AL673" s="68"/>
      <c r="AM673" s="68"/>
      <c r="AN673" s="68"/>
      <c r="AO673" s="68"/>
      <c r="AP673" s="68"/>
      <c r="AQ673" s="68"/>
      <c r="AR673" s="68"/>
      <c r="AS673" s="68"/>
      <c r="AT673" s="68"/>
      <c r="AU673" s="68"/>
      <c r="AV673" s="68"/>
      <c r="AW673" s="68"/>
      <c r="AX673" s="68"/>
      <c r="AY673" s="68"/>
      <c r="AZ673" s="68"/>
    </row>
    <row r="674" spans="1:52" ht="15.75" customHeight="1" x14ac:dyDescent="0.25">
      <c r="A674" s="348"/>
      <c r="B674" s="68"/>
      <c r="C674" s="309"/>
      <c r="D674" s="309"/>
      <c r="E674" s="309"/>
      <c r="F674" s="309"/>
      <c r="G674" s="309"/>
      <c r="H674" s="309"/>
      <c r="I674" s="309"/>
      <c r="J674" s="309"/>
      <c r="K674" s="309"/>
      <c r="L674" s="309"/>
      <c r="M674" s="309"/>
      <c r="N674" s="309"/>
      <c r="O674" s="68"/>
      <c r="P674" s="68"/>
      <c r="Q674" s="68"/>
      <c r="R674" s="68"/>
      <c r="S674" s="68"/>
      <c r="T674" s="68"/>
      <c r="U674" s="68"/>
      <c r="V674" s="68"/>
      <c r="W674" s="68"/>
      <c r="X674" s="68"/>
      <c r="Y674" s="68"/>
      <c r="Z674" s="68"/>
      <c r="AA674" s="68"/>
      <c r="AB674" s="68"/>
      <c r="AC674" s="68"/>
      <c r="AD674" s="68"/>
      <c r="AE674" s="68"/>
      <c r="AF674" s="68"/>
      <c r="AG674" s="68"/>
      <c r="AH674" s="68"/>
      <c r="AI674" s="68"/>
      <c r="AJ674" s="68"/>
      <c r="AK674" s="68"/>
      <c r="AL674" s="68"/>
      <c r="AM674" s="68"/>
      <c r="AN674" s="68"/>
      <c r="AO674" s="68"/>
      <c r="AP674" s="68"/>
      <c r="AQ674" s="68"/>
      <c r="AR674" s="68"/>
      <c r="AS674" s="68"/>
      <c r="AT674" s="68"/>
      <c r="AU674" s="68"/>
      <c r="AV674" s="68"/>
      <c r="AW674" s="68"/>
      <c r="AX674" s="68"/>
      <c r="AY674" s="68"/>
      <c r="AZ674" s="68"/>
    </row>
    <row r="675" spans="1:52" ht="15.75" customHeight="1" x14ac:dyDescent="0.25">
      <c r="A675" s="348"/>
      <c r="B675" s="68"/>
      <c r="C675" s="309"/>
      <c r="D675" s="309"/>
      <c r="E675" s="309"/>
      <c r="F675" s="309"/>
      <c r="G675" s="309"/>
      <c r="H675" s="309"/>
      <c r="I675" s="309"/>
      <c r="J675" s="309"/>
      <c r="K675" s="309"/>
      <c r="L675" s="309"/>
      <c r="M675" s="309"/>
      <c r="N675" s="309"/>
      <c r="O675" s="68"/>
      <c r="P675" s="68"/>
      <c r="Q675" s="68"/>
      <c r="R675" s="68"/>
      <c r="S675" s="68"/>
      <c r="T675" s="68"/>
      <c r="U675" s="68"/>
      <c r="V675" s="68"/>
      <c r="W675" s="68"/>
      <c r="X675" s="68"/>
      <c r="Y675" s="68"/>
      <c r="Z675" s="68"/>
      <c r="AA675" s="68"/>
      <c r="AB675" s="68"/>
      <c r="AC675" s="68"/>
      <c r="AD675" s="68"/>
      <c r="AE675" s="68"/>
      <c r="AF675" s="68"/>
      <c r="AG675" s="68"/>
      <c r="AH675" s="68"/>
      <c r="AI675" s="68"/>
      <c r="AJ675" s="68"/>
      <c r="AK675" s="68"/>
      <c r="AL675" s="68"/>
      <c r="AM675" s="68"/>
      <c r="AN675" s="68"/>
      <c r="AO675" s="68"/>
      <c r="AP675" s="68"/>
      <c r="AQ675" s="68"/>
      <c r="AR675" s="68"/>
      <c r="AS675" s="68"/>
      <c r="AT675" s="68"/>
      <c r="AU675" s="68"/>
      <c r="AV675" s="68"/>
      <c r="AW675" s="68"/>
      <c r="AX675" s="68"/>
      <c r="AY675" s="68"/>
      <c r="AZ675" s="68"/>
    </row>
    <row r="676" spans="1:52" ht="15.75" customHeight="1" x14ac:dyDescent="0.25">
      <c r="A676" s="348"/>
      <c r="B676" s="68"/>
      <c r="C676" s="309"/>
      <c r="D676" s="309"/>
      <c r="E676" s="309"/>
      <c r="F676" s="309"/>
      <c r="G676" s="309"/>
      <c r="H676" s="309"/>
      <c r="I676" s="309"/>
      <c r="J676" s="309"/>
      <c r="K676" s="309"/>
      <c r="L676" s="309"/>
      <c r="M676" s="309"/>
      <c r="N676" s="309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68"/>
      <c r="Z676" s="68"/>
      <c r="AA676" s="68"/>
      <c r="AB676" s="68"/>
      <c r="AC676" s="68"/>
      <c r="AD676" s="68"/>
      <c r="AE676" s="68"/>
      <c r="AF676" s="68"/>
      <c r="AG676" s="68"/>
      <c r="AH676" s="68"/>
      <c r="AI676" s="68"/>
      <c r="AJ676" s="68"/>
      <c r="AK676" s="68"/>
      <c r="AL676" s="68"/>
      <c r="AM676" s="68"/>
      <c r="AN676" s="68"/>
      <c r="AO676" s="68"/>
      <c r="AP676" s="68"/>
      <c r="AQ676" s="68"/>
      <c r="AR676" s="68"/>
      <c r="AS676" s="68"/>
      <c r="AT676" s="68"/>
      <c r="AU676" s="68"/>
      <c r="AV676" s="68"/>
      <c r="AW676" s="68"/>
      <c r="AX676" s="68"/>
      <c r="AY676" s="68"/>
      <c r="AZ676" s="68"/>
    </row>
    <row r="677" spans="1:52" ht="15.75" customHeight="1" x14ac:dyDescent="0.25">
      <c r="A677" s="348"/>
      <c r="B677" s="68"/>
      <c r="C677" s="309"/>
      <c r="D677" s="309"/>
      <c r="E677" s="309"/>
      <c r="F677" s="309"/>
      <c r="G677" s="309"/>
      <c r="H677" s="309"/>
      <c r="I677" s="309"/>
      <c r="J677" s="309"/>
      <c r="K677" s="309"/>
      <c r="L677" s="309"/>
      <c r="M677" s="309"/>
      <c r="N677" s="309"/>
      <c r="O677" s="68"/>
      <c r="P677" s="68"/>
      <c r="Q677" s="68"/>
      <c r="R677" s="68"/>
      <c r="S677" s="68"/>
      <c r="T677" s="68"/>
      <c r="U677" s="68"/>
      <c r="V677" s="68"/>
      <c r="W677" s="68"/>
      <c r="X677" s="68"/>
      <c r="Y677" s="68"/>
      <c r="Z677" s="68"/>
      <c r="AA677" s="68"/>
      <c r="AB677" s="68"/>
      <c r="AC677" s="68"/>
      <c r="AD677" s="68"/>
      <c r="AE677" s="68"/>
      <c r="AF677" s="68"/>
      <c r="AG677" s="68"/>
      <c r="AH677" s="68"/>
      <c r="AI677" s="68"/>
      <c r="AJ677" s="68"/>
      <c r="AK677" s="68"/>
      <c r="AL677" s="68"/>
      <c r="AM677" s="68"/>
      <c r="AN677" s="68"/>
      <c r="AO677" s="68"/>
      <c r="AP677" s="68"/>
      <c r="AQ677" s="68"/>
      <c r="AR677" s="68"/>
      <c r="AS677" s="68"/>
      <c r="AT677" s="68"/>
      <c r="AU677" s="68"/>
      <c r="AV677" s="68"/>
      <c r="AW677" s="68"/>
      <c r="AX677" s="68"/>
      <c r="AY677" s="68"/>
      <c r="AZ677" s="68"/>
    </row>
    <row r="678" spans="1:52" ht="15.75" customHeight="1" x14ac:dyDescent="0.25">
      <c r="A678" s="348"/>
      <c r="B678" s="68"/>
      <c r="C678" s="309"/>
      <c r="D678" s="309"/>
      <c r="E678" s="309"/>
      <c r="F678" s="309"/>
      <c r="G678" s="309"/>
      <c r="H678" s="309"/>
      <c r="I678" s="309"/>
      <c r="J678" s="309"/>
      <c r="K678" s="309"/>
      <c r="L678" s="309"/>
      <c r="M678" s="309"/>
      <c r="N678" s="309"/>
      <c r="O678" s="68"/>
      <c r="P678" s="68"/>
      <c r="Q678" s="68"/>
      <c r="R678" s="68"/>
      <c r="S678" s="68"/>
      <c r="T678" s="68"/>
      <c r="U678" s="68"/>
      <c r="V678" s="68"/>
      <c r="W678" s="68"/>
      <c r="X678" s="68"/>
      <c r="Y678" s="68"/>
      <c r="Z678" s="68"/>
      <c r="AA678" s="68"/>
      <c r="AB678" s="68"/>
      <c r="AC678" s="68"/>
      <c r="AD678" s="68"/>
      <c r="AE678" s="68"/>
      <c r="AF678" s="68"/>
      <c r="AG678" s="68"/>
      <c r="AH678" s="68"/>
      <c r="AI678" s="68"/>
      <c r="AJ678" s="68"/>
      <c r="AK678" s="68"/>
      <c r="AL678" s="68"/>
      <c r="AM678" s="68"/>
      <c r="AN678" s="68"/>
      <c r="AO678" s="68"/>
      <c r="AP678" s="68"/>
      <c r="AQ678" s="68"/>
      <c r="AR678" s="68"/>
      <c r="AS678" s="68"/>
      <c r="AT678" s="68"/>
      <c r="AU678" s="68"/>
      <c r="AV678" s="68"/>
      <c r="AW678" s="68"/>
      <c r="AX678" s="68"/>
      <c r="AY678" s="68"/>
      <c r="AZ678" s="68"/>
    </row>
    <row r="679" spans="1:52" ht="15.75" customHeight="1" x14ac:dyDescent="0.25">
      <c r="A679" s="348"/>
      <c r="B679" s="68"/>
      <c r="C679" s="309"/>
      <c r="D679" s="309"/>
      <c r="E679" s="309"/>
      <c r="F679" s="309"/>
      <c r="G679" s="309"/>
      <c r="H679" s="309"/>
      <c r="I679" s="309"/>
      <c r="J679" s="309"/>
      <c r="K679" s="309"/>
      <c r="L679" s="309"/>
      <c r="M679" s="309"/>
      <c r="N679" s="309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  <c r="AA679" s="68"/>
      <c r="AB679" s="68"/>
      <c r="AC679" s="68"/>
      <c r="AD679" s="68"/>
      <c r="AE679" s="68"/>
      <c r="AF679" s="68"/>
      <c r="AG679" s="68"/>
      <c r="AH679" s="68"/>
      <c r="AI679" s="68"/>
      <c r="AJ679" s="68"/>
      <c r="AK679" s="68"/>
      <c r="AL679" s="68"/>
      <c r="AM679" s="68"/>
      <c r="AN679" s="68"/>
      <c r="AO679" s="68"/>
      <c r="AP679" s="68"/>
      <c r="AQ679" s="68"/>
      <c r="AR679" s="68"/>
      <c r="AS679" s="68"/>
      <c r="AT679" s="68"/>
      <c r="AU679" s="68"/>
      <c r="AV679" s="68"/>
      <c r="AW679" s="68"/>
      <c r="AX679" s="68"/>
      <c r="AY679" s="68"/>
      <c r="AZ679" s="68"/>
    </row>
    <row r="680" spans="1:52" ht="15.75" customHeight="1" x14ac:dyDescent="0.25">
      <c r="A680" s="348"/>
      <c r="B680" s="68"/>
      <c r="C680" s="309"/>
      <c r="D680" s="309"/>
      <c r="E680" s="309"/>
      <c r="F680" s="309"/>
      <c r="G680" s="309"/>
      <c r="H680" s="309"/>
      <c r="I680" s="309"/>
      <c r="J680" s="309"/>
      <c r="K680" s="309"/>
      <c r="L680" s="309"/>
      <c r="M680" s="309"/>
      <c r="N680" s="309"/>
      <c r="O680" s="68"/>
      <c r="P680" s="68"/>
      <c r="Q680" s="68"/>
      <c r="R680" s="68"/>
      <c r="S680" s="68"/>
      <c r="T680" s="68"/>
      <c r="U680" s="68"/>
      <c r="V680" s="68"/>
      <c r="W680" s="68"/>
      <c r="X680" s="68"/>
      <c r="Y680" s="68"/>
      <c r="Z680" s="68"/>
      <c r="AA680" s="68"/>
      <c r="AB680" s="68"/>
      <c r="AC680" s="68"/>
      <c r="AD680" s="68"/>
      <c r="AE680" s="68"/>
      <c r="AF680" s="68"/>
      <c r="AG680" s="68"/>
      <c r="AH680" s="68"/>
      <c r="AI680" s="68"/>
      <c r="AJ680" s="68"/>
      <c r="AK680" s="68"/>
      <c r="AL680" s="68"/>
      <c r="AM680" s="68"/>
      <c r="AN680" s="68"/>
      <c r="AO680" s="68"/>
      <c r="AP680" s="68"/>
      <c r="AQ680" s="68"/>
      <c r="AR680" s="68"/>
      <c r="AS680" s="68"/>
      <c r="AT680" s="68"/>
      <c r="AU680" s="68"/>
      <c r="AV680" s="68"/>
      <c r="AW680" s="68"/>
      <c r="AX680" s="68"/>
      <c r="AY680" s="68"/>
      <c r="AZ680" s="68"/>
    </row>
    <row r="681" spans="1:52" ht="15.75" customHeight="1" x14ac:dyDescent="0.25">
      <c r="A681" s="348"/>
      <c r="B681" s="68"/>
      <c r="C681" s="309"/>
      <c r="D681" s="309"/>
      <c r="E681" s="309"/>
      <c r="F681" s="309"/>
      <c r="G681" s="309"/>
      <c r="H681" s="309"/>
      <c r="I681" s="309"/>
      <c r="J681" s="309"/>
      <c r="K681" s="309"/>
      <c r="L681" s="309"/>
      <c r="M681" s="309"/>
      <c r="N681" s="309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68"/>
      <c r="Z681" s="68"/>
      <c r="AA681" s="68"/>
      <c r="AB681" s="68"/>
      <c r="AC681" s="68"/>
      <c r="AD681" s="68"/>
      <c r="AE681" s="68"/>
      <c r="AF681" s="68"/>
      <c r="AG681" s="68"/>
      <c r="AH681" s="68"/>
      <c r="AI681" s="68"/>
      <c r="AJ681" s="68"/>
      <c r="AK681" s="68"/>
      <c r="AL681" s="68"/>
      <c r="AM681" s="68"/>
      <c r="AN681" s="68"/>
      <c r="AO681" s="68"/>
      <c r="AP681" s="68"/>
      <c r="AQ681" s="68"/>
      <c r="AR681" s="68"/>
      <c r="AS681" s="68"/>
      <c r="AT681" s="68"/>
      <c r="AU681" s="68"/>
      <c r="AV681" s="68"/>
      <c r="AW681" s="68"/>
      <c r="AX681" s="68"/>
      <c r="AY681" s="68"/>
      <c r="AZ681" s="68"/>
    </row>
    <row r="682" spans="1:52" ht="15.75" customHeight="1" x14ac:dyDescent="0.25">
      <c r="A682" s="348"/>
      <c r="B682" s="68"/>
      <c r="C682" s="309"/>
      <c r="D682" s="309"/>
      <c r="E682" s="309"/>
      <c r="F682" s="309"/>
      <c r="G682" s="309"/>
      <c r="H682" s="309"/>
      <c r="I682" s="309"/>
      <c r="J682" s="309"/>
      <c r="K682" s="309"/>
      <c r="L682" s="309"/>
      <c r="M682" s="309"/>
      <c r="N682" s="309"/>
      <c r="O682" s="68"/>
      <c r="P682" s="68"/>
      <c r="Q682" s="68"/>
      <c r="R682" s="68"/>
      <c r="S682" s="68"/>
      <c r="T682" s="68"/>
      <c r="U682" s="68"/>
      <c r="V682" s="68"/>
      <c r="W682" s="68"/>
      <c r="X682" s="68"/>
      <c r="Y682" s="68"/>
      <c r="Z682" s="68"/>
      <c r="AA682" s="68"/>
      <c r="AB682" s="68"/>
      <c r="AC682" s="68"/>
      <c r="AD682" s="68"/>
      <c r="AE682" s="68"/>
      <c r="AF682" s="68"/>
      <c r="AG682" s="68"/>
      <c r="AH682" s="68"/>
      <c r="AI682" s="68"/>
      <c r="AJ682" s="68"/>
      <c r="AK682" s="68"/>
      <c r="AL682" s="68"/>
      <c r="AM682" s="68"/>
      <c r="AN682" s="68"/>
      <c r="AO682" s="68"/>
      <c r="AP682" s="68"/>
      <c r="AQ682" s="68"/>
      <c r="AR682" s="68"/>
      <c r="AS682" s="68"/>
      <c r="AT682" s="68"/>
      <c r="AU682" s="68"/>
      <c r="AV682" s="68"/>
      <c r="AW682" s="68"/>
      <c r="AX682" s="68"/>
      <c r="AY682" s="68"/>
      <c r="AZ682" s="68"/>
    </row>
    <row r="683" spans="1:52" ht="15.75" customHeight="1" x14ac:dyDescent="0.25">
      <c r="A683" s="348"/>
      <c r="B683" s="68"/>
      <c r="C683" s="309"/>
      <c r="D683" s="309"/>
      <c r="E683" s="309"/>
      <c r="F683" s="309"/>
      <c r="G683" s="309"/>
      <c r="H683" s="309"/>
      <c r="I683" s="309"/>
      <c r="J683" s="309"/>
      <c r="K683" s="309"/>
      <c r="L683" s="309"/>
      <c r="M683" s="309"/>
      <c r="N683" s="309"/>
      <c r="O683" s="68"/>
      <c r="P683" s="68"/>
      <c r="Q683" s="68"/>
      <c r="R683" s="68"/>
      <c r="S683" s="68"/>
      <c r="T683" s="68"/>
      <c r="U683" s="68"/>
      <c r="V683" s="68"/>
      <c r="W683" s="68"/>
      <c r="X683" s="68"/>
      <c r="Y683" s="68"/>
      <c r="Z683" s="68"/>
      <c r="AA683" s="68"/>
      <c r="AB683" s="68"/>
      <c r="AC683" s="68"/>
      <c r="AD683" s="68"/>
      <c r="AE683" s="68"/>
      <c r="AF683" s="68"/>
      <c r="AG683" s="68"/>
      <c r="AH683" s="68"/>
      <c r="AI683" s="68"/>
      <c r="AJ683" s="68"/>
      <c r="AK683" s="68"/>
      <c r="AL683" s="68"/>
      <c r="AM683" s="68"/>
      <c r="AN683" s="68"/>
      <c r="AO683" s="68"/>
      <c r="AP683" s="68"/>
      <c r="AQ683" s="68"/>
      <c r="AR683" s="68"/>
      <c r="AS683" s="68"/>
      <c r="AT683" s="68"/>
      <c r="AU683" s="68"/>
      <c r="AV683" s="68"/>
      <c r="AW683" s="68"/>
      <c r="AX683" s="68"/>
      <c r="AY683" s="68"/>
      <c r="AZ683" s="68"/>
    </row>
    <row r="684" spans="1:52" ht="15.75" customHeight="1" x14ac:dyDescent="0.25">
      <c r="A684" s="348"/>
      <c r="B684" s="68"/>
      <c r="C684" s="309"/>
      <c r="D684" s="309"/>
      <c r="E684" s="309"/>
      <c r="F684" s="309"/>
      <c r="G684" s="309"/>
      <c r="H684" s="309"/>
      <c r="I684" s="309"/>
      <c r="J684" s="309"/>
      <c r="K684" s="309"/>
      <c r="L684" s="309"/>
      <c r="M684" s="309"/>
      <c r="N684" s="309"/>
      <c r="O684" s="68"/>
      <c r="P684" s="68"/>
      <c r="Q684" s="68"/>
      <c r="R684" s="68"/>
      <c r="S684" s="68"/>
      <c r="T684" s="68"/>
      <c r="U684" s="68"/>
      <c r="V684" s="68"/>
      <c r="W684" s="68"/>
      <c r="X684" s="68"/>
      <c r="Y684" s="68"/>
      <c r="Z684" s="68"/>
      <c r="AA684" s="68"/>
      <c r="AB684" s="68"/>
      <c r="AC684" s="68"/>
      <c r="AD684" s="68"/>
      <c r="AE684" s="68"/>
      <c r="AF684" s="68"/>
      <c r="AG684" s="68"/>
      <c r="AH684" s="68"/>
      <c r="AI684" s="68"/>
      <c r="AJ684" s="68"/>
      <c r="AK684" s="68"/>
      <c r="AL684" s="68"/>
      <c r="AM684" s="68"/>
      <c r="AN684" s="68"/>
      <c r="AO684" s="68"/>
      <c r="AP684" s="68"/>
      <c r="AQ684" s="68"/>
      <c r="AR684" s="68"/>
      <c r="AS684" s="68"/>
      <c r="AT684" s="68"/>
      <c r="AU684" s="68"/>
      <c r="AV684" s="68"/>
      <c r="AW684" s="68"/>
      <c r="AX684" s="68"/>
      <c r="AY684" s="68"/>
      <c r="AZ684" s="68"/>
    </row>
    <row r="685" spans="1:52" ht="15.75" customHeight="1" x14ac:dyDescent="0.25">
      <c r="A685" s="348"/>
      <c r="B685" s="68"/>
      <c r="C685" s="309"/>
      <c r="D685" s="309"/>
      <c r="E685" s="309"/>
      <c r="F685" s="309"/>
      <c r="G685" s="309"/>
      <c r="H685" s="309"/>
      <c r="I685" s="309"/>
      <c r="J685" s="309"/>
      <c r="K685" s="309"/>
      <c r="L685" s="309"/>
      <c r="M685" s="309"/>
      <c r="N685" s="309"/>
      <c r="O685" s="68"/>
      <c r="P685" s="68"/>
      <c r="Q685" s="68"/>
      <c r="R685" s="68"/>
      <c r="S685" s="68"/>
      <c r="T685" s="68"/>
      <c r="U685" s="68"/>
      <c r="V685" s="68"/>
      <c r="W685" s="68"/>
      <c r="X685" s="68"/>
      <c r="Y685" s="68"/>
      <c r="Z685" s="68"/>
      <c r="AA685" s="68"/>
      <c r="AB685" s="68"/>
      <c r="AC685" s="68"/>
      <c r="AD685" s="68"/>
      <c r="AE685" s="68"/>
      <c r="AF685" s="68"/>
      <c r="AG685" s="68"/>
      <c r="AH685" s="68"/>
      <c r="AI685" s="68"/>
      <c r="AJ685" s="68"/>
      <c r="AK685" s="68"/>
      <c r="AL685" s="68"/>
      <c r="AM685" s="68"/>
      <c r="AN685" s="68"/>
      <c r="AO685" s="68"/>
      <c r="AP685" s="68"/>
      <c r="AQ685" s="68"/>
      <c r="AR685" s="68"/>
      <c r="AS685" s="68"/>
      <c r="AT685" s="68"/>
      <c r="AU685" s="68"/>
      <c r="AV685" s="68"/>
      <c r="AW685" s="68"/>
      <c r="AX685" s="68"/>
      <c r="AY685" s="68"/>
      <c r="AZ685" s="68"/>
    </row>
    <row r="686" spans="1:52" ht="15.75" customHeight="1" x14ac:dyDescent="0.25">
      <c r="A686" s="348"/>
      <c r="B686" s="68"/>
      <c r="C686" s="309"/>
      <c r="D686" s="309"/>
      <c r="E686" s="309"/>
      <c r="F686" s="309"/>
      <c r="G686" s="309"/>
      <c r="H686" s="309"/>
      <c r="I686" s="309"/>
      <c r="J686" s="309"/>
      <c r="K686" s="309"/>
      <c r="L686" s="309"/>
      <c r="M686" s="309"/>
      <c r="N686" s="309"/>
      <c r="O686" s="68"/>
      <c r="P686" s="68"/>
      <c r="Q686" s="68"/>
      <c r="R686" s="68"/>
      <c r="S686" s="68"/>
      <c r="T686" s="68"/>
      <c r="U686" s="68"/>
      <c r="V686" s="68"/>
      <c r="W686" s="68"/>
      <c r="X686" s="68"/>
      <c r="Y686" s="68"/>
      <c r="Z686" s="68"/>
      <c r="AA686" s="68"/>
      <c r="AB686" s="68"/>
      <c r="AC686" s="68"/>
      <c r="AD686" s="68"/>
      <c r="AE686" s="68"/>
      <c r="AF686" s="68"/>
      <c r="AG686" s="68"/>
      <c r="AH686" s="68"/>
      <c r="AI686" s="68"/>
      <c r="AJ686" s="68"/>
      <c r="AK686" s="68"/>
      <c r="AL686" s="68"/>
      <c r="AM686" s="68"/>
      <c r="AN686" s="68"/>
      <c r="AO686" s="68"/>
      <c r="AP686" s="68"/>
      <c r="AQ686" s="68"/>
      <c r="AR686" s="68"/>
      <c r="AS686" s="68"/>
      <c r="AT686" s="68"/>
      <c r="AU686" s="68"/>
      <c r="AV686" s="68"/>
      <c r="AW686" s="68"/>
      <c r="AX686" s="68"/>
      <c r="AY686" s="68"/>
      <c r="AZ686" s="68"/>
    </row>
    <row r="687" spans="1:52" ht="15.75" customHeight="1" x14ac:dyDescent="0.25">
      <c r="A687" s="348"/>
      <c r="B687" s="68"/>
      <c r="C687" s="309"/>
      <c r="D687" s="309"/>
      <c r="E687" s="309"/>
      <c r="F687" s="309"/>
      <c r="G687" s="309"/>
      <c r="H687" s="309"/>
      <c r="I687" s="309"/>
      <c r="J687" s="309"/>
      <c r="K687" s="309"/>
      <c r="L687" s="309"/>
      <c r="M687" s="309"/>
      <c r="N687" s="309"/>
      <c r="O687" s="68"/>
      <c r="P687" s="68"/>
      <c r="Q687" s="68"/>
      <c r="R687" s="68"/>
      <c r="S687" s="68"/>
      <c r="T687" s="68"/>
      <c r="U687" s="68"/>
      <c r="V687" s="68"/>
      <c r="W687" s="68"/>
      <c r="X687" s="68"/>
      <c r="Y687" s="68"/>
      <c r="Z687" s="68"/>
      <c r="AA687" s="68"/>
      <c r="AB687" s="68"/>
      <c r="AC687" s="68"/>
      <c r="AD687" s="68"/>
      <c r="AE687" s="68"/>
      <c r="AF687" s="68"/>
      <c r="AG687" s="68"/>
      <c r="AH687" s="68"/>
      <c r="AI687" s="68"/>
      <c r="AJ687" s="68"/>
      <c r="AK687" s="68"/>
      <c r="AL687" s="68"/>
      <c r="AM687" s="68"/>
      <c r="AN687" s="68"/>
      <c r="AO687" s="68"/>
      <c r="AP687" s="68"/>
      <c r="AQ687" s="68"/>
      <c r="AR687" s="68"/>
      <c r="AS687" s="68"/>
      <c r="AT687" s="68"/>
      <c r="AU687" s="68"/>
      <c r="AV687" s="68"/>
      <c r="AW687" s="68"/>
      <c r="AX687" s="68"/>
      <c r="AY687" s="68"/>
      <c r="AZ687" s="68"/>
    </row>
    <row r="688" spans="1:52" ht="15.75" customHeight="1" x14ac:dyDescent="0.25">
      <c r="A688" s="348"/>
      <c r="B688" s="68"/>
      <c r="C688" s="309"/>
      <c r="D688" s="309"/>
      <c r="E688" s="309"/>
      <c r="F688" s="309"/>
      <c r="G688" s="309"/>
      <c r="H688" s="309"/>
      <c r="I688" s="309"/>
      <c r="J688" s="309"/>
      <c r="K688" s="309"/>
      <c r="L688" s="309"/>
      <c r="M688" s="309"/>
      <c r="N688" s="309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  <c r="AL688" s="68"/>
      <c r="AM688" s="68"/>
      <c r="AN688" s="68"/>
      <c r="AO688" s="68"/>
      <c r="AP688" s="68"/>
      <c r="AQ688" s="68"/>
      <c r="AR688" s="68"/>
      <c r="AS688" s="68"/>
      <c r="AT688" s="68"/>
      <c r="AU688" s="68"/>
      <c r="AV688" s="68"/>
      <c r="AW688" s="68"/>
      <c r="AX688" s="68"/>
      <c r="AY688" s="68"/>
      <c r="AZ688" s="68"/>
    </row>
    <row r="689" spans="1:52" ht="15.75" customHeight="1" x14ac:dyDescent="0.25">
      <c r="A689" s="348"/>
      <c r="B689" s="68"/>
      <c r="C689" s="309"/>
      <c r="D689" s="309"/>
      <c r="E689" s="309"/>
      <c r="F689" s="309"/>
      <c r="G689" s="309"/>
      <c r="H689" s="309"/>
      <c r="I689" s="309"/>
      <c r="J689" s="309"/>
      <c r="K689" s="309"/>
      <c r="L689" s="309"/>
      <c r="M689" s="309"/>
      <c r="N689" s="309"/>
      <c r="O689" s="68"/>
      <c r="P689" s="68"/>
      <c r="Q689" s="68"/>
      <c r="R689" s="68"/>
      <c r="S689" s="68"/>
      <c r="T689" s="68"/>
      <c r="U689" s="68"/>
      <c r="V689" s="68"/>
      <c r="W689" s="68"/>
      <c r="X689" s="68"/>
      <c r="Y689" s="68"/>
      <c r="Z689" s="68"/>
      <c r="AA689" s="68"/>
      <c r="AB689" s="68"/>
      <c r="AC689" s="68"/>
      <c r="AD689" s="68"/>
      <c r="AE689" s="68"/>
      <c r="AF689" s="68"/>
      <c r="AG689" s="68"/>
      <c r="AH689" s="68"/>
      <c r="AI689" s="68"/>
      <c r="AJ689" s="68"/>
      <c r="AK689" s="68"/>
      <c r="AL689" s="68"/>
      <c r="AM689" s="68"/>
      <c r="AN689" s="68"/>
      <c r="AO689" s="68"/>
      <c r="AP689" s="68"/>
      <c r="AQ689" s="68"/>
      <c r="AR689" s="68"/>
      <c r="AS689" s="68"/>
      <c r="AT689" s="68"/>
      <c r="AU689" s="68"/>
      <c r="AV689" s="68"/>
      <c r="AW689" s="68"/>
      <c r="AX689" s="68"/>
      <c r="AY689" s="68"/>
      <c r="AZ689" s="68"/>
    </row>
    <row r="690" spans="1:52" ht="15.75" customHeight="1" x14ac:dyDescent="0.25">
      <c r="A690" s="348"/>
      <c r="B690" s="68"/>
      <c r="C690" s="309"/>
      <c r="D690" s="309"/>
      <c r="E690" s="309"/>
      <c r="F690" s="309"/>
      <c r="G690" s="309"/>
      <c r="H690" s="309"/>
      <c r="I690" s="309"/>
      <c r="J690" s="309"/>
      <c r="K690" s="309"/>
      <c r="L690" s="309"/>
      <c r="M690" s="309"/>
      <c r="N690" s="309"/>
      <c r="O690" s="68"/>
      <c r="P690" s="68"/>
      <c r="Q690" s="68"/>
      <c r="R690" s="68"/>
      <c r="S690" s="68"/>
      <c r="T690" s="68"/>
      <c r="U690" s="68"/>
      <c r="V690" s="68"/>
      <c r="W690" s="68"/>
      <c r="X690" s="68"/>
      <c r="Y690" s="68"/>
      <c r="Z690" s="68"/>
      <c r="AA690" s="68"/>
      <c r="AB690" s="68"/>
      <c r="AC690" s="68"/>
      <c r="AD690" s="68"/>
      <c r="AE690" s="68"/>
      <c r="AF690" s="68"/>
      <c r="AG690" s="68"/>
      <c r="AH690" s="68"/>
      <c r="AI690" s="68"/>
      <c r="AJ690" s="68"/>
      <c r="AK690" s="68"/>
      <c r="AL690" s="68"/>
      <c r="AM690" s="68"/>
      <c r="AN690" s="68"/>
      <c r="AO690" s="68"/>
      <c r="AP690" s="68"/>
      <c r="AQ690" s="68"/>
      <c r="AR690" s="68"/>
      <c r="AS690" s="68"/>
      <c r="AT690" s="68"/>
      <c r="AU690" s="68"/>
      <c r="AV690" s="68"/>
      <c r="AW690" s="68"/>
      <c r="AX690" s="68"/>
      <c r="AY690" s="68"/>
      <c r="AZ690" s="68"/>
    </row>
    <row r="691" spans="1:52" ht="15.75" customHeight="1" x14ac:dyDescent="0.25">
      <c r="A691" s="348"/>
      <c r="B691" s="68"/>
      <c r="C691" s="309"/>
      <c r="D691" s="309"/>
      <c r="E691" s="309"/>
      <c r="F691" s="309"/>
      <c r="G691" s="309"/>
      <c r="H691" s="309"/>
      <c r="I691" s="309"/>
      <c r="J691" s="309"/>
      <c r="K691" s="309"/>
      <c r="L691" s="309"/>
      <c r="M691" s="309"/>
      <c r="N691" s="309"/>
      <c r="O691" s="68"/>
      <c r="P691" s="68"/>
      <c r="Q691" s="68"/>
      <c r="R691" s="68"/>
      <c r="S691" s="68"/>
      <c r="T691" s="68"/>
      <c r="U691" s="68"/>
      <c r="V691" s="68"/>
      <c r="W691" s="68"/>
      <c r="X691" s="68"/>
      <c r="Y691" s="68"/>
      <c r="Z691" s="68"/>
      <c r="AA691" s="68"/>
      <c r="AB691" s="68"/>
      <c r="AC691" s="68"/>
      <c r="AD691" s="68"/>
      <c r="AE691" s="68"/>
      <c r="AF691" s="68"/>
      <c r="AG691" s="68"/>
      <c r="AH691" s="68"/>
      <c r="AI691" s="68"/>
      <c r="AJ691" s="68"/>
      <c r="AK691" s="68"/>
      <c r="AL691" s="68"/>
      <c r="AM691" s="68"/>
      <c r="AN691" s="68"/>
      <c r="AO691" s="68"/>
      <c r="AP691" s="68"/>
      <c r="AQ691" s="68"/>
      <c r="AR691" s="68"/>
      <c r="AS691" s="68"/>
      <c r="AT691" s="68"/>
      <c r="AU691" s="68"/>
      <c r="AV691" s="68"/>
      <c r="AW691" s="68"/>
      <c r="AX691" s="68"/>
      <c r="AY691" s="68"/>
      <c r="AZ691" s="68"/>
    </row>
    <row r="692" spans="1:52" ht="15.75" customHeight="1" x14ac:dyDescent="0.25">
      <c r="A692" s="348"/>
      <c r="B692" s="68"/>
      <c r="C692" s="309"/>
      <c r="D692" s="309"/>
      <c r="E692" s="309"/>
      <c r="F692" s="309"/>
      <c r="G692" s="309"/>
      <c r="H692" s="309"/>
      <c r="I692" s="309"/>
      <c r="J692" s="309"/>
      <c r="K692" s="309"/>
      <c r="L692" s="309"/>
      <c r="M692" s="309"/>
      <c r="N692" s="309"/>
      <c r="O692" s="68"/>
      <c r="P692" s="68"/>
      <c r="Q692" s="68"/>
      <c r="R692" s="68"/>
      <c r="S692" s="68"/>
      <c r="T692" s="68"/>
      <c r="U692" s="68"/>
      <c r="V692" s="68"/>
      <c r="W692" s="68"/>
      <c r="X692" s="68"/>
      <c r="Y692" s="68"/>
      <c r="Z692" s="68"/>
      <c r="AA692" s="68"/>
      <c r="AB692" s="68"/>
      <c r="AC692" s="68"/>
      <c r="AD692" s="68"/>
      <c r="AE692" s="68"/>
      <c r="AF692" s="68"/>
      <c r="AG692" s="68"/>
      <c r="AH692" s="68"/>
      <c r="AI692" s="68"/>
      <c r="AJ692" s="68"/>
      <c r="AK692" s="68"/>
      <c r="AL692" s="68"/>
      <c r="AM692" s="68"/>
      <c r="AN692" s="68"/>
      <c r="AO692" s="68"/>
      <c r="AP692" s="68"/>
      <c r="AQ692" s="68"/>
      <c r="AR692" s="68"/>
      <c r="AS692" s="68"/>
      <c r="AT692" s="68"/>
      <c r="AU692" s="68"/>
      <c r="AV692" s="68"/>
      <c r="AW692" s="68"/>
      <c r="AX692" s="68"/>
      <c r="AY692" s="68"/>
      <c r="AZ692" s="68"/>
    </row>
    <row r="693" spans="1:52" ht="15.75" customHeight="1" x14ac:dyDescent="0.25">
      <c r="A693" s="348"/>
      <c r="B693" s="68"/>
      <c r="C693" s="309"/>
      <c r="D693" s="309"/>
      <c r="E693" s="309"/>
      <c r="F693" s="309"/>
      <c r="G693" s="309"/>
      <c r="H693" s="309"/>
      <c r="I693" s="309"/>
      <c r="J693" s="309"/>
      <c r="K693" s="309"/>
      <c r="L693" s="309"/>
      <c r="M693" s="309"/>
      <c r="N693" s="309"/>
      <c r="O693" s="68"/>
      <c r="P693" s="68"/>
      <c r="Q693" s="68"/>
      <c r="R693" s="68"/>
      <c r="S693" s="68"/>
      <c r="T693" s="68"/>
      <c r="U693" s="68"/>
      <c r="V693" s="68"/>
      <c r="W693" s="68"/>
      <c r="X693" s="68"/>
      <c r="Y693" s="68"/>
      <c r="Z693" s="68"/>
      <c r="AA693" s="68"/>
      <c r="AB693" s="68"/>
      <c r="AC693" s="68"/>
      <c r="AD693" s="68"/>
      <c r="AE693" s="68"/>
      <c r="AF693" s="68"/>
      <c r="AG693" s="68"/>
      <c r="AH693" s="68"/>
      <c r="AI693" s="68"/>
      <c r="AJ693" s="68"/>
      <c r="AK693" s="68"/>
      <c r="AL693" s="68"/>
      <c r="AM693" s="68"/>
      <c r="AN693" s="68"/>
      <c r="AO693" s="68"/>
      <c r="AP693" s="68"/>
      <c r="AQ693" s="68"/>
      <c r="AR693" s="68"/>
      <c r="AS693" s="68"/>
      <c r="AT693" s="68"/>
      <c r="AU693" s="68"/>
      <c r="AV693" s="68"/>
      <c r="AW693" s="68"/>
      <c r="AX693" s="68"/>
      <c r="AY693" s="68"/>
      <c r="AZ693" s="68"/>
    </row>
    <row r="694" spans="1:52" ht="15.75" customHeight="1" x14ac:dyDescent="0.25">
      <c r="A694" s="348"/>
      <c r="B694" s="68"/>
      <c r="C694" s="309"/>
      <c r="D694" s="309"/>
      <c r="E694" s="309"/>
      <c r="F694" s="309"/>
      <c r="G694" s="309"/>
      <c r="H694" s="309"/>
      <c r="I694" s="309"/>
      <c r="J694" s="309"/>
      <c r="K694" s="309"/>
      <c r="L694" s="309"/>
      <c r="M694" s="309"/>
      <c r="N694" s="309"/>
      <c r="O694" s="68"/>
      <c r="P694" s="68"/>
      <c r="Q694" s="68"/>
      <c r="R694" s="68"/>
      <c r="S694" s="68"/>
      <c r="T694" s="68"/>
      <c r="U694" s="68"/>
      <c r="V694" s="68"/>
      <c r="W694" s="68"/>
      <c r="X694" s="68"/>
      <c r="Y694" s="68"/>
      <c r="Z694" s="68"/>
      <c r="AA694" s="68"/>
      <c r="AB694" s="68"/>
      <c r="AC694" s="68"/>
      <c r="AD694" s="68"/>
      <c r="AE694" s="68"/>
      <c r="AF694" s="68"/>
      <c r="AG694" s="68"/>
      <c r="AH694" s="68"/>
      <c r="AI694" s="68"/>
      <c r="AJ694" s="68"/>
      <c r="AK694" s="68"/>
      <c r="AL694" s="68"/>
      <c r="AM694" s="68"/>
      <c r="AN694" s="68"/>
      <c r="AO694" s="68"/>
      <c r="AP694" s="68"/>
      <c r="AQ694" s="68"/>
      <c r="AR694" s="68"/>
      <c r="AS694" s="68"/>
      <c r="AT694" s="68"/>
      <c r="AU694" s="68"/>
      <c r="AV694" s="68"/>
      <c r="AW694" s="68"/>
      <c r="AX694" s="68"/>
      <c r="AY694" s="68"/>
      <c r="AZ694" s="68"/>
    </row>
    <row r="695" spans="1:52" ht="15.75" customHeight="1" x14ac:dyDescent="0.25">
      <c r="A695" s="348"/>
      <c r="B695" s="68"/>
      <c r="C695" s="309"/>
      <c r="D695" s="309"/>
      <c r="E695" s="309"/>
      <c r="F695" s="309"/>
      <c r="G695" s="309"/>
      <c r="H695" s="309"/>
      <c r="I695" s="309"/>
      <c r="J695" s="309"/>
      <c r="K695" s="309"/>
      <c r="L695" s="309"/>
      <c r="M695" s="309"/>
      <c r="N695" s="309"/>
      <c r="O695" s="68"/>
      <c r="P695" s="68"/>
      <c r="Q695" s="68"/>
      <c r="R695" s="68"/>
      <c r="S695" s="68"/>
      <c r="T695" s="68"/>
      <c r="U695" s="68"/>
      <c r="V695" s="68"/>
      <c r="W695" s="68"/>
      <c r="X695" s="68"/>
      <c r="Y695" s="68"/>
      <c r="Z695" s="68"/>
      <c r="AA695" s="68"/>
      <c r="AB695" s="68"/>
      <c r="AC695" s="68"/>
      <c r="AD695" s="68"/>
      <c r="AE695" s="68"/>
      <c r="AF695" s="68"/>
      <c r="AG695" s="68"/>
      <c r="AH695" s="68"/>
      <c r="AI695" s="68"/>
      <c r="AJ695" s="68"/>
      <c r="AK695" s="68"/>
      <c r="AL695" s="68"/>
      <c r="AM695" s="68"/>
      <c r="AN695" s="68"/>
      <c r="AO695" s="68"/>
      <c r="AP695" s="68"/>
      <c r="AQ695" s="68"/>
      <c r="AR695" s="68"/>
      <c r="AS695" s="68"/>
      <c r="AT695" s="68"/>
      <c r="AU695" s="68"/>
      <c r="AV695" s="68"/>
      <c r="AW695" s="68"/>
      <c r="AX695" s="68"/>
      <c r="AY695" s="68"/>
      <c r="AZ695" s="68"/>
    </row>
    <row r="696" spans="1:52" ht="15.75" customHeight="1" x14ac:dyDescent="0.25">
      <c r="A696" s="348"/>
      <c r="B696" s="68"/>
      <c r="C696" s="309"/>
      <c r="D696" s="309"/>
      <c r="E696" s="309"/>
      <c r="F696" s="309"/>
      <c r="G696" s="309"/>
      <c r="H696" s="309"/>
      <c r="I696" s="309"/>
      <c r="J696" s="309"/>
      <c r="K696" s="309"/>
      <c r="L696" s="309"/>
      <c r="M696" s="309"/>
      <c r="N696" s="309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  <c r="AA696" s="68"/>
      <c r="AB696" s="68"/>
      <c r="AC696" s="68"/>
      <c r="AD696" s="68"/>
      <c r="AE696" s="68"/>
      <c r="AF696" s="68"/>
      <c r="AG696" s="68"/>
      <c r="AH696" s="68"/>
      <c r="AI696" s="68"/>
      <c r="AJ696" s="68"/>
      <c r="AK696" s="68"/>
      <c r="AL696" s="68"/>
      <c r="AM696" s="68"/>
      <c r="AN696" s="68"/>
      <c r="AO696" s="68"/>
      <c r="AP696" s="68"/>
      <c r="AQ696" s="68"/>
      <c r="AR696" s="68"/>
      <c r="AS696" s="68"/>
      <c r="AT696" s="68"/>
      <c r="AU696" s="68"/>
      <c r="AV696" s="68"/>
      <c r="AW696" s="68"/>
      <c r="AX696" s="68"/>
      <c r="AY696" s="68"/>
      <c r="AZ696" s="68"/>
    </row>
    <row r="697" spans="1:52" ht="15.75" customHeight="1" x14ac:dyDescent="0.25">
      <c r="A697" s="348"/>
      <c r="B697" s="68"/>
      <c r="C697" s="309"/>
      <c r="D697" s="309"/>
      <c r="E697" s="309"/>
      <c r="F697" s="309"/>
      <c r="G697" s="309"/>
      <c r="H697" s="309"/>
      <c r="I697" s="309"/>
      <c r="J697" s="309"/>
      <c r="K697" s="309"/>
      <c r="L697" s="309"/>
      <c r="M697" s="309"/>
      <c r="N697" s="309"/>
      <c r="O697" s="68"/>
      <c r="P697" s="68"/>
      <c r="Q697" s="68"/>
      <c r="R697" s="68"/>
      <c r="S697" s="68"/>
      <c r="T697" s="68"/>
      <c r="U697" s="68"/>
      <c r="V697" s="68"/>
      <c r="W697" s="68"/>
      <c r="X697" s="68"/>
      <c r="Y697" s="68"/>
      <c r="Z697" s="68"/>
      <c r="AA697" s="68"/>
      <c r="AB697" s="68"/>
      <c r="AC697" s="68"/>
      <c r="AD697" s="68"/>
      <c r="AE697" s="68"/>
      <c r="AF697" s="68"/>
      <c r="AG697" s="68"/>
      <c r="AH697" s="68"/>
      <c r="AI697" s="68"/>
      <c r="AJ697" s="68"/>
      <c r="AK697" s="68"/>
      <c r="AL697" s="68"/>
      <c r="AM697" s="68"/>
      <c r="AN697" s="68"/>
      <c r="AO697" s="68"/>
      <c r="AP697" s="68"/>
      <c r="AQ697" s="68"/>
      <c r="AR697" s="68"/>
      <c r="AS697" s="68"/>
      <c r="AT697" s="68"/>
      <c r="AU697" s="68"/>
      <c r="AV697" s="68"/>
      <c r="AW697" s="68"/>
      <c r="AX697" s="68"/>
      <c r="AY697" s="68"/>
      <c r="AZ697" s="68"/>
    </row>
    <row r="698" spans="1:52" ht="15.75" customHeight="1" x14ac:dyDescent="0.25">
      <c r="A698" s="348"/>
      <c r="B698" s="68"/>
      <c r="C698" s="309"/>
      <c r="D698" s="309"/>
      <c r="E698" s="309"/>
      <c r="F698" s="309"/>
      <c r="G698" s="309"/>
      <c r="H698" s="309"/>
      <c r="I698" s="309"/>
      <c r="J698" s="309"/>
      <c r="K698" s="309"/>
      <c r="L698" s="309"/>
      <c r="M698" s="309"/>
      <c r="N698" s="309"/>
      <c r="O698" s="68"/>
      <c r="P698" s="68"/>
      <c r="Q698" s="68"/>
      <c r="R698" s="68"/>
      <c r="S698" s="68"/>
      <c r="T698" s="68"/>
      <c r="U698" s="68"/>
      <c r="V698" s="68"/>
      <c r="W698" s="68"/>
      <c r="X698" s="68"/>
      <c r="Y698" s="68"/>
      <c r="Z698" s="68"/>
      <c r="AA698" s="68"/>
      <c r="AB698" s="68"/>
      <c r="AC698" s="68"/>
      <c r="AD698" s="68"/>
      <c r="AE698" s="68"/>
      <c r="AF698" s="68"/>
      <c r="AG698" s="68"/>
      <c r="AH698" s="68"/>
      <c r="AI698" s="68"/>
      <c r="AJ698" s="68"/>
      <c r="AK698" s="68"/>
      <c r="AL698" s="68"/>
      <c r="AM698" s="68"/>
      <c r="AN698" s="68"/>
      <c r="AO698" s="68"/>
      <c r="AP698" s="68"/>
      <c r="AQ698" s="68"/>
      <c r="AR698" s="68"/>
      <c r="AS698" s="68"/>
      <c r="AT698" s="68"/>
      <c r="AU698" s="68"/>
      <c r="AV698" s="68"/>
      <c r="AW698" s="68"/>
      <c r="AX698" s="68"/>
      <c r="AY698" s="68"/>
      <c r="AZ698" s="68"/>
    </row>
    <row r="699" spans="1:52" ht="15.75" customHeight="1" x14ac:dyDescent="0.25">
      <c r="A699" s="348"/>
      <c r="B699" s="68"/>
      <c r="C699" s="309"/>
      <c r="D699" s="309"/>
      <c r="E699" s="309"/>
      <c r="F699" s="309"/>
      <c r="G699" s="309"/>
      <c r="H699" s="309"/>
      <c r="I699" s="309"/>
      <c r="J699" s="309"/>
      <c r="K699" s="309"/>
      <c r="L699" s="309"/>
      <c r="M699" s="309"/>
      <c r="N699" s="309"/>
      <c r="O699" s="68"/>
      <c r="P699" s="68"/>
      <c r="Q699" s="68"/>
      <c r="R699" s="68"/>
      <c r="S699" s="68"/>
      <c r="T699" s="68"/>
      <c r="U699" s="68"/>
      <c r="V699" s="68"/>
      <c r="W699" s="68"/>
      <c r="X699" s="68"/>
      <c r="Y699" s="68"/>
      <c r="Z699" s="68"/>
      <c r="AA699" s="68"/>
      <c r="AB699" s="68"/>
      <c r="AC699" s="68"/>
      <c r="AD699" s="68"/>
      <c r="AE699" s="68"/>
      <c r="AF699" s="68"/>
      <c r="AG699" s="68"/>
      <c r="AH699" s="68"/>
      <c r="AI699" s="68"/>
      <c r="AJ699" s="68"/>
      <c r="AK699" s="68"/>
      <c r="AL699" s="68"/>
      <c r="AM699" s="68"/>
      <c r="AN699" s="68"/>
      <c r="AO699" s="68"/>
      <c r="AP699" s="68"/>
      <c r="AQ699" s="68"/>
      <c r="AR699" s="68"/>
      <c r="AS699" s="68"/>
      <c r="AT699" s="68"/>
      <c r="AU699" s="68"/>
      <c r="AV699" s="68"/>
      <c r="AW699" s="68"/>
      <c r="AX699" s="68"/>
      <c r="AY699" s="68"/>
      <c r="AZ699" s="68"/>
    </row>
    <row r="700" spans="1:52" ht="15.75" customHeight="1" x14ac:dyDescent="0.25">
      <c r="A700" s="348"/>
      <c r="B700" s="68"/>
      <c r="C700" s="309"/>
      <c r="D700" s="309"/>
      <c r="E700" s="309"/>
      <c r="F700" s="309"/>
      <c r="G700" s="309"/>
      <c r="H700" s="309"/>
      <c r="I700" s="309"/>
      <c r="J700" s="309"/>
      <c r="K700" s="309"/>
      <c r="L700" s="309"/>
      <c r="M700" s="309"/>
      <c r="N700" s="309"/>
      <c r="O700" s="68"/>
      <c r="P700" s="68"/>
      <c r="Q700" s="68"/>
      <c r="R700" s="68"/>
      <c r="S700" s="68"/>
      <c r="T700" s="68"/>
      <c r="U700" s="68"/>
      <c r="V700" s="68"/>
      <c r="W700" s="68"/>
      <c r="X700" s="68"/>
      <c r="Y700" s="68"/>
      <c r="Z700" s="68"/>
      <c r="AA700" s="68"/>
      <c r="AB700" s="68"/>
      <c r="AC700" s="68"/>
      <c r="AD700" s="68"/>
      <c r="AE700" s="68"/>
      <c r="AF700" s="68"/>
      <c r="AG700" s="68"/>
      <c r="AH700" s="68"/>
      <c r="AI700" s="68"/>
      <c r="AJ700" s="68"/>
      <c r="AK700" s="68"/>
      <c r="AL700" s="68"/>
      <c r="AM700" s="68"/>
      <c r="AN700" s="68"/>
      <c r="AO700" s="68"/>
      <c r="AP700" s="68"/>
      <c r="AQ700" s="68"/>
      <c r="AR700" s="68"/>
      <c r="AS700" s="68"/>
      <c r="AT700" s="68"/>
      <c r="AU700" s="68"/>
      <c r="AV700" s="68"/>
      <c r="AW700" s="68"/>
      <c r="AX700" s="68"/>
      <c r="AY700" s="68"/>
      <c r="AZ700" s="68"/>
    </row>
    <row r="701" spans="1:52" ht="15.75" customHeight="1" x14ac:dyDescent="0.25">
      <c r="A701" s="348"/>
      <c r="B701" s="68"/>
      <c r="C701" s="309"/>
      <c r="D701" s="309"/>
      <c r="E701" s="309"/>
      <c r="F701" s="309"/>
      <c r="G701" s="309"/>
      <c r="H701" s="309"/>
      <c r="I701" s="309"/>
      <c r="J701" s="309"/>
      <c r="K701" s="309"/>
      <c r="L701" s="309"/>
      <c r="M701" s="309"/>
      <c r="N701" s="309"/>
      <c r="O701" s="68"/>
      <c r="P701" s="68"/>
      <c r="Q701" s="68"/>
      <c r="R701" s="68"/>
      <c r="S701" s="68"/>
      <c r="T701" s="68"/>
      <c r="U701" s="68"/>
      <c r="V701" s="68"/>
      <c r="W701" s="68"/>
      <c r="X701" s="68"/>
      <c r="Y701" s="68"/>
      <c r="Z701" s="68"/>
      <c r="AA701" s="68"/>
      <c r="AB701" s="68"/>
      <c r="AC701" s="68"/>
      <c r="AD701" s="68"/>
      <c r="AE701" s="68"/>
      <c r="AF701" s="68"/>
      <c r="AG701" s="68"/>
      <c r="AH701" s="68"/>
      <c r="AI701" s="68"/>
      <c r="AJ701" s="68"/>
      <c r="AK701" s="68"/>
      <c r="AL701" s="68"/>
      <c r="AM701" s="68"/>
      <c r="AN701" s="68"/>
      <c r="AO701" s="68"/>
      <c r="AP701" s="68"/>
      <c r="AQ701" s="68"/>
      <c r="AR701" s="68"/>
      <c r="AS701" s="68"/>
      <c r="AT701" s="68"/>
      <c r="AU701" s="68"/>
      <c r="AV701" s="68"/>
      <c r="AW701" s="68"/>
      <c r="AX701" s="68"/>
      <c r="AY701" s="68"/>
      <c r="AZ701" s="68"/>
    </row>
    <row r="702" spans="1:52" ht="15.75" customHeight="1" x14ac:dyDescent="0.25">
      <c r="A702" s="348"/>
      <c r="B702" s="68"/>
      <c r="C702" s="309"/>
      <c r="D702" s="309"/>
      <c r="E702" s="309"/>
      <c r="F702" s="309"/>
      <c r="G702" s="309"/>
      <c r="H702" s="309"/>
      <c r="I702" s="309"/>
      <c r="J702" s="309"/>
      <c r="K702" s="309"/>
      <c r="L702" s="309"/>
      <c r="M702" s="309"/>
      <c r="N702" s="309"/>
      <c r="O702" s="68"/>
      <c r="P702" s="68"/>
      <c r="Q702" s="68"/>
      <c r="R702" s="68"/>
      <c r="S702" s="68"/>
      <c r="T702" s="68"/>
      <c r="U702" s="68"/>
      <c r="V702" s="68"/>
      <c r="W702" s="68"/>
      <c r="X702" s="68"/>
      <c r="Y702" s="68"/>
      <c r="Z702" s="68"/>
      <c r="AA702" s="68"/>
      <c r="AB702" s="68"/>
      <c r="AC702" s="68"/>
      <c r="AD702" s="68"/>
      <c r="AE702" s="68"/>
      <c r="AF702" s="68"/>
      <c r="AG702" s="68"/>
      <c r="AH702" s="68"/>
      <c r="AI702" s="68"/>
      <c r="AJ702" s="68"/>
      <c r="AK702" s="68"/>
      <c r="AL702" s="68"/>
      <c r="AM702" s="68"/>
      <c r="AN702" s="68"/>
      <c r="AO702" s="68"/>
      <c r="AP702" s="68"/>
      <c r="AQ702" s="68"/>
      <c r="AR702" s="68"/>
      <c r="AS702" s="68"/>
      <c r="AT702" s="68"/>
      <c r="AU702" s="68"/>
      <c r="AV702" s="68"/>
      <c r="AW702" s="68"/>
      <c r="AX702" s="68"/>
      <c r="AY702" s="68"/>
      <c r="AZ702" s="68"/>
    </row>
    <row r="703" spans="1:52" ht="15.75" customHeight="1" x14ac:dyDescent="0.25">
      <c r="A703" s="348"/>
      <c r="B703" s="68"/>
      <c r="C703" s="309"/>
      <c r="D703" s="309"/>
      <c r="E703" s="309"/>
      <c r="F703" s="309"/>
      <c r="G703" s="309"/>
      <c r="H703" s="309"/>
      <c r="I703" s="309"/>
      <c r="J703" s="309"/>
      <c r="K703" s="309"/>
      <c r="L703" s="309"/>
      <c r="M703" s="309"/>
      <c r="N703" s="309"/>
      <c r="O703" s="68"/>
      <c r="P703" s="68"/>
      <c r="Q703" s="68"/>
      <c r="R703" s="68"/>
      <c r="S703" s="68"/>
      <c r="T703" s="68"/>
      <c r="U703" s="68"/>
      <c r="V703" s="68"/>
      <c r="W703" s="68"/>
      <c r="X703" s="68"/>
      <c r="Y703" s="68"/>
      <c r="Z703" s="68"/>
      <c r="AA703" s="68"/>
      <c r="AB703" s="68"/>
      <c r="AC703" s="68"/>
      <c r="AD703" s="68"/>
      <c r="AE703" s="68"/>
      <c r="AF703" s="68"/>
      <c r="AG703" s="68"/>
      <c r="AH703" s="68"/>
      <c r="AI703" s="68"/>
      <c r="AJ703" s="68"/>
      <c r="AK703" s="68"/>
      <c r="AL703" s="68"/>
      <c r="AM703" s="68"/>
      <c r="AN703" s="68"/>
      <c r="AO703" s="68"/>
      <c r="AP703" s="68"/>
      <c r="AQ703" s="68"/>
      <c r="AR703" s="68"/>
      <c r="AS703" s="68"/>
      <c r="AT703" s="68"/>
      <c r="AU703" s="68"/>
      <c r="AV703" s="68"/>
      <c r="AW703" s="68"/>
      <c r="AX703" s="68"/>
      <c r="AY703" s="68"/>
      <c r="AZ703" s="68"/>
    </row>
    <row r="704" spans="1:52" ht="15.75" customHeight="1" x14ac:dyDescent="0.25">
      <c r="A704" s="348"/>
      <c r="B704" s="68"/>
      <c r="C704" s="309"/>
      <c r="D704" s="309"/>
      <c r="E704" s="309"/>
      <c r="F704" s="309"/>
      <c r="G704" s="309"/>
      <c r="H704" s="309"/>
      <c r="I704" s="309"/>
      <c r="J704" s="309"/>
      <c r="K704" s="309"/>
      <c r="L704" s="309"/>
      <c r="M704" s="309"/>
      <c r="N704" s="309"/>
      <c r="O704" s="68"/>
      <c r="P704" s="68"/>
      <c r="Q704" s="68"/>
      <c r="R704" s="68"/>
      <c r="S704" s="68"/>
      <c r="T704" s="68"/>
      <c r="U704" s="68"/>
      <c r="V704" s="68"/>
      <c r="W704" s="68"/>
      <c r="X704" s="68"/>
      <c r="Y704" s="68"/>
      <c r="Z704" s="68"/>
      <c r="AA704" s="68"/>
      <c r="AB704" s="68"/>
      <c r="AC704" s="68"/>
      <c r="AD704" s="68"/>
      <c r="AE704" s="68"/>
      <c r="AF704" s="68"/>
      <c r="AG704" s="68"/>
      <c r="AH704" s="68"/>
      <c r="AI704" s="68"/>
      <c r="AJ704" s="68"/>
      <c r="AK704" s="68"/>
      <c r="AL704" s="68"/>
      <c r="AM704" s="68"/>
      <c r="AN704" s="68"/>
      <c r="AO704" s="68"/>
      <c r="AP704" s="68"/>
      <c r="AQ704" s="68"/>
      <c r="AR704" s="68"/>
      <c r="AS704" s="68"/>
      <c r="AT704" s="68"/>
      <c r="AU704" s="68"/>
      <c r="AV704" s="68"/>
      <c r="AW704" s="68"/>
      <c r="AX704" s="68"/>
      <c r="AY704" s="68"/>
      <c r="AZ704" s="68"/>
    </row>
    <row r="705" spans="1:52" ht="15.75" customHeight="1" x14ac:dyDescent="0.25">
      <c r="A705" s="348"/>
      <c r="B705" s="68"/>
      <c r="C705" s="309"/>
      <c r="D705" s="309"/>
      <c r="E705" s="309"/>
      <c r="F705" s="309"/>
      <c r="G705" s="309"/>
      <c r="H705" s="309"/>
      <c r="I705" s="309"/>
      <c r="J705" s="309"/>
      <c r="K705" s="309"/>
      <c r="L705" s="309"/>
      <c r="M705" s="309"/>
      <c r="N705" s="309"/>
      <c r="O705" s="68"/>
      <c r="P705" s="68"/>
      <c r="Q705" s="68"/>
      <c r="R705" s="68"/>
      <c r="S705" s="68"/>
      <c r="T705" s="68"/>
      <c r="U705" s="68"/>
      <c r="V705" s="68"/>
      <c r="W705" s="68"/>
      <c r="X705" s="68"/>
      <c r="Y705" s="68"/>
      <c r="Z705" s="68"/>
      <c r="AA705" s="68"/>
      <c r="AB705" s="68"/>
      <c r="AC705" s="68"/>
      <c r="AD705" s="68"/>
      <c r="AE705" s="68"/>
      <c r="AF705" s="68"/>
      <c r="AG705" s="68"/>
      <c r="AH705" s="68"/>
      <c r="AI705" s="68"/>
      <c r="AJ705" s="68"/>
      <c r="AK705" s="68"/>
      <c r="AL705" s="68"/>
      <c r="AM705" s="68"/>
      <c r="AN705" s="68"/>
      <c r="AO705" s="68"/>
      <c r="AP705" s="68"/>
      <c r="AQ705" s="68"/>
      <c r="AR705" s="68"/>
      <c r="AS705" s="68"/>
      <c r="AT705" s="68"/>
      <c r="AU705" s="68"/>
      <c r="AV705" s="68"/>
      <c r="AW705" s="68"/>
      <c r="AX705" s="68"/>
      <c r="AY705" s="68"/>
      <c r="AZ705" s="68"/>
    </row>
    <row r="706" spans="1:52" ht="15.75" customHeight="1" x14ac:dyDescent="0.25">
      <c r="A706" s="348"/>
      <c r="B706" s="68"/>
      <c r="C706" s="309"/>
      <c r="D706" s="309"/>
      <c r="E706" s="309"/>
      <c r="F706" s="309"/>
      <c r="G706" s="309"/>
      <c r="H706" s="309"/>
      <c r="I706" s="309"/>
      <c r="J706" s="309"/>
      <c r="K706" s="309"/>
      <c r="L706" s="309"/>
      <c r="M706" s="309"/>
      <c r="N706" s="309"/>
      <c r="O706" s="68"/>
      <c r="P706" s="68"/>
      <c r="Q706" s="68"/>
      <c r="R706" s="68"/>
      <c r="S706" s="68"/>
      <c r="T706" s="68"/>
      <c r="U706" s="68"/>
      <c r="V706" s="68"/>
      <c r="W706" s="68"/>
      <c r="X706" s="68"/>
      <c r="Y706" s="68"/>
      <c r="Z706" s="68"/>
      <c r="AA706" s="68"/>
      <c r="AB706" s="68"/>
      <c r="AC706" s="68"/>
      <c r="AD706" s="68"/>
      <c r="AE706" s="68"/>
      <c r="AF706" s="68"/>
      <c r="AG706" s="68"/>
      <c r="AH706" s="68"/>
      <c r="AI706" s="68"/>
      <c r="AJ706" s="68"/>
      <c r="AK706" s="68"/>
      <c r="AL706" s="68"/>
      <c r="AM706" s="68"/>
      <c r="AN706" s="68"/>
      <c r="AO706" s="68"/>
      <c r="AP706" s="68"/>
      <c r="AQ706" s="68"/>
      <c r="AR706" s="68"/>
      <c r="AS706" s="68"/>
      <c r="AT706" s="68"/>
      <c r="AU706" s="68"/>
      <c r="AV706" s="68"/>
      <c r="AW706" s="68"/>
      <c r="AX706" s="68"/>
      <c r="AY706" s="68"/>
      <c r="AZ706" s="68"/>
    </row>
    <row r="707" spans="1:52" ht="15.75" customHeight="1" x14ac:dyDescent="0.25">
      <c r="A707" s="348"/>
      <c r="B707" s="68"/>
      <c r="C707" s="309"/>
      <c r="D707" s="309"/>
      <c r="E707" s="309"/>
      <c r="F707" s="309"/>
      <c r="G707" s="309"/>
      <c r="H707" s="309"/>
      <c r="I707" s="309"/>
      <c r="J707" s="309"/>
      <c r="K707" s="309"/>
      <c r="L707" s="309"/>
      <c r="M707" s="309"/>
      <c r="N707" s="309"/>
      <c r="O707" s="68"/>
      <c r="P707" s="68"/>
      <c r="Q707" s="68"/>
      <c r="R707" s="68"/>
      <c r="S707" s="68"/>
      <c r="T707" s="68"/>
      <c r="U707" s="68"/>
      <c r="V707" s="68"/>
      <c r="W707" s="68"/>
      <c r="X707" s="68"/>
      <c r="Y707" s="68"/>
      <c r="Z707" s="68"/>
      <c r="AA707" s="68"/>
      <c r="AB707" s="68"/>
      <c r="AC707" s="68"/>
      <c r="AD707" s="68"/>
      <c r="AE707" s="68"/>
      <c r="AF707" s="68"/>
      <c r="AG707" s="68"/>
      <c r="AH707" s="68"/>
      <c r="AI707" s="68"/>
      <c r="AJ707" s="68"/>
      <c r="AK707" s="68"/>
      <c r="AL707" s="68"/>
      <c r="AM707" s="68"/>
      <c r="AN707" s="68"/>
      <c r="AO707" s="68"/>
      <c r="AP707" s="68"/>
      <c r="AQ707" s="68"/>
      <c r="AR707" s="68"/>
      <c r="AS707" s="68"/>
      <c r="AT707" s="68"/>
      <c r="AU707" s="68"/>
      <c r="AV707" s="68"/>
      <c r="AW707" s="68"/>
      <c r="AX707" s="68"/>
      <c r="AY707" s="68"/>
      <c r="AZ707" s="68"/>
    </row>
    <row r="708" spans="1:52" ht="15.75" customHeight="1" x14ac:dyDescent="0.25">
      <c r="A708" s="348"/>
      <c r="B708" s="68"/>
      <c r="C708" s="309"/>
      <c r="D708" s="309"/>
      <c r="E708" s="309"/>
      <c r="F708" s="309"/>
      <c r="G708" s="309"/>
      <c r="H708" s="309"/>
      <c r="I708" s="309"/>
      <c r="J708" s="309"/>
      <c r="K708" s="309"/>
      <c r="L708" s="309"/>
      <c r="M708" s="309"/>
      <c r="N708" s="309"/>
      <c r="O708" s="68"/>
      <c r="P708" s="68"/>
      <c r="Q708" s="68"/>
      <c r="R708" s="68"/>
      <c r="S708" s="68"/>
      <c r="T708" s="68"/>
      <c r="U708" s="68"/>
      <c r="V708" s="68"/>
      <c r="W708" s="68"/>
      <c r="X708" s="68"/>
      <c r="Y708" s="68"/>
      <c r="Z708" s="68"/>
      <c r="AA708" s="68"/>
      <c r="AB708" s="68"/>
      <c r="AC708" s="68"/>
      <c r="AD708" s="68"/>
      <c r="AE708" s="68"/>
      <c r="AF708" s="68"/>
      <c r="AG708" s="68"/>
      <c r="AH708" s="68"/>
      <c r="AI708" s="68"/>
      <c r="AJ708" s="68"/>
      <c r="AK708" s="68"/>
      <c r="AL708" s="68"/>
      <c r="AM708" s="68"/>
      <c r="AN708" s="68"/>
      <c r="AO708" s="68"/>
      <c r="AP708" s="68"/>
      <c r="AQ708" s="68"/>
      <c r="AR708" s="68"/>
      <c r="AS708" s="68"/>
      <c r="AT708" s="68"/>
      <c r="AU708" s="68"/>
      <c r="AV708" s="68"/>
      <c r="AW708" s="68"/>
      <c r="AX708" s="68"/>
      <c r="AY708" s="68"/>
      <c r="AZ708" s="68"/>
    </row>
    <row r="709" spans="1:52" ht="15.75" customHeight="1" x14ac:dyDescent="0.25">
      <c r="A709" s="348"/>
      <c r="B709" s="68"/>
      <c r="C709" s="309"/>
      <c r="D709" s="309"/>
      <c r="E709" s="309"/>
      <c r="F709" s="309"/>
      <c r="G709" s="309"/>
      <c r="H709" s="309"/>
      <c r="I709" s="309"/>
      <c r="J709" s="309"/>
      <c r="K709" s="309"/>
      <c r="L709" s="309"/>
      <c r="M709" s="309"/>
      <c r="N709" s="309"/>
      <c r="O709" s="68"/>
      <c r="P709" s="68"/>
      <c r="Q709" s="68"/>
      <c r="R709" s="68"/>
      <c r="S709" s="68"/>
      <c r="T709" s="68"/>
      <c r="U709" s="68"/>
      <c r="V709" s="68"/>
      <c r="W709" s="68"/>
      <c r="X709" s="68"/>
      <c r="Y709" s="68"/>
      <c r="Z709" s="68"/>
      <c r="AA709" s="68"/>
      <c r="AB709" s="68"/>
      <c r="AC709" s="68"/>
      <c r="AD709" s="68"/>
      <c r="AE709" s="68"/>
      <c r="AF709" s="68"/>
      <c r="AG709" s="68"/>
      <c r="AH709" s="68"/>
      <c r="AI709" s="68"/>
      <c r="AJ709" s="68"/>
      <c r="AK709" s="68"/>
      <c r="AL709" s="68"/>
      <c r="AM709" s="68"/>
      <c r="AN709" s="68"/>
      <c r="AO709" s="68"/>
      <c r="AP709" s="68"/>
      <c r="AQ709" s="68"/>
      <c r="AR709" s="68"/>
      <c r="AS709" s="68"/>
      <c r="AT709" s="68"/>
      <c r="AU709" s="68"/>
      <c r="AV709" s="68"/>
      <c r="AW709" s="68"/>
      <c r="AX709" s="68"/>
      <c r="AY709" s="68"/>
      <c r="AZ709" s="68"/>
    </row>
    <row r="710" spans="1:52" ht="15.75" customHeight="1" x14ac:dyDescent="0.25">
      <c r="A710" s="348"/>
      <c r="B710" s="68"/>
      <c r="C710" s="309"/>
      <c r="D710" s="309"/>
      <c r="E710" s="309"/>
      <c r="F710" s="309"/>
      <c r="G710" s="309"/>
      <c r="H710" s="309"/>
      <c r="I710" s="309"/>
      <c r="J710" s="309"/>
      <c r="K710" s="309"/>
      <c r="L710" s="309"/>
      <c r="M710" s="309"/>
      <c r="N710" s="309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  <c r="AA710" s="68"/>
      <c r="AB710" s="68"/>
      <c r="AC710" s="68"/>
      <c r="AD710" s="68"/>
      <c r="AE710" s="68"/>
      <c r="AF710" s="68"/>
      <c r="AG710" s="68"/>
      <c r="AH710" s="68"/>
      <c r="AI710" s="68"/>
      <c r="AJ710" s="68"/>
      <c r="AK710" s="68"/>
      <c r="AL710" s="68"/>
      <c r="AM710" s="68"/>
      <c r="AN710" s="68"/>
      <c r="AO710" s="68"/>
      <c r="AP710" s="68"/>
      <c r="AQ710" s="68"/>
      <c r="AR710" s="68"/>
      <c r="AS710" s="68"/>
      <c r="AT710" s="68"/>
      <c r="AU710" s="68"/>
      <c r="AV710" s="68"/>
      <c r="AW710" s="68"/>
      <c r="AX710" s="68"/>
      <c r="AY710" s="68"/>
      <c r="AZ710" s="68"/>
    </row>
    <row r="711" spans="1:52" ht="15.75" customHeight="1" x14ac:dyDescent="0.25">
      <c r="A711" s="348"/>
      <c r="B711" s="68"/>
      <c r="C711" s="309"/>
      <c r="D711" s="309"/>
      <c r="E711" s="309"/>
      <c r="F711" s="309"/>
      <c r="G711" s="309"/>
      <c r="H711" s="309"/>
      <c r="I711" s="309"/>
      <c r="J711" s="309"/>
      <c r="K711" s="309"/>
      <c r="L711" s="309"/>
      <c r="M711" s="309"/>
      <c r="N711" s="309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  <c r="AA711" s="68"/>
      <c r="AB711" s="68"/>
      <c r="AC711" s="68"/>
      <c r="AD711" s="68"/>
      <c r="AE711" s="68"/>
      <c r="AF711" s="68"/>
      <c r="AG711" s="68"/>
      <c r="AH711" s="68"/>
      <c r="AI711" s="68"/>
      <c r="AJ711" s="68"/>
      <c r="AK711" s="68"/>
      <c r="AL711" s="68"/>
      <c r="AM711" s="68"/>
      <c r="AN711" s="68"/>
      <c r="AO711" s="68"/>
      <c r="AP711" s="68"/>
      <c r="AQ711" s="68"/>
      <c r="AR711" s="68"/>
      <c r="AS711" s="68"/>
      <c r="AT711" s="68"/>
      <c r="AU711" s="68"/>
      <c r="AV711" s="68"/>
      <c r="AW711" s="68"/>
      <c r="AX711" s="68"/>
      <c r="AY711" s="68"/>
      <c r="AZ711" s="68"/>
    </row>
    <row r="712" spans="1:52" ht="15.75" customHeight="1" x14ac:dyDescent="0.25">
      <c r="A712" s="348"/>
      <c r="B712" s="68"/>
      <c r="C712" s="309"/>
      <c r="D712" s="309"/>
      <c r="E712" s="309"/>
      <c r="F712" s="309"/>
      <c r="G712" s="309"/>
      <c r="H712" s="309"/>
      <c r="I712" s="309"/>
      <c r="J712" s="309"/>
      <c r="K712" s="309"/>
      <c r="L712" s="309"/>
      <c r="M712" s="309"/>
      <c r="N712" s="309"/>
      <c r="O712" s="68"/>
      <c r="P712" s="68"/>
      <c r="Q712" s="68"/>
      <c r="R712" s="68"/>
      <c r="S712" s="68"/>
      <c r="T712" s="68"/>
      <c r="U712" s="68"/>
      <c r="V712" s="68"/>
      <c r="W712" s="68"/>
      <c r="X712" s="68"/>
      <c r="Y712" s="68"/>
      <c r="Z712" s="68"/>
      <c r="AA712" s="68"/>
      <c r="AB712" s="68"/>
      <c r="AC712" s="68"/>
      <c r="AD712" s="68"/>
      <c r="AE712" s="68"/>
      <c r="AF712" s="68"/>
      <c r="AG712" s="68"/>
      <c r="AH712" s="68"/>
      <c r="AI712" s="68"/>
      <c r="AJ712" s="68"/>
      <c r="AK712" s="68"/>
      <c r="AL712" s="68"/>
      <c r="AM712" s="68"/>
      <c r="AN712" s="68"/>
      <c r="AO712" s="68"/>
      <c r="AP712" s="68"/>
      <c r="AQ712" s="68"/>
      <c r="AR712" s="68"/>
      <c r="AS712" s="68"/>
      <c r="AT712" s="68"/>
      <c r="AU712" s="68"/>
      <c r="AV712" s="68"/>
      <c r="AW712" s="68"/>
      <c r="AX712" s="68"/>
      <c r="AY712" s="68"/>
      <c r="AZ712" s="68"/>
    </row>
    <row r="713" spans="1:52" ht="15.75" customHeight="1" x14ac:dyDescent="0.25">
      <c r="A713" s="348"/>
      <c r="B713" s="68"/>
      <c r="C713" s="309"/>
      <c r="D713" s="309"/>
      <c r="E713" s="309"/>
      <c r="F713" s="309"/>
      <c r="G713" s="309"/>
      <c r="H713" s="309"/>
      <c r="I713" s="309"/>
      <c r="J713" s="309"/>
      <c r="K713" s="309"/>
      <c r="L713" s="309"/>
      <c r="M713" s="309"/>
      <c r="N713" s="309"/>
      <c r="O713" s="68"/>
      <c r="P713" s="68"/>
      <c r="Q713" s="68"/>
      <c r="R713" s="68"/>
      <c r="S713" s="68"/>
      <c r="T713" s="68"/>
      <c r="U713" s="68"/>
      <c r="V713" s="68"/>
      <c r="W713" s="68"/>
      <c r="X713" s="68"/>
      <c r="Y713" s="68"/>
      <c r="Z713" s="68"/>
      <c r="AA713" s="68"/>
      <c r="AB713" s="68"/>
      <c r="AC713" s="68"/>
      <c r="AD713" s="68"/>
      <c r="AE713" s="68"/>
      <c r="AF713" s="68"/>
      <c r="AG713" s="68"/>
      <c r="AH713" s="68"/>
      <c r="AI713" s="68"/>
      <c r="AJ713" s="68"/>
      <c r="AK713" s="68"/>
      <c r="AL713" s="68"/>
      <c r="AM713" s="68"/>
      <c r="AN713" s="68"/>
      <c r="AO713" s="68"/>
      <c r="AP713" s="68"/>
      <c r="AQ713" s="68"/>
      <c r="AR713" s="68"/>
      <c r="AS713" s="68"/>
      <c r="AT713" s="68"/>
      <c r="AU713" s="68"/>
      <c r="AV713" s="68"/>
      <c r="AW713" s="68"/>
      <c r="AX713" s="68"/>
      <c r="AY713" s="68"/>
      <c r="AZ713" s="68"/>
    </row>
    <row r="714" spans="1:52" ht="15.75" customHeight="1" x14ac:dyDescent="0.25">
      <c r="A714" s="348"/>
      <c r="B714" s="68"/>
      <c r="C714" s="309"/>
      <c r="D714" s="309"/>
      <c r="E714" s="309"/>
      <c r="F714" s="309"/>
      <c r="G714" s="309"/>
      <c r="H714" s="309"/>
      <c r="I714" s="309"/>
      <c r="J714" s="309"/>
      <c r="K714" s="309"/>
      <c r="L714" s="309"/>
      <c r="M714" s="309"/>
      <c r="N714" s="309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  <c r="AA714" s="68"/>
      <c r="AB714" s="68"/>
      <c r="AC714" s="68"/>
      <c r="AD714" s="68"/>
      <c r="AE714" s="68"/>
      <c r="AF714" s="68"/>
      <c r="AG714" s="68"/>
      <c r="AH714" s="68"/>
      <c r="AI714" s="68"/>
      <c r="AJ714" s="68"/>
      <c r="AK714" s="68"/>
      <c r="AL714" s="68"/>
      <c r="AM714" s="68"/>
      <c r="AN714" s="68"/>
      <c r="AO714" s="68"/>
      <c r="AP714" s="68"/>
      <c r="AQ714" s="68"/>
      <c r="AR714" s="68"/>
      <c r="AS714" s="68"/>
      <c r="AT714" s="68"/>
      <c r="AU714" s="68"/>
      <c r="AV714" s="68"/>
      <c r="AW714" s="68"/>
      <c r="AX714" s="68"/>
      <c r="AY714" s="68"/>
      <c r="AZ714" s="68"/>
    </row>
    <row r="715" spans="1:52" ht="15.75" customHeight="1" x14ac:dyDescent="0.25">
      <c r="A715" s="348"/>
      <c r="B715" s="68"/>
      <c r="C715" s="309"/>
      <c r="D715" s="309"/>
      <c r="E715" s="309"/>
      <c r="F715" s="309"/>
      <c r="G715" s="309"/>
      <c r="H715" s="309"/>
      <c r="I715" s="309"/>
      <c r="J715" s="309"/>
      <c r="K715" s="309"/>
      <c r="L715" s="309"/>
      <c r="M715" s="309"/>
      <c r="N715" s="309"/>
      <c r="O715" s="68"/>
      <c r="P715" s="68"/>
      <c r="Q715" s="68"/>
      <c r="R715" s="68"/>
      <c r="S715" s="68"/>
      <c r="T715" s="68"/>
      <c r="U715" s="68"/>
      <c r="V715" s="68"/>
      <c r="W715" s="68"/>
      <c r="X715" s="68"/>
      <c r="Y715" s="68"/>
      <c r="Z715" s="68"/>
      <c r="AA715" s="68"/>
      <c r="AB715" s="68"/>
      <c r="AC715" s="68"/>
      <c r="AD715" s="68"/>
      <c r="AE715" s="68"/>
      <c r="AF715" s="68"/>
      <c r="AG715" s="68"/>
      <c r="AH715" s="68"/>
      <c r="AI715" s="68"/>
      <c r="AJ715" s="68"/>
      <c r="AK715" s="68"/>
      <c r="AL715" s="68"/>
      <c r="AM715" s="68"/>
      <c r="AN715" s="68"/>
      <c r="AO715" s="68"/>
      <c r="AP715" s="68"/>
      <c r="AQ715" s="68"/>
      <c r="AR715" s="68"/>
      <c r="AS715" s="68"/>
      <c r="AT715" s="68"/>
      <c r="AU715" s="68"/>
      <c r="AV715" s="68"/>
      <c r="AW715" s="68"/>
      <c r="AX715" s="68"/>
      <c r="AY715" s="68"/>
      <c r="AZ715" s="68"/>
    </row>
    <row r="716" spans="1:52" ht="15.75" customHeight="1" x14ac:dyDescent="0.25">
      <c r="A716" s="348"/>
      <c r="B716" s="68"/>
      <c r="C716" s="309"/>
      <c r="D716" s="309"/>
      <c r="E716" s="309"/>
      <c r="F716" s="309"/>
      <c r="G716" s="309"/>
      <c r="H716" s="309"/>
      <c r="I716" s="309"/>
      <c r="J716" s="309"/>
      <c r="K716" s="309"/>
      <c r="L716" s="309"/>
      <c r="M716" s="309"/>
      <c r="N716" s="309"/>
      <c r="O716" s="68"/>
      <c r="P716" s="68"/>
      <c r="Q716" s="68"/>
      <c r="R716" s="68"/>
      <c r="S716" s="68"/>
      <c r="T716" s="68"/>
      <c r="U716" s="68"/>
      <c r="V716" s="68"/>
      <c r="W716" s="68"/>
      <c r="X716" s="68"/>
      <c r="Y716" s="68"/>
      <c r="Z716" s="68"/>
      <c r="AA716" s="68"/>
      <c r="AB716" s="68"/>
      <c r="AC716" s="68"/>
      <c r="AD716" s="68"/>
      <c r="AE716" s="68"/>
      <c r="AF716" s="68"/>
      <c r="AG716" s="68"/>
      <c r="AH716" s="68"/>
      <c r="AI716" s="68"/>
      <c r="AJ716" s="68"/>
      <c r="AK716" s="68"/>
      <c r="AL716" s="68"/>
      <c r="AM716" s="68"/>
      <c r="AN716" s="68"/>
      <c r="AO716" s="68"/>
      <c r="AP716" s="68"/>
      <c r="AQ716" s="68"/>
      <c r="AR716" s="68"/>
      <c r="AS716" s="68"/>
      <c r="AT716" s="68"/>
      <c r="AU716" s="68"/>
      <c r="AV716" s="68"/>
      <c r="AW716" s="68"/>
      <c r="AX716" s="68"/>
      <c r="AY716" s="68"/>
      <c r="AZ716" s="68"/>
    </row>
    <row r="717" spans="1:52" ht="15.75" customHeight="1" x14ac:dyDescent="0.25">
      <c r="A717" s="348"/>
      <c r="B717" s="68"/>
      <c r="C717" s="309"/>
      <c r="D717" s="309"/>
      <c r="E717" s="309"/>
      <c r="F717" s="309"/>
      <c r="G717" s="309"/>
      <c r="H717" s="309"/>
      <c r="I717" s="309"/>
      <c r="J717" s="309"/>
      <c r="K717" s="309"/>
      <c r="L717" s="309"/>
      <c r="M717" s="309"/>
      <c r="N717" s="309"/>
      <c r="O717" s="68"/>
      <c r="P717" s="68"/>
      <c r="Q717" s="68"/>
      <c r="R717" s="68"/>
      <c r="S717" s="68"/>
      <c r="T717" s="68"/>
      <c r="U717" s="68"/>
      <c r="V717" s="68"/>
      <c r="W717" s="68"/>
      <c r="X717" s="68"/>
      <c r="Y717" s="68"/>
      <c r="Z717" s="68"/>
      <c r="AA717" s="68"/>
      <c r="AB717" s="68"/>
      <c r="AC717" s="68"/>
      <c r="AD717" s="68"/>
      <c r="AE717" s="68"/>
      <c r="AF717" s="68"/>
      <c r="AG717" s="68"/>
      <c r="AH717" s="68"/>
      <c r="AI717" s="68"/>
      <c r="AJ717" s="68"/>
      <c r="AK717" s="68"/>
      <c r="AL717" s="68"/>
      <c r="AM717" s="68"/>
      <c r="AN717" s="68"/>
      <c r="AO717" s="68"/>
      <c r="AP717" s="68"/>
      <c r="AQ717" s="68"/>
      <c r="AR717" s="68"/>
      <c r="AS717" s="68"/>
      <c r="AT717" s="68"/>
      <c r="AU717" s="68"/>
      <c r="AV717" s="68"/>
      <c r="AW717" s="68"/>
      <c r="AX717" s="68"/>
      <c r="AY717" s="68"/>
      <c r="AZ717" s="68"/>
    </row>
    <row r="718" spans="1:52" ht="15.75" customHeight="1" x14ac:dyDescent="0.25">
      <c r="A718" s="348"/>
      <c r="B718" s="68"/>
      <c r="C718" s="309"/>
      <c r="D718" s="309"/>
      <c r="E718" s="309"/>
      <c r="F718" s="309"/>
      <c r="G718" s="309"/>
      <c r="H718" s="309"/>
      <c r="I718" s="309"/>
      <c r="J718" s="309"/>
      <c r="K718" s="309"/>
      <c r="L718" s="309"/>
      <c r="M718" s="309"/>
      <c r="N718" s="309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68"/>
      <c r="AA718" s="68"/>
      <c r="AB718" s="68"/>
      <c r="AC718" s="68"/>
      <c r="AD718" s="68"/>
      <c r="AE718" s="68"/>
      <c r="AF718" s="68"/>
      <c r="AG718" s="68"/>
      <c r="AH718" s="68"/>
      <c r="AI718" s="68"/>
      <c r="AJ718" s="68"/>
      <c r="AK718" s="68"/>
      <c r="AL718" s="68"/>
      <c r="AM718" s="68"/>
      <c r="AN718" s="68"/>
      <c r="AO718" s="68"/>
      <c r="AP718" s="68"/>
      <c r="AQ718" s="68"/>
      <c r="AR718" s="68"/>
      <c r="AS718" s="68"/>
      <c r="AT718" s="68"/>
      <c r="AU718" s="68"/>
      <c r="AV718" s="68"/>
      <c r="AW718" s="68"/>
      <c r="AX718" s="68"/>
      <c r="AY718" s="68"/>
      <c r="AZ718" s="68"/>
    </row>
    <row r="719" spans="1:52" ht="15.75" customHeight="1" x14ac:dyDescent="0.25">
      <c r="A719" s="348"/>
      <c r="B719" s="68"/>
      <c r="C719" s="309"/>
      <c r="D719" s="309"/>
      <c r="E719" s="309"/>
      <c r="F719" s="309"/>
      <c r="G719" s="309"/>
      <c r="H719" s="309"/>
      <c r="I719" s="309"/>
      <c r="J719" s="309"/>
      <c r="K719" s="309"/>
      <c r="L719" s="309"/>
      <c r="M719" s="309"/>
      <c r="N719" s="309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  <c r="AA719" s="68"/>
      <c r="AB719" s="68"/>
      <c r="AC719" s="68"/>
      <c r="AD719" s="68"/>
      <c r="AE719" s="68"/>
      <c r="AF719" s="68"/>
      <c r="AG719" s="68"/>
      <c r="AH719" s="68"/>
      <c r="AI719" s="68"/>
      <c r="AJ719" s="68"/>
      <c r="AK719" s="68"/>
      <c r="AL719" s="68"/>
      <c r="AM719" s="68"/>
      <c r="AN719" s="68"/>
      <c r="AO719" s="68"/>
      <c r="AP719" s="68"/>
      <c r="AQ719" s="68"/>
      <c r="AR719" s="68"/>
      <c r="AS719" s="68"/>
      <c r="AT719" s="68"/>
      <c r="AU719" s="68"/>
      <c r="AV719" s="68"/>
      <c r="AW719" s="68"/>
      <c r="AX719" s="68"/>
      <c r="AY719" s="68"/>
      <c r="AZ719" s="68"/>
    </row>
    <row r="720" spans="1:52" ht="15.75" customHeight="1" x14ac:dyDescent="0.25">
      <c r="A720" s="348"/>
      <c r="B720" s="68"/>
      <c r="C720" s="309"/>
      <c r="D720" s="309"/>
      <c r="E720" s="309"/>
      <c r="F720" s="309"/>
      <c r="G720" s="309"/>
      <c r="H720" s="309"/>
      <c r="I720" s="309"/>
      <c r="J720" s="309"/>
      <c r="K720" s="309"/>
      <c r="L720" s="309"/>
      <c r="M720" s="309"/>
      <c r="N720" s="309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68"/>
      <c r="Z720" s="68"/>
      <c r="AA720" s="68"/>
      <c r="AB720" s="68"/>
      <c r="AC720" s="68"/>
      <c r="AD720" s="68"/>
      <c r="AE720" s="68"/>
      <c r="AF720" s="68"/>
      <c r="AG720" s="68"/>
      <c r="AH720" s="68"/>
      <c r="AI720" s="68"/>
      <c r="AJ720" s="68"/>
      <c r="AK720" s="68"/>
      <c r="AL720" s="68"/>
      <c r="AM720" s="68"/>
      <c r="AN720" s="68"/>
      <c r="AO720" s="68"/>
      <c r="AP720" s="68"/>
      <c r="AQ720" s="68"/>
      <c r="AR720" s="68"/>
      <c r="AS720" s="68"/>
      <c r="AT720" s="68"/>
      <c r="AU720" s="68"/>
      <c r="AV720" s="68"/>
      <c r="AW720" s="68"/>
      <c r="AX720" s="68"/>
      <c r="AY720" s="68"/>
      <c r="AZ720" s="68"/>
    </row>
    <row r="721" spans="1:52" ht="15.75" customHeight="1" x14ac:dyDescent="0.25">
      <c r="A721" s="348"/>
      <c r="B721" s="68"/>
      <c r="C721" s="309"/>
      <c r="D721" s="309"/>
      <c r="E721" s="309"/>
      <c r="F721" s="309"/>
      <c r="G721" s="309"/>
      <c r="H721" s="309"/>
      <c r="I721" s="309"/>
      <c r="J721" s="309"/>
      <c r="K721" s="309"/>
      <c r="L721" s="309"/>
      <c r="M721" s="309"/>
      <c r="N721" s="309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  <c r="AA721" s="68"/>
      <c r="AB721" s="68"/>
      <c r="AC721" s="68"/>
      <c r="AD721" s="68"/>
      <c r="AE721" s="68"/>
      <c r="AF721" s="68"/>
      <c r="AG721" s="68"/>
      <c r="AH721" s="68"/>
      <c r="AI721" s="68"/>
      <c r="AJ721" s="68"/>
      <c r="AK721" s="68"/>
      <c r="AL721" s="68"/>
      <c r="AM721" s="68"/>
      <c r="AN721" s="68"/>
      <c r="AO721" s="68"/>
      <c r="AP721" s="68"/>
      <c r="AQ721" s="68"/>
      <c r="AR721" s="68"/>
      <c r="AS721" s="68"/>
      <c r="AT721" s="68"/>
      <c r="AU721" s="68"/>
      <c r="AV721" s="68"/>
      <c r="AW721" s="68"/>
      <c r="AX721" s="68"/>
      <c r="AY721" s="68"/>
      <c r="AZ721" s="68"/>
    </row>
    <row r="722" spans="1:52" ht="15.75" customHeight="1" x14ac:dyDescent="0.25">
      <c r="A722" s="348"/>
      <c r="B722" s="68"/>
      <c r="C722" s="309"/>
      <c r="D722" s="309"/>
      <c r="E722" s="309"/>
      <c r="F722" s="309"/>
      <c r="G722" s="309"/>
      <c r="H722" s="309"/>
      <c r="I722" s="309"/>
      <c r="J722" s="309"/>
      <c r="K722" s="309"/>
      <c r="L722" s="309"/>
      <c r="M722" s="309"/>
      <c r="N722" s="309"/>
      <c r="O722" s="68"/>
      <c r="P722" s="68"/>
      <c r="Q722" s="68"/>
      <c r="R722" s="68"/>
      <c r="S722" s="68"/>
      <c r="T722" s="68"/>
      <c r="U722" s="68"/>
      <c r="V722" s="68"/>
      <c r="W722" s="68"/>
      <c r="X722" s="68"/>
      <c r="Y722" s="68"/>
      <c r="Z722" s="68"/>
      <c r="AA722" s="68"/>
      <c r="AB722" s="68"/>
      <c r="AC722" s="68"/>
      <c r="AD722" s="68"/>
      <c r="AE722" s="68"/>
      <c r="AF722" s="68"/>
      <c r="AG722" s="68"/>
      <c r="AH722" s="68"/>
      <c r="AI722" s="68"/>
      <c r="AJ722" s="68"/>
      <c r="AK722" s="68"/>
      <c r="AL722" s="68"/>
      <c r="AM722" s="68"/>
      <c r="AN722" s="68"/>
      <c r="AO722" s="68"/>
      <c r="AP722" s="68"/>
      <c r="AQ722" s="68"/>
      <c r="AR722" s="68"/>
      <c r="AS722" s="68"/>
      <c r="AT722" s="68"/>
      <c r="AU722" s="68"/>
      <c r="AV722" s="68"/>
      <c r="AW722" s="68"/>
      <c r="AX722" s="68"/>
      <c r="AY722" s="68"/>
      <c r="AZ722" s="68"/>
    </row>
    <row r="723" spans="1:52" ht="15.75" customHeight="1" x14ac:dyDescent="0.25">
      <c r="A723" s="348"/>
      <c r="B723" s="68"/>
      <c r="C723" s="309"/>
      <c r="D723" s="309"/>
      <c r="E723" s="309"/>
      <c r="F723" s="309"/>
      <c r="G723" s="309"/>
      <c r="H723" s="309"/>
      <c r="I723" s="309"/>
      <c r="J723" s="309"/>
      <c r="K723" s="309"/>
      <c r="L723" s="309"/>
      <c r="M723" s="309"/>
      <c r="N723" s="309"/>
      <c r="O723" s="68"/>
      <c r="P723" s="68"/>
      <c r="Q723" s="68"/>
      <c r="R723" s="68"/>
      <c r="S723" s="68"/>
      <c r="T723" s="68"/>
      <c r="U723" s="68"/>
      <c r="V723" s="68"/>
      <c r="W723" s="68"/>
      <c r="X723" s="68"/>
      <c r="Y723" s="68"/>
      <c r="Z723" s="68"/>
      <c r="AA723" s="68"/>
      <c r="AB723" s="68"/>
      <c r="AC723" s="68"/>
      <c r="AD723" s="68"/>
      <c r="AE723" s="68"/>
      <c r="AF723" s="68"/>
      <c r="AG723" s="68"/>
      <c r="AH723" s="68"/>
      <c r="AI723" s="68"/>
      <c r="AJ723" s="68"/>
      <c r="AK723" s="68"/>
      <c r="AL723" s="68"/>
      <c r="AM723" s="68"/>
      <c r="AN723" s="68"/>
      <c r="AO723" s="68"/>
      <c r="AP723" s="68"/>
      <c r="AQ723" s="68"/>
      <c r="AR723" s="68"/>
      <c r="AS723" s="68"/>
      <c r="AT723" s="68"/>
      <c r="AU723" s="68"/>
      <c r="AV723" s="68"/>
      <c r="AW723" s="68"/>
      <c r="AX723" s="68"/>
      <c r="AY723" s="68"/>
      <c r="AZ723" s="68"/>
    </row>
    <row r="724" spans="1:52" ht="15.75" customHeight="1" x14ac:dyDescent="0.25">
      <c r="A724" s="348"/>
      <c r="B724" s="68"/>
      <c r="C724" s="309"/>
      <c r="D724" s="309"/>
      <c r="E724" s="309"/>
      <c r="F724" s="309"/>
      <c r="G724" s="309"/>
      <c r="H724" s="309"/>
      <c r="I724" s="309"/>
      <c r="J724" s="309"/>
      <c r="K724" s="309"/>
      <c r="L724" s="309"/>
      <c r="M724" s="309"/>
      <c r="N724" s="309"/>
      <c r="O724" s="68"/>
      <c r="P724" s="68"/>
      <c r="Q724" s="68"/>
      <c r="R724" s="68"/>
      <c r="S724" s="68"/>
      <c r="T724" s="68"/>
      <c r="U724" s="68"/>
      <c r="V724" s="68"/>
      <c r="W724" s="68"/>
      <c r="X724" s="68"/>
      <c r="Y724" s="68"/>
      <c r="Z724" s="68"/>
      <c r="AA724" s="68"/>
      <c r="AB724" s="68"/>
      <c r="AC724" s="68"/>
      <c r="AD724" s="68"/>
      <c r="AE724" s="68"/>
      <c r="AF724" s="68"/>
      <c r="AG724" s="68"/>
      <c r="AH724" s="68"/>
      <c r="AI724" s="68"/>
      <c r="AJ724" s="68"/>
      <c r="AK724" s="68"/>
      <c r="AL724" s="68"/>
      <c r="AM724" s="68"/>
      <c r="AN724" s="68"/>
      <c r="AO724" s="68"/>
      <c r="AP724" s="68"/>
      <c r="AQ724" s="68"/>
      <c r="AR724" s="68"/>
      <c r="AS724" s="68"/>
      <c r="AT724" s="68"/>
      <c r="AU724" s="68"/>
      <c r="AV724" s="68"/>
      <c r="AW724" s="68"/>
      <c r="AX724" s="68"/>
      <c r="AY724" s="68"/>
      <c r="AZ724" s="68"/>
    </row>
    <row r="725" spans="1:52" ht="15.75" customHeight="1" x14ac:dyDescent="0.25">
      <c r="A725" s="348"/>
      <c r="B725" s="68"/>
      <c r="C725" s="309"/>
      <c r="D725" s="309"/>
      <c r="E725" s="309"/>
      <c r="F725" s="309"/>
      <c r="G725" s="309"/>
      <c r="H725" s="309"/>
      <c r="I725" s="309"/>
      <c r="J725" s="309"/>
      <c r="K725" s="309"/>
      <c r="L725" s="309"/>
      <c r="M725" s="309"/>
      <c r="N725" s="309"/>
      <c r="O725" s="68"/>
      <c r="P725" s="68"/>
      <c r="Q725" s="68"/>
      <c r="R725" s="68"/>
      <c r="S725" s="68"/>
      <c r="T725" s="68"/>
      <c r="U725" s="68"/>
      <c r="V725" s="68"/>
      <c r="W725" s="68"/>
      <c r="X725" s="68"/>
      <c r="Y725" s="68"/>
      <c r="Z725" s="68"/>
      <c r="AA725" s="68"/>
      <c r="AB725" s="68"/>
      <c r="AC725" s="68"/>
      <c r="AD725" s="68"/>
      <c r="AE725" s="68"/>
      <c r="AF725" s="68"/>
      <c r="AG725" s="68"/>
      <c r="AH725" s="68"/>
      <c r="AI725" s="68"/>
      <c r="AJ725" s="68"/>
      <c r="AK725" s="68"/>
      <c r="AL725" s="68"/>
      <c r="AM725" s="68"/>
      <c r="AN725" s="68"/>
      <c r="AO725" s="68"/>
      <c r="AP725" s="68"/>
      <c r="AQ725" s="68"/>
      <c r="AR725" s="68"/>
      <c r="AS725" s="68"/>
      <c r="AT725" s="68"/>
      <c r="AU725" s="68"/>
      <c r="AV725" s="68"/>
      <c r="AW725" s="68"/>
      <c r="AX725" s="68"/>
      <c r="AY725" s="68"/>
      <c r="AZ725" s="68"/>
    </row>
    <row r="726" spans="1:52" ht="15.75" customHeight="1" x14ac:dyDescent="0.25">
      <c r="A726" s="348"/>
      <c r="B726" s="68"/>
      <c r="C726" s="309"/>
      <c r="D726" s="309"/>
      <c r="E726" s="309"/>
      <c r="F726" s="309"/>
      <c r="G726" s="309"/>
      <c r="H726" s="309"/>
      <c r="I726" s="309"/>
      <c r="J726" s="309"/>
      <c r="K726" s="309"/>
      <c r="L726" s="309"/>
      <c r="M726" s="309"/>
      <c r="N726" s="309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  <c r="AA726" s="68"/>
      <c r="AB726" s="68"/>
      <c r="AC726" s="68"/>
      <c r="AD726" s="68"/>
      <c r="AE726" s="68"/>
      <c r="AF726" s="68"/>
      <c r="AG726" s="68"/>
      <c r="AH726" s="68"/>
      <c r="AI726" s="68"/>
      <c r="AJ726" s="68"/>
      <c r="AK726" s="68"/>
      <c r="AL726" s="68"/>
      <c r="AM726" s="68"/>
      <c r="AN726" s="68"/>
      <c r="AO726" s="68"/>
      <c r="AP726" s="68"/>
      <c r="AQ726" s="68"/>
      <c r="AR726" s="68"/>
      <c r="AS726" s="68"/>
      <c r="AT726" s="68"/>
      <c r="AU726" s="68"/>
      <c r="AV726" s="68"/>
      <c r="AW726" s="68"/>
      <c r="AX726" s="68"/>
      <c r="AY726" s="68"/>
      <c r="AZ726" s="68"/>
    </row>
    <row r="727" spans="1:52" ht="15.75" customHeight="1" x14ac:dyDescent="0.25">
      <c r="A727" s="348"/>
      <c r="B727" s="68"/>
      <c r="C727" s="309"/>
      <c r="D727" s="309"/>
      <c r="E727" s="309"/>
      <c r="F727" s="309"/>
      <c r="G727" s="309"/>
      <c r="H727" s="309"/>
      <c r="I727" s="309"/>
      <c r="J727" s="309"/>
      <c r="K727" s="309"/>
      <c r="L727" s="309"/>
      <c r="M727" s="309"/>
      <c r="N727" s="309"/>
      <c r="O727" s="68"/>
      <c r="P727" s="68"/>
      <c r="Q727" s="68"/>
      <c r="R727" s="68"/>
      <c r="S727" s="68"/>
      <c r="T727" s="68"/>
      <c r="U727" s="68"/>
      <c r="V727" s="68"/>
      <c r="W727" s="68"/>
      <c r="X727" s="68"/>
      <c r="Y727" s="68"/>
      <c r="Z727" s="68"/>
      <c r="AA727" s="68"/>
      <c r="AB727" s="68"/>
      <c r="AC727" s="68"/>
      <c r="AD727" s="68"/>
      <c r="AE727" s="68"/>
      <c r="AF727" s="68"/>
      <c r="AG727" s="68"/>
      <c r="AH727" s="68"/>
      <c r="AI727" s="68"/>
      <c r="AJ727" s="68"/>
      <c r="AK727" s="68"/>
      <c r="AL727" s="68"/>
      <c r="AM727" s="68"/>
      <c r="AN727" s="68"/>
      <c r="AO727" s="68"/>
      <c r="AP727" s="68"/>
      <c r="AQ727" s="68"/>
      <c r="AR727" s="68"/>
      <c r="AS727" s="68"/>
      <c r="AT727" s="68"/>
      <c r="AU727" s="68"/>
      <c r="AV727" s="68"/>
      <c r="AW727" s="68"/>
      <c r="AX727" s="68"/>
      <c r="AY727" s="68"/>
      <c r="AZ727" s="68"/>
    </row>
    <row r="728" spans="1:52" ht="15.75" customHeight="1" x14ac:dyDescent="0.25">
      <c r="A728" s="348"/>
      <c r="B728" s="68"/>
      <c r="C728" s="309"/>
      <c r="D728" s="309"/>
      <c r="E728" s="309"/>
      <c r="F728" s="309"/>
      <c r="G728" s="309"/>
      <c r="H728" s="309"/>
      <c r="I728" s="309"/>
      <c r="J728" s="309"/>
      <c r="K728" s="309"/>
      <c r="L728" s="309"/>
      <c r="M728" s="309"/>
      <c r="N728" s="309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68"/>
      <c r="Z728" s="68"/>
      <c r="AA728" s="68"/>
      <c r="AB728" s="68"/>
      <c r="AC728" s="68"/>
      <c r="AD728" s="68"/>
      <c r="AE728" s="68"/>
      <c r="AF728" s="68"/>
      <c r="AG728" s="68"/>
      <c r="AH728" s="68"/>
      <c r="AI728" s="68"/>
      <c r="AJ728" s="68"/>
      <c r="AK728" s="68"/>
      <c r="AL728" s="68"/>
      <c r="AM728" s="68"/>
      <c r="AN728" s="68"/>
      <c r="AO728" s="68"/>
      <c r="AP728" s="68"/>
      <c r="AQ728" s="68"/>
      <c r="AR728" s="68"/>
      <c r="AS728" s="68"/>
      <c r="AT728" s="68"/>
      <c r="AU728" s="68"/>
      <c r="AV728" s="68"/>
      <c r="AW728" s="68"/>
      <c r="AX728" s="68"/>
      <c r="AY728" s="68"/>
      <c r="AZ728" s="68"/>
    </row>
    <row r="729" spans="1:52" ht="15.75" customHeight="1" x14ac:dyDescent="0.25">
      <c r="A729" s="348"/>
      <c r="B729" s="68"/>
      <c r="C729" s="309"/>
      <c r="D729" s="309"/>
      <c r="E729" s="309"/>
      <c r="F729" s="309"/>
      <c r="G729" s="309"/>
      <c r="H729" s="309"/>
      <c r="I729" s="309"/>
      <c r="J729" s="309"/>
      <c r="K729" s="309"/>
      <c r="L729" s="309"/>
      <c r="M729" s="309"/>
      <c r="N729" s="309"/>
      <c r="O729" s="68"/>
      <c r="P729" s="68"/>
      <c r="Q729" s="68"/>
      <c r="R729" s="68"/>
      <c r="S729" s="68"/>
      <c r="T729" s="68"/>
      <c r="U729" s="68"/>
      <c r="V729" s="68"/>
      <c r="W729" s="68"/>
      <c r="X729" s="68"/>
      <c r="Y729" s="68"/>
      <c r="Z729" s="68"/>
      <c r="AA729" s="68"/>
      <c r="AB729" s="68"/>
      <c r="AC729" s="68"/>
      <c r="AD729" s="68"/>
      <c r="AE729" s="68"/>
      <c r="AF729" s="68"/>
      <c r="AG729" s="68"/>
      <c r="AH729" s="68"/>
      <c r="AI729" s="68"/>
      <c r="AJ729" s="68"/>
      <c r="AK729" s="68"/>
      <c r="AL729" s="68"/>
      <c r="AM729" s="68"/>
      <c r="AN729" s="68"/>
      <c r="AO729" s="68"/>
      <c r="AP729" s="68"/>
      <c r="AQ729" s="68"/>
      <c r="AR729" s="68"/>
      <c r="AS729" s="68"/>
      <c r="AT729" s="68"/>
      <c r="AU729" s="68"/>
      <c r="AV729" s="68"/>
      <c r="AW729" s="68"/>
      <c r="AX729" s="68"/>
      <c r="AY729" s="68"/>
      <c r="AZ729" s="68"/>
    </row>
    <row r="730" spans="1:52" ht="15.75" customHeight="1" x14ac:dyDescent="0.25">
      <c r="A730" s="348"/>
      <c r="B730" s="68"/>
      <c r="C730" s="309"/>
      <c r="D730" s="309"/>
      <c r="E730" s="309"/>
      <c r="F730" s="309"/>
      <c r="G730" s="309"/>
      <c r="H730" s="309"/>
      <c r="I730" s="309"/>
      <c r="J730" s="309"/>
      <c r="K730" s="309"/>
      <c r="L730" s="309"/>
      <c r="M730" s="309"/>
      <c r="N730" s="309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68"/>
      <c r="Z730" s="68"/>
      <c r="AA730" s="68"/>
      <c r="AB730" s="68"/>
      <c r="AC730" s="68"/>
      <c r="AD730" s="68"/>
      <c r="AE730" s="68"/>
      <c r="AF730" s="68"/>
      <c r="AG730" s="68"/>
      <c r="AH730" s="68"/>
      <c r="AI730" s="68"/>
      <c r="AJ730" s="68"/>
      <c r="AK730" s="68"/>
      <c r="AL730" s="68"/>
      <c r="AM730" s="68"/>
      <c r="AN730" s="68"/>
      <c r="AO730" s="68"/>
      <c r="AP730" s="68"/>
      <c r="AQ730" s="68"/>
      <c r="AR730" s="68"/>
      <c r="AS730" s="68"/>
      <c r="AT730" s="68"/>
      <c r="AU730" s="68"/>
      <c r="AV730" s="68"/>
      <c r="AW730" s="68"/>
      <c r="AX730" s="68"/>
      <c r="AY730" s="68"/>
      <c r="AZ730" s="68"/>
    </row>
    <row r="731" spans="1:52" ht="15.75" customHeight="1" x14ac:dyDescent="0.25">
      <c r="A731" s="348"/>
      <c r="B731" s="68"/>
      <c r="C731" s="309"/>
      <c r="D731" s="309"/>
      <c r="E731" s="309"/>
      <c r="F731" s="309"/>
      <c r="G731" s="309"/>
      <c r="H731" s="309"/>
      <c r="I731" s="309"/>
      <c r="J731" s="309"/>
      <c r="K731" s="309"/>
      <c r="L731" s="309"/>
      <c r="M731" s="309"/>
      <c r="N731" s="309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68"/>
      <c r="Z731" s="68"/>
      <c r="AA731" s="68"/>
      <c r="AB731" s="68"/>
      <c r="AC731" s="68"/>
      <c r="AD731" s="68"/>
      <c r="AE731" s="68"/>
      <c r="AF731" s="68"/>
      <c r="AG731" s="68"/>
      <c r="AH731" s="68"/>
      <c r="AI731" s="68"/>
      <c r="AJ731" s="68"/>
      <c r="AK731" s="68"/>
      <c r="AL731" s="68"/>
      <c r="AM731" s="68"/>
      <c r="AN731" s="68"/>
      <c r="AO731" s="68"/>
      <c r="AP731" s="68"/>
      <c r="AQ731" s="68"/>
      <c r="AR731" s="68"/>
      <c r="AS731" s="68"/>
      <c r="AT731" s="68"/>
      <c r="AU731" s="68"/>
      <c r="AV731" s="68"/>
      <c r="AW731" s="68"/>
      <c r="AX731" s="68"/>
      <c r="AY731" s="68"/>
      <c r="AZ731" s="68"/>
    </row>
    <row r="732" spans="1:52" ht="15.75" customHeight="1" x14ac:dyDescent="0.25">
      <c r="A732" s="348"/>
      <c r="B732" s="68"/>
      <c r="C732" s="309"/>
      <c r="D732" s="309"/>
      <c r="E732" s="309"/>
      <c r="F732" s="309"/>
      <c r="G732" s="309"/>
      <c r="H732" s="309"/>
      <c r="I732" s="309"/>
      <c r="J732" s="309"/>
      <c r="K732" s="309"/>
      <c r="L732" s="309"/>
      <c r="M732" s="309"/>
      <c r="N732" s="309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  <c r="AA732" s="68"/>
      <c r="AB732" s="68"/>
      <c r="AC732" s="68"/>
      <c r="AD732" s="68"/>
      <c r="AE732" s="68"/>
      <c r="AF732" s="68"/>
      <c r="AG732" s="68"/>
      <c r="AH732" s="68"/>
      <c r="AI732" s="68"/>
      <c r="AJ732" s="68"/>
      <c r="AK732" s="68"/>
      <c r="AL732" s="68"/>
      <c r="AM732" s="68"/>
      <c r="AN732" s="68"/>
      <c r="AO732" s="68"/>
      <c r="AP732" s="68"/>
      <c r="AQ732" s="68"/>
      <c r="AR732" s="68"/>
      <c r="AS732" s="68"/>
      <c r="AT732" s="68"/>
      <c r="AU732" s="68"/>
      <c r="AV732" s="68"/>
      <c r="AW732" s="68"/>
      <c r="AX732" s="68"/>
      <c r="AY732" s="68"/>
      <c r="AZ732" s="68"/>
    </row>
    <row r="733" spans="1:52" ht="15.75" customHeight="1" x14ac:dyDescent="0.25">
      <c r="A733" s="348"/>
      <c r="B733" s="68"/>
      <c r="C733" s="309"/>
      <c r="D733" s="309"/>
      <c r="E733" s="309"/>
      <c r="F733" s="309"/>
      <c r="G733" s="309"/>
      <c r="H733" s="309"/>
      <c r="I733" s="309"/>
      <c r="J733" s="309"/>
      <c r="K733" s="309"/>
      <c r="L733" s="309"/>
      <c r="M733" s="309"/>
      <c r="N733" s="309"/>
      <c r="O733" s="68"/>
      <c r="P733" s="68"/>
      <c r="Q733" s="68"/>
      <c r="R733" s="68"/>
      <c r="S733" s="68"/>
      <c r="T733" s="68"/>
      <c r="U733" s="68"/>
      <c r="V733" s="68"/>
      <c r="W733" s="68"/>
      <c r="X733" s="68"/>
      <c r="Y733" s="68"/>
      <c r="Z733" s="68"/>
      <c r="AA733" s="68"/>
      <c r="AB733" s="68"/>
      <c r="AC733" s="68"/>
      <c r="AD733" s="68"/>
      <c r="AE733" s="68"/>
      <c r="AF733" s="68"/>
      <c r="AG733" s="68"/>
      <c r="AH733" s="68"/>
      <c r="AI733" s="68"/>
      <c r="AJ733" s="68"/>
      <c r="AK733" s="68"/>
      <c r="AL733" s="68"/>
      <c r="AM733" s="68"/>
      <c r="AN733" s="68"/>
      <c r="AO733" s="68"/>
      <c r="AP733" s="68"/>
      <c r="AQ733" s="68"/>
      <c r="AR733" s="68"/>
      <c r="AS733" s="68"/>
      <c r="AT733" s="68"/>
      <c r="AU733" s="68"/>
      <c r="AV733" s="68"/>
      <c r="AW733" s="68"/>
      <c r="AX733" s="68"/>
      <c r="AY733" s="68"/>
      <c r="AZ733" s="68"/>
    </row>
    <row r="734" spans="1:52" ht="15.75" customHeight="1" x14ac:dyDescent="0.25">
      <c r="A734" s="348"/>
      <c r="B734" s="68"/>
      <c r="C734" s="309"/>
      <c r="D734" s="309"/>
      <c r="E734" s="309"/>
      <c r="F734" s="309"/>
      <c r="G734" s="309"/>
      <c r="H734" s="309"/>
      <c r="I734" s="309"/>
      <c r="J734" s="309"/>
      <c r="K734" s="309"/>
      <c r="L734" s="309"/>
      <c r="M734" s="309"/>
      <c r="N734" s="309"/>
      <c r="O734" s="68"/>
      <c r="P734" s="68"/>
      <c r="Q734" s="68"/>
      <c r="R734" s="68"/>
      <c r="S734" s="68"/>
      <c r="T734" s="68"/>
      <c r="U734" s="68"/>
      <c r="V734" s="68"/>
      <c r="W734" s="68"/>
      <c r="X734" s="68"/>
      <c r="Y734" s="68"/>
      <c r="Z734" s="68"/>
      <c r="AA734" s="68"/>
      <c r="AB734" s="68"/>
      <c r="AC734" s="68"/>
      <c r="AD734" s="68"/>
      <c r="AE734" s="68"/>
      <c r="AF734" s="68"/>
      <c r="AG734" s="68"/>
      <c r="AH734" s="68"/>
      <c r="AI734" s="68"/>
      <c r="AJ734" s="68"/>
      <c r="AK734" s="68"/>
      <c r="AL734" s="68"/>
      <c r="AM734" s="68"/>
      <c r="AN734" s="68"/>
      <c r="AO734" s="68"/>
      <c r="AP734" s="68"/>
      <c r="AQ734" s="68"/>
      <c r="AR734" s="68"/>
      <c r="AS734" s="68"/>
      <c r="AT734" s="68"/>
      <c r="AU734" s="68"/>
      <c r="AV734" s="68"/>
      <c r="AW734" s="68"/>
      <c r="AX734" s="68"/>
      <c r="AY734" s="68"/>
      <c r="AZ734" s="68"/>
    </row>
    <row r="735" spans="1:52" ht="15.75" customHeight="1" x14ac:dyDescent="0.25">
      <c r="A735" s="348"/>
      <c r="B735" s="68"/>
      <c r="C735" s="309"/>
      <c r="D735" s="309"/>
      <c r="E735" s="309"/>
      <c r="F735" s="309"/>
      <c r="G735" s="309"/>
      <c r="H735" s="309"/>
      <c r="I735" s="309"/>
      <c r="J735" s="309"/>
      <c r="K735" s="309"/>
      <c r="L735" s="309"/>
      <c r="M735" s="309"/>
      <c r="N735" s="309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68"/>
      <c r="AM735" s="68"/>
      <c r="AN735" s="68"/>
      <c r="AO735" s="68"/>
      <c r="AP735" s="68"/>
      <c r="AQ735" s="68"/>
      <c r="AR735" s="68"/>
      <c r="AS735" s="68"/>
      <c r="AT735" s="68"/>
      <c r="AU735" s="68"/>
      <c r="AV735" s="68"/>
      <c r="AW735" s="68"/>
      <c r="AX735" s="68"/>
      <c r="AY735" s="68"/>
      <c r="AZ735" s="68"/>
    </row>
    <row r="736" spans="1:52" ht="15.75" customHeight="1" x14ac:dyDescent="0.25">
      <c r="A736" s="348"/>
      <c r="B736" s="68"/>
      <c r="C736" s="309"/>
      <c r="D736" s="309"/>
      <c r="E736" s="309"/>
      <c r="F736" s="309"/>
      <c r="G736" s="309"/>
      <c r="H736" s="309"/>
      <c r="I736" s="309"/>
      <c r="J736" s="309"/>
      <c r="K736" s="309"/>
      <c r="L736" s="309"/>
      <c r="M736" s="309"/>
      <c r="N736" s="309"/>
      <c r="O736" s="68"/>
      <c r="P736" s="68"/>
      <c r="Q736" s="68"/>
      <c r="R736" s="68"/>
      <c r="S736" s="68"/>
      <c r="T736" s="68"/>
      <c r="U736" s="68"/>
      <c r="V736" s="68"/>
      <c r="W736" s="68"/>
      <c r="X736" s="68"/>
      <c r="Y736" s="68"/>
      <c r="Z736" s="68"/>
      <c r="AA736" s="68"/>
      <c r="AB736" s="68"/>
      <c r="AC736" s="68"/>
      <c r="AD736" s="68"/>
      <c r="AE736" s="68"/>
      <c r="AF736" s="68"/>
      <c r="AG736" s="68"/>
      <c r="AH736" s="68"/>
      <c r="AI736" s="68"/>
      <c r="AJ736" s="68"/>
      <c r="AK736" s="68"/>
      <c r="AL736" s="68"/>
      <c r="AM736" s="68"/>
      <c r="AN736" s="68"/>
      <c r="AO736" s="68"/>
      <c r="AP736" s="68"/>
      <c r="AQ736" s="68"/>
      <c r="AR736" s="68"/>
      <c r="AS736" s="68"/>
      <c r="AT736" s="68"/>
      <c r="AU736" s="68"/>
      <c r="AV736" s="68"/>
      <c r="AW736" s="68"/>
      <c r="AX736" s="68"/>
      <c r="AY736" s="68"/>
      <c r="AZ736" s="68"/>
    </row>
    <row r="737" spans="1:52" ht="15.75" customHeight="1" x14ac:dyDescent="0.25">
      <c r="A737" s="348"/>
      <c r="B737" s="68"/>
      <c r="C737" s="309"/>
      <c r="D737" s="309"/>
      <c r="E737" s="309"/>
      <c r="F737" s="309"/>
      <c r="G737" s="309"/>
      <c r="H737" s="309"/>
      <c r="I737" s="309"/>
      <c r="J737" s="309"/>
      <c r="K737" s="309"/>
      <c r="L737" s="309"/>
      <c r="M737" s="309"/>
      <c r="N737" s="309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  <c r="AO737" s="68"/>
      <c r="AP737" s="68"/>
      <c r="AQ737" s="68"/>
      <c r="AR737" s="68"/>
      <c r="AS737" s="68"/>
      <c r="AT737" s="68"/>
      <c r="AU737" s="68"/>
      <c r="AV737" s="68"/>
      <c r="AW737" s="68"/>
      <c r="AX737" s="68"/>
      <c r="AY737" s="68"/>
      <c r="AZ737" s="68"/>
    </row>
    <row r="738" spans="1:52" ht="15.75" customHeight="1" x14ac:dyDescent="0.25">
      <c r="A738" s="348"/>
      <c r="B738" s="68"/>
      <c r="C738" s="309"/>
      <c r="D738" s="309"/>
      <c r="E738" s="309"/>
      <c r="F738" s="309"/>
      <c r="G738" s="309"/>
      <c r="H738" s="309"/>
      <c r="I738" s="309"/>
      <c r="J738" s="309"/>
      <c r="K738" s="309"/>
      <c r="L738" s="309"/>
      <c r="M738" s="309"/>
      <c r="N738" s="309"/>
      <c r="O738" s="68"/>
      <c r="P738" s="68"/>
      <c r="Q738" s="68"/>
      <c r="R738" s="68"/>
      <c r="S738" s="68"/>
      <c r="T738" s="68"/>
      <c r="U738" s="68"/>
      <c r="V738" s="68"/>
      <c r="W738" s="68"/>
      <c r="X738" s="68"/>
      <c r="Y738" s="68"/>
      <c r="Z738" s="68"/>
      <c r="AA738" s="68"/>
      <c r="AB738" s="68"/>
      <c r="AC738" s="68"/>
      <c r="AD738" s="68"/>
      <c r="AE738" s="68"/>
      <c r="AF738" s="68"/>
      <c r="AG738" s="68"/>
      <c r="AH738" s="68"/>
      <c r="AI738" s="68"/>
      <c r="AJ738" s="68"/>
      <c r="AK738" s="68"/>
      <c r="AL738" s="68"/>
      <c r="AM738" s="68"/>
      <c r="AN738" s="68"/>
      <c r="AO738" s="68"/>
      <c r="AP738" s="68"/>
      <c r="AQ738" s="68"/>
      <c r="AR738" s="68"/>
      <c r="AS738" s="68"/>
      <c r="AT738" s="68"/>
      <c r="AU738" s="68"/>
      <c r="AV738" s="68"/>
      <c r="AW738" s="68"/>
      <c r="AX738" s="68"/>
      <c r="AY738" s="68"/>
      <c r="AZ738" s="68"/>
    </row>
    <row r="739" spans="1:52" ht="15.75" customHeight="1" x14ac:dyDescent="0.25">
      <c r="A739" s="348"/>
      <c r="B739" s="68"/>
      <c r="C739" s="309"/>
      <c r="D739" s="309"/>
      <c r="E739" s="309"/>
      <c r="F739" s="309"/>
      <c r="G739" s="309"/>
      <c r="H739" s="309"/>
      <c r="I739" s="309"/>
      <c r="J739" s="309"/>
      <c r="K739" s="309"/>
      <c r="L739" s="309"/>
      <c r="M739" s="309"/>
      <c r="N739" s="309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68"/>
      <c r="Z739" s="68"/>
      <c r="AA739" s="68"/>
      <c r="AB739" s="68"/>
      <c r="AC739" s="68"/>
      <c r="AD739" s="68"/>
      <c r="AE739" s="68"/>
      <c r="AF739" s="68"/>
      <c r="AG739" s="68"/>
      <c r="AH739" s="68"/>
      <c r="AI739" s="68"/>
      <c r="AJ739" s="68"/>
      <c r="AK739" s="68"/>
      <c r="AL739" s="68"/>
      <c r="AM739" s="68"/>
      <c r="AN739" s="68"/>
      <c r="AO739" s="68"/>
      <c r="AP739" s="68"/>
      <c r="AQ739" s="68"/>
      <c r="AR739" s="68"/>
      <c r="AS739" s="68"/>
      <c r="AT739" s="68"/>
      <c r="AU739" s="68"/>
      <c r="AV739" s="68"/>
      <c r="AW739" s="68"/>
      <c r="AX739" s="68"/>
      <c r="AY739" s="68"/>
      <c r="AZ739" s="68"/>
    </row>
    <row r="740" spans="1:52" ht="15.75" customHeight="1" x14ac:dyDescent="0.25">
      <c r="A740" s="348"/>
      <c r="B740" s="68"/>
      <c r="C740" s="309"/>
      <c r="D740" s="309"/>
      <c r="E740" s="309"/>
      <c r="F740" s="309"/>
      <c r="G740" s="309"/>
      <c r="H740" s="309"/>
      <c r="I740" s="309"/>
      <c r="J740" s="309"/>
      <c r="K740" s="309"/>
      <c r="L740" s="309"/>
      <c r="M740" s="309"/>
      <c r="N740" s="309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68"/>
      <c r="Z740" s="68"/>
      <c r="AA740" s="68"/>
      <c r="AB740" s="68"/>
      <c r="AC740" s="68"/>
      <c r="AD740" s="68"/>
      <c r="AE740" s="68"/>
      <c r="AF740" s="68"/>
      <c r="AG740" s="68"/>
      <c r="AH740" s="68"/>
      <c r="AI740" s="68"/>
      <c r="AJ740" s="68"/>
      <c r="AK740" s="68"/>
      <c r="AL740" s="68"/>
      <c r="AM740" s="68"/>
      <c r="AN740" s="68"/>
      <c r="AO740" s="68"/>
      <c r="AP740" s="68"/>
      <c r="AQ740" s="68"/>
      <c r="AR740" s="68"/>
      <c r="AS740" s="68"/>
      <c r="AT740" s="68"/>
      <c r="AU740" s="68"/>
      <c r="AV740" s="68"/>
      <c r="AW740" s="68"/>
      <c r="AX740" s="68"/>
      <c r="AY740" s="68"/>
      <c r="AZ740" s="68"/>
    </row>
    <row r="741" spans="1:52" ht="15.75" customHeight="1" x14ac:dyDescent="0.25">
      <c r="A741" s="348"/>
      <c r="B741" s="68"/>
      <c r="C741" s="309"/>
      <c r="D741" s="309"/>
      <c r="E741" s="309"/>
      <c r="F741" s="309"/>
      <c r="G741" s="309"/>
      <c r="H741" s="309"/>
      <c r="I741" s="309"/>
      <c r="J741" s="309"/>
      <c r="K741" s="309"/>
      <c r="L741" s="309"/>
      <c r="M741" s="309"/>
      <c r="N741" s="309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8"/>
    </row>
    <row r="742" spans="1:52" ht="15.75" customHeight="1" x14ac:dyDescent="0.25">
      <c r="A742" s="348"/>
      <c r="B742" s="68"/>
      <c r="C742" s="309"/>
      <c r="D742" s="309"/>
      <c r="E742" s="309"/>
      <c r="F742" s="309"/>
      <c r="G742" s="309"/>
      <c r="H742" s="309"/>
      <c r="I742" s="309"/>
      <c r="J742" s="309"/>
      <c r="K742" s="309"/>
      <c r="L742" s="309"/>
      <c r="M742" s="309"/>
      <c r="N742" s="309"/>
      <c r="O742" s="68"/>
      <c r="P742" s="68"/>
      <c r="Q742" s="68"/>
      <c r="R742" s="68"/>
      <c r="S742" s="68"/>
      <c r="T742" s="68"/>
      <c r="U742" s="68"/>
      <c r="V742" s="68"/>
      <c r="W742" s="68"/>
      <c r="X742" s="68"/>
      <c r="Y742" s="68"/>
      <c r="Z742" s="68"/>
      <c r="AA742" s="68"/>
      <c r="AB742" s="68"/>
      <c r="AC742" s="68"/>
      <c r="AD742" s="68"/>
      <c r="AE742" s="68"/>
      <c r="AF742" s="68"/>
      <c r="AG742" s="68"/>
      <c r="AH742" s="68"/>
      <c r="AI742" s="68"/>
      <c r="AJ742" s="68"/>
      <c r="AK742" s="68"/>
      <c r="AL742" s="68"/>
      <c r="AM742" s="68"/>
      <c r="AN742" s="68"/>
      <c r="AO742" s="68"/>
      <c r="AP742" s="68"/>
      <c r="AQ742" s="68"/>
      <c r="AR742" s="68"/>
      <c r="AS742" s="68"/>
      <c r="AT742" s="68"/>
      <c r="AU742" s="68"/>
      <c r="AV742" s="68"/>
      <c r="AW742" s="68"/>
      <c r="AX742" s="68"/>
      <c r="AY742" s="68"/>
      <c r="AZ742" s="68"/>
    </row>
    <row r="743" spans="1:52" ht="15.75" customHeight="1" x14ac:dyDescent="0.25">
      <c r="A743" s="348"/>
      <c r="B743" s="68"/>
      <c r="C743" s="309"/>
      <c r="D743" s="309"/>
      <c r="E743" s="309"/>
      <c r="F743" s="309"/>
      <c r="G743" s="309"/>
      <c r="H743" s="309"/>
      <c r="I743" s="309"/>
      <c r="J743" s="309"/>
      <c r="K743" s="309"/>
      <c r="L743" s="309"/>
      <c r="M743" s="309"/>
      <c r="N743" s="309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  <c r="AO743" s="68"/>
      <c r="AP743" s="68"/>
      <c r="AQ743" s="68"/>
      <c r="AR743" s="68"/>
      <c r="AS743" s="68"/>
      <c r="AT743" s="68"/>
      <c r="AU743" s="68"/>
      <c r="AV743" s="68"/>
      <c r="AW743" s="68"/>
      <c r="AX743" s="68"/>
      <c r="AY743" s="68"/>
      <c r="AZ743" s="68"/>
    </row>
    <row r="744" spans="1:52" ht="15.75" customHeight="1" x14ac:dyDescent="0.25">
      <c r="A744" s="348"/>
      <c r="B744" s="68"/>
      <c r="C744" s="309"/>
      <c r="D744" s="309"/>
      <c r="E744" s="309"/>
      <c r="F744" s="309"/>
      <c r="G744" s="309"/>
      <c r="H744" s="309"/>
      <c r="I744" s="309"/>
      <c r="J744" s="309"/>
      <c r="K744" s="309"/>
      <c r="L744" s="309"/>
      <c r="M744" s="309"/>
      <c r="N744" s="309"/>
      <c r="O744" s="68"/>
      <c r="P744" s="68"/>
      <c r="Q744" s="68"/>
      <c r="R744" s="68"/>
      <c r="S744" s="68"/>
      <c r="T744" s="68"/>
      <c r="U744" s="68"/>
      <c r="V744" s="68"/>
      <c r="W744" s="68"/>
      <c r="X744" s="68"/>
      <c r="Y744" s="68"/>
      <c r="Z744" s="68"/>
      <c r="AA744" s="68"/>
      <c r="AB744" s="68"/>
      <c r="AC744" s="68"/>
      <c r="AD744" s="68"/>
      <c r="AE744" s="68"/>
      <c r="AF744" s="68"/>
      <c r="AG744" s="68"/>
      <c r="AH744" s="68"/>
      <c r="AI744" s="68"/>
      <c r="AJ744" s="68"/>
      <c r="AK744" s="68"/>
      <c r="AL744" s="68"/>
      <c r="AM744" s="68"/>
      <c r="AN744" s="68"/>
      <c r="AO744" s="68"/>
      <c r="AP744" s="68"/>
      <c r="AQ744" s="68"/>
      <c r="AR744" s="68"/>
      <c r="AS744" s="68"/>
      <c r="AT744" s="68"/>
      <c r="AU744" s="68"/>
      <c r="AV744" s="68"/>
      <c r="AW744" s="68"/>
      <c r="AX744" s="68"/>
      <c r="AY744" s="68"/>
      <c r="AZ744" s="68"/>
    </row>
    <row r="745" spans="1:52" ht="15.75" customHeight="1" x14ac:dyDescent="0.25">
      <c r="A745" s="348"/>
      <c r="B745" s="68"/>
      <c r="C745" s="309"/>
      <c r="D745" s="309"/>
      <c r="E745" s="309"/>
      <c r="F745" s="309"/>
      <c r="G745" s="309"/>
      <c r="H745" s="309"/>
      <c r="I745" s="309"/>
      <c r="J745" s="309"/>
      <c r="K745" s="309"/>
      <c r="L745" s="309"/>
      <c r="M745" s="309"/>
      <c r="N745" s="309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  <c r="AO745" s="68"/>
      <c r="AP745" s="68"/>
      <c r="AQ745" s="68"/>
      <c r="AR745" s="68"/>
      <c r="AS745" s="68"/>
      <c r="AT745" s="68"/>
      <c r="AU745" s="68"/>
      <c r="AV745" s="68"/>
      <c r="AW745" s="68"/>
      <c r="AX745" s="68"/>
      <c r="AY745" s="68"/>
      <c r="AZ745" s="68"/>
    </row>
    <row r="746" spans="1:52" ht="15.75" customHeight="1" x14ac:dyDescent="0.25">
      <c r="A746" s="348"/>
      <c r="B746" s="68"/>
      <c r="C746" s="309"/>
      <c r="D746" s="309"/>
      <c r="E746" s="309"/>
      <c r="F746" s="309"/>
      <c r="G746" s="309"/>
      <c r="H746" s="309"/>
      <c r="I746" s="309"/>
      <c r="J746" s="309"/>
      <c r="K746" s="309"/>
      <c r="L746" s="309"/>
      <c r="M746" s="309"/>
      <c r="N746" s="309"/>
      <c r="O746" s="68"/>
      <c r="P746" s="68"/>
      <c r="Q746" s="68"/>
      <c r="R746" s="68"/>
      <c r="S746" s="68"/>
      <c r="T746" s="68"/>
      <c r="U746" s="68"/>
      <c r="V746" s="68"/>
      <c r="W746" s="68"/>
      <c r="X746" s="68"/>
      <c r="Y746" s="68"/>
      <c r="Z746" s="68"/>
      <c r="AA746" s="68"/>
      <c r="AB746" s="68"/>
      <c r="AC746" s="68"/>
      <c r="AD746" s="68"/>
      <c r="AE746" s="68"/>
      <c r="AF746" s="68"/>
      <c r="AG746" s="68"/>
      <c r="AH746" s="68"/>
      <c r="AI746" s="68"/>
      <c r="AJ746" s="68"/>
      <c r="AK746" s="68"/>
      <c r="AL746" s="68"/>
      <c r="AM746" s="68"/>
      <c r="AN746" s="68"/>
      <c r="AO746" s="68"/>
      <c r="AP746" s="68"/>
      <c r="AQ746" s="68"/>
      <c r="AR746" s="68"/>
      <c r="AS746" s="68"/>
      <c r="AT746" s="68"/>
      <c r="AU746" s="68"/>
      <c r="AV746" s="68"/>
      <c r="AW746" s="68"/>
      <c r="AX746" s="68"/>
      <c r="AY746" s="68"/>
      <c r="AZ746" s="68"/>
    </row>
    <row r="747" spans="1:52" ht="15.75" customHeight="1" x14ac:dyDescent="0.25">
      <c r="A747" s="348"/>
      <c r="B747" s="68"/>
      <c r="C747" s="309"/>
      <c r="D747" s="309"/>
      <c r="E747" s="309"/>
      <c r="F747" s="309"/>
      <c r="G747" s="309"/>
      <c r="H747" s="309"/>
      <c r="I747" s="309"/>
      <c r="J747" s="309"/>
      <c r="K747" s="309"/>
      <c r="L747" s="309"/>
      <c r="M747" s="309"/>
      <c r="N747" s="309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  <c r="AO747" s="68"/>
      <c r="AP747" s="68"/>
      <c r="AQ747" s="68"/>
      <c r="AR747" s="68"/>
      <c r="AS747" s="68"/>
      <c r="AT747" s="68"/>
      <c r="AU747" s="68"/>
      <c r="AV747" s="68"/>
      <c r="AW747" s="68"/>
      <c r="AX747" s="68"/>
      <c r="AY747" s="68"/>
      <c r="AZ747" s="68"/>
    </row>
    <row r="748" spans="1:52" ht="15.75" customHeight="1" x14ac:dyDescent="0.25">
      <c r="A748" s="348"/>
      <c r="B748" s="68"/>
      <c r="C748" s="309"/>
      <c r="D748" s="309"/>
      <c r="E748" s="309"/>
      <c r="F748" s="309"/>
      <c r="G748" s="309"/>
      <c r="H748" s="309"/>
      <c r="I748" s="309"/>
      <c r="J748" s="309"/>
      <c r="K748" s="309"/>
      <c r="L748" s="309"/>
      <c r="M748" s="309"/>
      <c r="N748" s="309"/>
      <c r="O748" s="68"/>
      <c r="P748" s="68"/>
      <c r="Q748" s="68"/>
      <c r="R748" s="68"/>
      <c r="S748" s="68"/>
      <c r="T748" s="68"/>
      <c r="U748" s="68"/>
      <c r="V748" s="68"/>
      <c r="W748" s="68"/>
      <c r="X748" s="68"/>
      <c r="Y748" s="68"/>
      <c r="Z748" s="68"/>
      <c r="AA748" s="68"/>
      <c r="AB748" s="68"/>
      <c r="AC748" s="68"/>
      <c r="AD748" s="68"/>
      <c r="AE748" s="68"/>
      <c r="AF748" s="68"/>
      <c r="AG748" s="68"/>
      <c r="AH748" s="68"/>
      <c r="AI748" s="68"/>
      <c r="AJ748" s="68"/>
      <c r="AK748" s="68"/>
      <c r="AL748" s="68"/>
      <c r="AM748" s="68"/>
      <c r="AN748" s="68"/>
      <c r="AO748" s="68"/>
      <c r="AP748" s="68"/>
      <c r="AQ748" s="68"/>
      <c r="AR748" s="68"/>
      <c r="AS748" s="68"/>
      <c r="AT748" s="68"/>
      <c r="AU748" s="68"/>
      <c r="AV748" s="68"/>
      <c r="AW748" s="68"/>
      <c r="AX748" s="68"/>
      <c r="AY748" s="68"/>
      <c r="AZ748" s="68"/>
    </row>
    <row r="749" spans="1:52" ht="15.75" customHeight="1" x14ac:dyDescent="0.25">
      <c r="A749" s="348"/>
      <c r="B749" s="68"/>
      <c r="C749" s="309"/>
      <c r="D749" s="309"/>
      <c r="E749" s="309"/>
      <c r="F749" s="309"/>
      <c r="G749" s="309"/>
      <c r="H749" s="309"/>
      <c r="I749" s="309"/>
      <c r="J749" s="309"/>
      <c r="K749" s="309"/>
      <c r="L749" s="309"/>
      <c r="M749" s="309"/>
      <c r="N749" s="309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  <c r="AO749" s="68"/>
      <c r="AP749" s="68"/>
      <c r="AQ749" s="68"/>
      <c r="AR749" s="68"/>
      <c r="AS749" s="68"/>
      <c r="AT749" s="68"/>
      <c r="AU749" s="68"/>
      <c r="AV749" s="68"/>
      <c r="AW749" s="68"/>
      <c r="AX749" s="68"/>
      <c r="AY749" s="68"/>
      <c r="AZ749" s="68"/>
    </row>
    <row r="750" spans="1:52" ht="15.75" customHeight="1" x14ac:dyDescent="0.25">
      <c r="A750" s="348"/>
      <c r="B750" s="68"/>
      <c r="C750" s="309"/>
      <c r="D750" s="309"/>
      <c r="E750" s="309"/>
      <c r="F750" s="309"/>
      <c r="G750" s="309"/>
      <c r="H750" s="309"/>
      <c r="I750" s="309"/>
      <c r="J750" s="309"/>
      <c r="K750" s="309"/>
      <c r="L750" s="309"/>
      <c r="M750" s="309"/>
      <c r="N750" s="309"/>
      <c r="O750" s="68"/>
      <c r="P750" s="68"/>
      <c r="Q750" s="68"/>
      <c r="R750" s="68"/>
      <c r="S750" s="68"/>
      <c r="T750" s="68"/>
      <c r="U750" s="68"/>
      <c r="V750" s="68"/>
      <c r="W750" s="68"/>
      <c r="X750" s="68"/>
      <c r="Y750" s="68"/>
      <c r="Z750" s="68"/>
      <c r="AA750" s="68"/>
      <c r="AB750" s="68"/>
      <c r="AC750" s="68"/>
      <c r="AD750" s="68"/>
      <c r="AE750" s="68"/>
      <c r="AF750" s="68"/>
      <c r="AG750" s="68"/>
      <c r="AH750" s="68"/>
      <c r="AI750" s="68"/>
      <c r="AJ750" s="68"/>
      <c r="AK750" s="68"/>
      <c r="AL750" s="68"/>
      <c r="AM750" s="68"/>
      <c r="AN750" s="68"/>
      <c r="AO750" s="68"/>
      <c r="AP750" s="68"/>
      <c r="AQ750" s="68"/>
      <c r="AR750" s="68"/>
      <c r="AS750" s="68"/>
      <c r="AT750" s="68"/>
      <c r="AU750" s="68"/>
      <c r="AV750" s="68"/>
      <c r="AW750" s="68"/>
      <c r="AX750" s="68"/>
      <c r="AY750" s="68"/>
      <c r="AZ750" s="68"/>
    </row>
    <row r="751" spans="1:52" ht="15.75" customHeight="1" x14ac:dyDescent="0.25">
      <c r="A751" s="348"/>
      <c r="B751" s="68"/>
      <c r="C751" s="309"/>
      <c r="D751" s="309"/>
      <c r="E751" s="309"/>
      <c r="F751" s="309"/>
      <c r="G751" s="309"/>
      <c r="H751" s="309"/>
      <c r="I751" s="309"/>
      <c r="J751" s="309"/>
      <c r="K751" s="309"/>
      <c r="L751" s="309"/>
      <c r="M751" s="309"/>
      <c r="N751" s="309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68"/>
      <c r="Z751" s="68"/>
      <c r="AA751" s="68"/>
      <c r="AB751" s="68"/>
      <c r="AC751" s="68"/>
      <c r="AD751" s="68"/>
      <c r="AE751" s="68"/>
      <c r="AF751" s="68"/>
      <c r="AG751" s="68"/>
      <c r="AH751" s="68"/>
      <c r="AI751" s="68"/>
      <c r="AJ751" s="68"/>
      <c r="AK751" s="68"/>
      <c r="AL751" s="68"/>
      <c r="AM751" s="68"/>
      <c r="AN751" s="68"/>
      <c r="AO751" s="68"/>
      <c r="AP751" s="68"/>
      <c r="AQ751" s="68"/>
      <c r="AR751" s="68"/>
      <c r="AS751" s="68"/>
      <c r="AT751" s="68"/>
      <c r="AU751" s="68"/>
      <c r="AV751" s="68"/>
      <c r="AW751" s="68"/>
      <c r="AX751" s="68"/>
      <c r="AY751" s="68"/>
      <c r="AZ751" s="68"/>
    </row>
    <row r="752" spans="1:52" ht="15.75" customHeight="1" x14ac:dyDescent="0.25">
      <c r="A752" s="348"/>
      <c r="B752" s="68"/>
      <c r="C752" s="309"/>
      <c r="D752" s="309"/>
      <c r="E752" s="309"/>
      <c r="F752" s="309"/>
      <c r="G752" s="309"/>
      <c r="H752" s="309"/>
      <c r="I752" s="309"/>
      <c r="J752" s="309"/>
      <c r="K752" s="309"/>
      <c r="L752" s="309"/>
      <c r="M752" s="309"/>
      <c r="N752" s="309"/>
      <c r="O752" s="68"/>
      <c r="P752" s="68"/>
      <c r="Q752" s="68"/>
      <c r="R752" s="68"/>
      <c r="S752" s="68"/>
      <c r="T752" s="68"/>
      <c r="U752" s="68"/>
      <c r="V752" s="68"/>
      <c r="W752" s="68"/>
      <c r="X752" s="68"/>
      <c r="Y752" s="68"/>
      <c r="Z752" s="68"/>
      <c r="AA752" s="68"/>
      <c r="AB752" s="68"/>
      <c r="AC752" s="68"/>
      <c r="AD752" s="68"/>
      <c r="AE752" s="68"/>
      <c r="AF752" s="68"/>
      <c r="AG752" s="68"/>
      <c r="AH752" s="68"/>
      <c r="AI752" s="68"/>
      <c r="AJ752" s="68"/>
      <c r="AK752" s="68"/>
      <c r="AL752" s="68"/>
      <c r="AM752" s="68"/>
      <c r="AN752" s="68"/>
      <c r="AO752" s="68"/>
      <c r="AP752" s="68"/>
      <c r="AQ752" s="68"/>
      <c r="AR752" s="68"/>
      <c r="AS752" s="68"/>
      <c r="AT752" s="68"/>
      <c r="AU752" s="68"/>
      <c r="AV752" s="68"/>
      <c r="AW752" s="68"/>
      <c r="AX752" s="68"/>
      <c r="AY752" s="68"/>
      <c r="AZ752" s="68"/>
    </row>
    <row r="753" spans="1:52" ht="15.75" customHeight="1" x14ac:dyDescent="0.25">
      <c r="A753" s="348"/>
      <c r="B753" s="68"/>
      <c r="C753" s="309"/>
      <c r="D753" s="309"/>
      <c r="E753" s="309"/>
      <c r="F753" s="309"/>
      <c r="G753" s="309"/>
      <c r="H753" s="309"/>
      <c r="I753" s="309"/>
      <c r="J753" s="309"/>
      <c r="K753" s="309"/>
      <c r="L753" s="309"/>
      <c r="M753" s="309"/>
      <c r="N753" s="309"/>
      <c r="O753" s="68"/>
      <c r="P753" s="68"/>
      <c r="Q753" s="68"/>
      <c r="R753" s="68"/>
      <c r="S753" s="68"/>
      <c r="T753" s="68"/>
      <c r="U753" s="68"/>
      <c r="V753" s="68"/>
      <c r="W753" s="68"/>
      <c r="X753" s="68"/>
      <c r="Y753" s="68"/>
      <c r="Z753" s="68"/>
      <c r="AA753" s="68"/>
      <c r="AB753" s="68"/>
      <c r="AC753" s="68"/>
      <c r="AD753" s="68"/>
      <c r="AE753" s="68"/>
      <c r="AF753" s="68"/>
      <c r="AG753" s="68"/>
      <c r="AH753" s="68"/>
      <c r="AI753" s="68"/>
      <c r="AJ753" s="68"/>
      <c r="AK753" s="68"/>
      <c r="AL753" s="68"/>
      <c r="AM753" s="68"/>
      <c r="AN753" s="68"/>
      <c r="AO753" s="68"/>
      <c r="AP753" s="68"/>
      <c r="AQ753" s="68"/>
      <c r="AR753" s="68"/>
      <c r="AS753" s="68"/>
      <c r="AT753" s="68"/>
      <c r="AU753" s="68"/>
      <c r="AV753" s="68"/>
      <c r="AW753" s="68"/>
      <c r="AX753" s="68"/>
      <c r="AY753" s="68"/>
      <c r="AZ753" s="68"/>
    </row>
    <row r="754" spans="1:52" ht="15.75" customHeight="1" x14ac:dyDescent="0.25">
      <c r="A754" s="348"/>
      <c r="B754" s="68"/>
      <c r="C754" s="309"/>
      <c r="D754" s="309"/>
      <c r="E754" s="309"/>
      <c r="F754" s="309"/>
      <c r="G754" s="309"/>
      <c r="H754" s="309"/>
      <c r="I754" s="309"/>
      <c r="J754" s="309"/>
      <c r="K754" s="309"/>
      <c r="L754" s="309"/>
      <c r="M754" s="309"/>
      <c r="N754" s="309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  <c r="AA754" s="68"/>
      <c r="AB754" s="68"/>
      <c r="AC754" s="68"/>
      <c r="AD754" s="68"/>
      <c r="AE754" s="68"/>
      <c r="AF754" s="68"/>
      <c r="AG754" s="68"/>
      <c r="AH754" s="68"/>
      <c r="AI754" s="68"/>
      <c r="AJ754" s="68"/>
      <c r="AK754" s="68"/>
      <c r="AL754" s="68"/>
      <c r="AM754" s="68"/>
      <c r="AN754" s="68"/>
      <c r="AO754" s="68"/>
      <c r="AP754" s="68"/>
      <c r="AQ754" s="68"/>
      <c r="AR754" s="68"/>
      <c r="AS754" s="68"/>
      <c r="AT754" s="68"/>
      <c r="AU754" s="68"/>
      <c r="AV754" s="68"/>
      <c r="AW754" s="68"/>
      <c r="AX754" s="68"/>
      <c r="AY754" s="68"/>
      <c r="AZ754" s="68"/>
    </row>
    <row r="755" spans="1:52" ht="15.75" customHeight="1" x14ac:dyDescent="0.25">
      <c r="A755" s="348"/>
      <c r="B755" s="68"/>
      <c r="C755" s="309"/>
      <c r="D755" s="309"/>
      <c r="E755" s="309"/>
      <c r="F755" s="309"/>
      <c r="G755" s="309"/>
      <c r="H755" s="309"/>
      <c r="I755" s="309"/>
      <c r="J755" s="309"/>
      <c r="K755" s="309"/>
      <c r="L755" s="309"/>
      <c r="M755" s="309"/>
      <c r="N755" s="309"/>
      <c r="O755" s="68"/>
      <c r="P755" s="68"/>
      <c r="Q755" s="68"/>
      <c r="R755" s="68"/>
      <c r="S755" s="68"/>
      <c r="T755" s="68"/>
      <c r="U755" s="68"/>
      <c r="V755" s="68"/>
      <c r="W755" s="68"/>
      <c r="X755" s="68"/>
      <c r="Y755" s="68"/>
      <c r="Z755" s="68"/>
      <c r="AA755" s="68"/>
      <c r="AB755" s="68"/>
      <c r="AC755" s="68"/>
      <c r="AD755" s="68"/>
      <c r="AE755" s="68"/>
      <c r="AF755" s="68"/>
      <c r="AG755" s="68"/>
      <c r="AH755" s="68"/>
      <c r="AI755" s="68"/>
      <c r="AJ755" s="68"/>
      <c r="AK755" s="68"/>
      <c r="AL755" s="68"/>
      <c r="AM755" s="68"/>
      <c r="AN755" s="68"/>
      <c r="AO755" s="68"/>
      <c r="AP755" s="68"/>
      <c r="AQ755" s="68"/>
      <c r="AR755" s="68"/>
      <c r="AS755" s="68"/>
      <c r="AT755" s="68"/>
      <c r="AU755" s="68"/>
      <c r="AV755" s="68"/>
      <c r="AW755" s="68"/>
      <c r="AX755" s="68"/>
      <c r="AY755" s="68"/>
      <c r="AZ755" s="68"/>
    </row>
    <row r="756" spans="1:52" ht="15.75" customHeight="1" x14ac:dyDescent="0.25">
      <c r="A756" s="348"/>
      <c r="B756" s="68"/>
      <c r="C756" s="309"/>
      <c r="D756" s="309"/>
      <c r="E756" s="309"/>
      <c r="F756" s="309"/>
      <c r="G756" s="309"/>
      <c r="H756" s="309"/>
      <c r="I756" s="309"/>
      <c r="J756" s="309"/>
      <c r="K756" s="309"/>
      <c r="L756" s="309"/>
      <c r="M756" s="309"/>
      <c r="N756" s="309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68"/>
      <c r="Z756" s="68"/>
      <c r="AA756" s="68"/>
      <c r="AB756" s="68"/>
      <c r="AC756" s="68"/>
      <c r="AD756" s="68"/>
      <c r="AE756" s="68"/>
      <c r="AF756" s="68"/>
      <c r="AG756" s="68"/>
      <c r="AH756" s="68"/>
      <c r="AI756" s="68"/>
      <c r="AJ756" s="68"/>
      <c r="AK756" s="68"/>
      <c r="AL756" s="68"/>
      <c r="AM756" s="68"/>
      <c r="AN756" s="68"/>
      <c r="AO756" s="68"/>
      <c r="AP756" s="68"/>
      <c r="AQ756" s="68"/>
      <c r="AR756" s="68"/>
      <c r="AS756" s="68"/>
      <c r="AT756" s="68"/>
      <c r="AU756" s="68"/>
      <c r="AV756" s="68"/>
      <c r="AW756" s="68"/>
      <c r="AX756" s="68"/>
      <c r="AY756" s="68"/>
      <c r="AZ756" s="68"/>
    </row>
    <row r="757" spans="1:52" ht="15.75" customHeight="1" x14ac:dyDescent="0.25">
      <c r="A757" s="348"/>
      <c r="B757" s="68"/>
      <c r="C757" s="309"/>
      <c r="D757" s="309"/>
      <c r="E757" s="309"/>
      <c r="F757" s="309"/>
      <c r="G757" s="309"/>
      <c r="H757" s="309"/>
      <c r="I757" s="309"/>
      <c r="J757" s="309"/>
      <c r="K757" s="309"/>
      <c r="L757" s="309"/>
      <c r="M757" s="309"/>
      <c r="N757" s="309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  <c r="AA757" s="68"/>
      <c r="AB757" s="68"/>
      <c r="AC757" s="68"/>
      <c r="AD757" s="68"/>
      <c r="AE757" s="68"/>
      <c r="AF757" s="68"/>
      <c r="AG757" s="68"/>
      <c r="AH757" s="68"/>
      <c r="AI757" s="68"/>
      <c r="AJ757" s="68"/>
      <c r="AK757" s="68"/>
      <c r="AL757" s="68"/>
      <c r="AM757" s="68"/>
      <c r="AN757" s="68"/>
      <c r="AO757" s="68"/>
      <c r="AP757" s="68"/>
      <c r="AQ757" s="68"/>
      <c r="AR757" s="68"/>
      <c r="AS757" s="68"/>
      <c r="AT757" s="68"/>
      <c r="AU757" s="68"/>
      <c r="AV757" s="68"/>
      <c r="AW757" s="68"/>
      <c r="AX757" s="68"/>
      <c r="AY757" s="68"/>
      <c r="AZ757" s="68"/>
    </row>
    <row r="758" spans="1:52" ht="15.75" customHeight="1" x14ac:dyDescent="0.25">
      <c r="A758" s="348"/>
      <c r="B758" s="68"/>
      <c r="C758" s="309"/>
      <c r="D758" s="309"/>
      <c r="E758" s="309"/>
      <c r="F758" s="309"/>
      <c r="G758" s="309"/>
      <c r="H758" s="309"/>
      <c r="I758" s="309"/>
      <c r="J758" s="309"/>
      <c r="K758" s="309"/>
      <c r="L758" s="309"/>
      <c r="M758" s="309"/>
      <c r="N758" s="309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  <c r="AA758" s="68"/>
      <c r="AB758" s="68"/>
      <c r="AC758" s="68"/>
      <c r="AD758" s="68"/>
      <c r="AE758" s="68"/>
      <c r="AF758" s="68"/>
      <c r="AG758" s="68"/>
      <c r="AH758" s="68"/>
      <c r="AI758" s="68"/>
      <c r="AJ758" s="68"/>
      <c r="AK758" s="68"/>
      <c r="AL758" s="68"/>
      <c r="AM758" s="68"/>
      <c r="AN758" s="68"/>
      <c r="AO758" s="68"/>
      <c r="AP758" s="68"/>
      <c r="AQ758" s="68"/>
      <c r="AR758" s="68"/>
      <c r="AS758" s="68"/>
      <c r="AT758" s="68"/>
      <c r="AU758" s="68"/>
      <c r="AV758" s="68"/>
      <c r="AW758" s="68"/>
      <c r="AX758" s="68"/>
      <c r="AY758" s="68"/>
      <c r="AZ758" s="68"/>
    </row>
    <row r="759" spans="1:52" ht="15.75" customHeight="1" x14ac:dyDescent="0.25">
      <c r="A759" s="348"/>
      <c r="B759" s="68"/>
      <c r="C759" s="309"/>
      <c r="D759" s="309"/>
      <c r="E759" s="309"/>
      <c r="F759" s="309"/>
      <c r="G759" s="309"/>
      <c r="H759" s="309"/>
      <c r="I759" s="309"/>
      <c r="J759" s="309"/>
      <c r="K759" s="309"/>
      <c r="L759" s="309"/>
      <c r="M759" s="309"/>
      <c r="N759" s="309"/>
      <c r="O759" s="68"/>
      <c r="P759" s="68"/>
      <c r="Q759" s="68"/>
      <c r="R759" s="68"/>
      <c r="S759" s="68"/>
      <c r="T759" s="68"/>
      <c r="U759" s="68"/>
      <c r="V759" s="68"/>
      <c r="W759" s="68"/>
      <c r="X759" s="68"/>
      <c r="Y759" s="68"/>
      <c r="Z759" s="68"/>
      <c r="AA759" s="68"/>
      <c r="AB759" s="68"/>
      <c r="AC759" s="68"/>
      <c r="AD759" s="68"/>
      <c r="AE759" s="68"/>
      <c r="AF759" s="68"/>
      <c r="AG759" s="68"/>
      <c r="AH759" s="68"/>
      <c r="AI759" s="68"/>
      <c r="AJ759" s="68"/>
      <c r="AK759" s="68"/>
      <c r="AL759" s="68"/>
      <c r="AM759" s="68"/>
      <c r="AN759" s="68"/>
      <c r="AO759" s="68"/>
      <c r="AP759" s="68"/>
      <c r="AQ759" s="68"/>
      <c r="AR759" s="68"/>
      <c r="AS759" s="68"/>
      <c r="AT759" s="68"/>
      <c r="AU759" s="68"/>
      <c r="AV759" s="68"/>
      <c r="AW759" s="68"/>
      <c r="AX759" s="68"/>
      <c r="AY759" s="68"/>
      <c r="AZ759" s="68"/>
    </row>
    <row r="760" spans="1:52" ht="15.75" customHeight="1" x14ac:dyDescent="0.25">
      <c r="A760" s="348"/>
      <c r="B760" s="68"/>
      <c r="C760" s="309"/>
      <c r="D760" s="309"/>
      <c r="E760" s="309"/>
      <c r="F760" s="309"/>
      <c r="G760" s="309"/>
      <c r="H760" s="309"/>
      <c r="I760" s="309"/>
      <c r="J760" s="309"/>
      <c r="K760" s="309"/>
      <c r="L760" s="309"/>
      <c r="M760" s="309"/>
      <c r="N760" s="309"/>
      <c r="O760" s="68"/>
      <c r="P760" s="68"/>
      <c r="Q760" s="68"/>
      <c r="R760" s="68"/>
      <c r="S760" s="68"/>
      <c r="T760" s="68"/>
      <c r="U760" s="68"/>
      <c r="V760" s="68"/>
      <c r="W760" s="68"/>
      <c r="X760" s="68"/>
      <c r="Y760" s="68"/>
      <c r="Z760" s="68"/>
      <c r="AA760" s="68"/>
      <c r="AB760" s="68"/>
      <c r="AC760" s="68"/>
      <c r="AD760" s="68"/>
      <c r="AE760" s="68"/>
      <c r="AF760" s="68"/>
      <c r="AG760" s="68"/>
      <c r="AH760" s="68"/>
      <c r="AI760" s="68"/>
      <c r="AJ760" s="68"/>
      <c r="AK760" s="68"/>
      <c r="AL760" s="68"/>
      <c r="AM760" s="68"/>
      <c r="AN760" s="68"/>
      <c r="AO760" s="68"/>
      <c r="AP760" s="68"/>
      <c r="AQ760" s="68"/>
      <c r="AR760" s="68"/>
      <c r="AS760" s="68"/>
      <c r="AT760" s="68"/>
      <c r="AU760" s="68"/>
      <c r="AV760" s="68"/>
      <c r="AW760" s="68"/>
      <c r="AX760" s="68"/>
      <c r="AY760" s="68"/>
      <c r="AZ760" s="68"/>
    </row>
    <row r="761" spans="1:52" ht="15.75" customHeight="1" x14ac:dyDescent="0.25">
      <c r="A761" s="348"/>
      <c r="B761" s="68"/>
      <c r="C761" s="309"/>
      <c r="D761" s="309"/>
      <c r="E761" s="309"/>
      <c r="F761" s="309"/>
      <c r="G761" s="309"/>
      <c r="H761" s="309"/>
      <c r="I761" s="309"/>
      <c r="J761" s="309"/>
      <c r="K761" s="309"/>
      <c r="L761" s="309"/>
      <c r="M761" s="309"/>
      <c r="N761" s="309"/>
      <c r="O761" s="68"/>
      <c r="P761" s="68"/>
      <c r="Q761" s="68"/>
      <c r="R761" s="68"/>
      <c r="S761" s="68"/>
      <c r="T761" s="68"/>
      <c r="U761" s="68"/>
      <c r="V761" s="68"/>
      <c r="W761" s="68"/>
      <c r="X761" s="68"/>
      <c r="Y761" s="68"/>
      <c r="Z761" s="68"/>
      <c r="AA761" s="68"/>
      <c r="AB761" s="68"/>
      <c r="AC761" s="68"/>
      <c r="AD761" s="68"/>
      <c r="AE761" s="68"/>
      <c r="AF761" s="68"/>
      <c r="AG761" s="68"/>
      <c r="AH761" s="68"/>
      <c r="AI761" s="68"/>
      <c r="AJ761" s="68"/>
      <c r="AK761" s="68"/>
      <c r="AL761" s="68"/>
      <c r="AM761" s="68"/>
      <c r="AN761" s="68"/>
      <c r="AO761" s="68"/>
      <c r="AP761" s="68"/>
      <c r="AQ761" s="68"/>
      <c r="AR761" s="68"/>
      <c r="AS761" s="68"/>
      <c r="AT761" s="68"/>
      <c r="AU761" s="68"/>
      <c r="AV761" s="68"/>
      <c r="AW761" s="68"/>
      <c r="AX761" s="68"/>
      <c r="AY761" s="68"/>
      <c r="AZ761" s="68"/>
    </row>
    <row r="762" spans="1:52" ht="15.75" customHeight="1" x14ac:dyDescent="0.25">
      <c r="A762" s="348"/>
      <c r="B762" s="68"/>
      <c r="C762" s="309"/>
      <c r="D762" s="309"/>
      <c r="E762" s="309"/>
      <c r="F762" s="309"/>
      <c r="G762" s="309"/>
      <c r="H762" s="309"/>
      <c r="I762" s="309"/>
      <c r="J762" s="309"/>
      <c r="K762" s="309"/>
      <c r="L762" s="309"/>
      <c r="M762" s="309"/>
      <c r="N762" s="309"/>
      <c r="O762" s="68"/>
      <c r="P762" s="68"/>
      <c r="Q762" s="68"/>
      <c r="R762" s="68"/>
      <c r="S762" s="68"/>
      <c r="T762" s="68"/>
      <c r="U762" s="68"/>
      <c r="V762" s="68"/>
      <c r="W762" s="68"/>
      <c r="X762" s="68"/>
      <c r="Y762" s="68"/>
      <c r="Z762" s="68"/>
      <c r="AA762" s="68"/>
      <c r="AB762" s="68"/>
      <c r="AC762" s="68"/>
      <c r="AD762" s="68"/>
      <c r="AE762" s="68"/>
      <c r="AF762" s="68"/>
      <c r="AG762" s="68"/>
      <c r="AH762" s="68"/>
      <c r="AI762" s="68"/>
      <c r="AJ762" s="68"/>
      <c r="AK762" s="68"/>
      <c r="AL762" s="68"/>
      <c r="AM762" s="68"/>
      <c r="AN762" s="68"/>
      <c r="AO762" s="68"/>
      <c r="AP762" s="68"/>
      <c r="AQ762" s="68"/>
      <c r="AR762" s="68"/>
      <c r="AS762" s="68"/>
      <c r="AT762" s="68"/>
      <c r="AU762" s="68"/>
      <c r="AV762" s="68"/>
      <c r="AW762" s="68"/>
      <c r="AX762" s="68"/>
      <c r="AY762" s="68"/>
      <c r="AZ762" s="68"/>
    </row>
    <row r="763" spans="1:52" ht="15.75" customHeight="1" x14ac:dyDescent="0.25">
      <c r="A763" s="348"/>
      <c r="B763" s="68"/>
      <c r="C763" s="309"/>
      <c r="D763" s="309"/>
      <c r="E763" s="309"/>
      <c r="F763" s="309"/>
      <c r="G763" s="309"/>
      <c r="H763" s="309"/>
      <c r="I763" s="309"/>
      <c r="J763" s="309"/>
      <c r="K763" s="309"/>
      <c r="L763" s="309"/>
      <c r="M763" s="309"/>
      <c r="N763" s="309"/>
      <c r="O763" s="68"/>
      <c r="P763" s="68"/>
      <c r="Q763" s="68"/>
      <c r="R763" s="68"/>
      <c r="S763" s="68"/>
      <c r="T763" s="68"/>
      <c r="U763" s="68"/>
      <c r="V763" s="68"/>
      <c r="W763" s="68"/>
      <c r="X763" s="68"/>
      <c r="Y763" s="68"/>
      <c r="Z763" s="68"/>
      <c r="AA763" s="68"/>
      <c r="AB763" s="68"/>
      <c r="AC763" s="68"/>
      <c r="AD763" s="68"/>
      <c r="AE763" s="68"/>
      <c r="AF763" s="68"/>
      <c r="AG763" s="68"/>
      <c r="AH763" s="68"/>
      <c r="AI763" s="68"/>
      <c r="AJ763" s="68"/>
      <c r="AK763" s="68"/>
      <c r="AL763" s="68"/>
      <c r="AM763" s="68"/>
      <c r="AN763" s="68"/>
      <c r="AO763" s="68"/>
      <c r="AP763" s="68"/>
      <c r="AQ763" s="68"/>
      <c r="AR763" s="68"/>
      <c r="AS763" s="68"/>
      <c r="AT763" s="68"/>
      <c r="AU763" s="68"/>
      <c r="AV763" s="68"/>
      <c r="AW763" s="68"/>
      <c r="AX763" s="68"/>
      <c r="AY763" s="68"/>
      <c r="AZ763" s="68"/>
    </row>
    <row r="764" spans="1:52" ht="15.75" customHeight="1" x14ac:dyDescent="0.25">
      <c r="A764" s="348"/>
      <c r="B764" s="68"/>
      <c r="C764" s="309"/>
      <c r="D764" s="309"/>
      <c r="E764" s="309"/>
      <c r="F764" s="309"/>
      <c r="G764" s="309"/>
      <c r="H764" s="309"/>
      <c r="I764" s="309"/>
      <c r="J764" s="309"/>
      <c r="K764" s="309"/>
      <c r="L764" s="309"/>
      <c r="M764" s="309"/>
      <c r="N764" s="309"/>
      <c r="O764" s="68"/>
      <c r="P764" s="68"/>
      <c r="Q764" s="68"/>
      <c r="R764" s="68"/>
      <c r="S764" s="68"/>
      <c r="T764" s="68"/>
      <c r="U764" s="68"/>
      <c r="V764" s="68"/>
      <c r="W764" s="68"/>
      <c r="X764" s="68"/>
      <c r="Y764" s="68"/>
      <c r="Z764" s="68"/>
      <c r="AA764" s="68"/>
      <c r="AB764" s="68"/>
      <c r="AC764" s="68"/>
      <c r="AD764" s="68"/>
      <c r="AE764" s="68"/>
      <c r="AF764" s="68"/>
      <c r="AG764" s="68"/>
      <c r="AH764" s="68"/>
      <c r="AI764" s="68"/>
      <c r="AJ764" s="68"/>
      <c r="AK764" s="68"/>
      <c r="AL764" s="68"/>
      <c r="AM764" s="68"/>
      <c r="AN764" s="68"/>
      <c r="AO764" s="68"/>
      <c r="AP764" s="68"/>
      <c r="AQ764" s="68"/>
      <c r="AR764" s="68"/>
      <c r="AS764" s="68"/>
      <c r="AT764" s="68"/>
      <c r="AU764" s="68"/>
      <c r="AV764" s="68"/>
      <c r="AW764" s="68"/>
      <c r="AX764" s="68"/>
      <c r="AY764" s="68"/>
      <c r="AZ764" s="68"/>
    </row>
    <row r="765" spans="1:52" ht="15.75" customHeight="1" x14ac:dyDescent="0.25">
      <c r="A765" s="348"/>
      <c r="B765" s="68"/>
      <c r="C765" s="309"/>
      <c r="D765" s="309"/>
      <c r="E765" s="309"/>
      <c r="F765" s="309"/>
      <c r="G765" s="309"/>
      <c r="H765" s="309"/>
      <c r="I765" s="309"/>
      <c r="J765" s="309"/>
      <c r="K765" s="309"/>
      <c r="L765" s="309"/>
      <c r="M765" s="309"/>
      <c r="N765" s="309"/>
      <c r="O765" s="68"/>
      <c r="P765" s="68"/>
      <c r="Q765" s="68"/>
      <c r="R765" s="68"/>
      <c r="S765" s="68"/>
      <c r="T765" s="68"/>
      <c r="U765" s="68"/>
      <c r="V765" s="68"/>
      <c r="W765" s="68"/>
      <c r="X765" s="68"/>
      <c r="Y765" s="68"/>
      <c r="Z765" s="68"/>
      <c r="AA765" s="68"/>
      <c r="AB765" s="68"/>
      <c r="AC765" s="68"/>
      <c r="AD765" s="68"/>
      <c r="AE765" s="68"/>
      <c r="AF765" s="68"/>
      <c r="AG765" s="68"/>
      <c r="AH765" s="68"/>
      <c r="AI765" s="68"/>
      <c r="AJ765" s="68"/>
      <c r="AK765" s="68"/>
      <c r="AL765" s="68"/>
      <c r="AM765" s="68"/>
      <c r="AN765" s="68"/>
      <c r="AO765" s="68"/>
      <c r="AP765" s="68"/>
      <c r="AQ765" s="68"/>
      <c r="AR765" s="68"/>
      <c r="AS765" s="68"/>
      <c r="AT765" s="68"/>
      <c r="AU765" s="68"/>
      <c r="AV765" s="68"/>
      <c r="AW765" s="68"/>
      <c r="AX765" s="68"/>
      <c r="AY765" s="68"/>
      <c r="AZ765" s="68"/>
    </row>
    <row r="766" spans="1:52" ht="15.75" customHeight="1" x14ac:dyDescent="0.25">
      <c r="A766" s="348"/>
      <c r="B766" s="68"/>
      <c r="C766" s="309"/>
      <c r="D766" s="309"/>
      <c r="E766" s="309"/>
      <c r="F766" s="309"/>
      <c r="G766" s="309"/>
      <c r="H766" s="309"/>
      <c r="I766" s="309"/>
      <c r="J766" s="309"/>
      <c r="K766" s="309"/>
      <c r="L766" s="309"/>
      <c r="M766" s="309"/>
      <c r="N766" s="309"/>
      <c r="O766" s="68"/>
      <c r="P766" s="68"/>
      <c r="Q766" s="68"/>
      <c r="R766" s="68"/>
      <c r="S766" s="68"/>
      <c r="T766" s="68"/>
      <c r="U766" s="68"/>
      <c r="V766" s="68"/>
      <c r="W766" s="68"/>
      <c r="X766" s="68"/>
      <c r="Y766" s="68"/>
      <c r="Z766" s="68"/>
      <c r="AA766" s="68"/>
      <c r="AB766" s="68"/>
      <c r="AC766" s="68"/>
      <c r="AD766" s="68"/>
      <c r="AE766" s="68"/>
      <c r="AF766" s="68"/>
      <c r="AG766" s="68"/>
      <c r="AH766" s="68"/>
      <c r="AI766" s="68"/>
      <c r="AJ766" s="68"/>
      <c r="AK766" s="68"/>
      <c r="AL766" s="68"/>
      <c r="AM766" s="68"/>
      <c r="AN766" s="68"/>
      <c r="AO766" s="68"/>
      <c r="AP766" s="68"/>
      <c r="AQ766" s="68"/>
      <c r="AR766" s="68"/>
      <c r="AS766" s="68"/>
      <c r="AT766" s="68"/>
      <c r="AU766" s="68"/>
      <c r="AV766" s="68"/>
      <c r="AW766" s="68"/>
      <c r="AX766" s="68"/>
      <c r="AY766" s="68"/>
      <c r="AZ766" s="68"/>
    </row>
    <row r="767" spans="1:52" ht="15.75" customHeight="1" x14ac:dyDescent="0.25">
      <c r="A767" s="348"/>
      <c r="B767" s="68"/>
      <c r="C767" s="309"/>
      <c r="D767" s="309"/>
      <c r="E767" s="309"/>
      <c r="F767" s="309"/>
      <c r="G767" s="309"/>
      <c r="H767" s="309"/>
      <c r="I767" s="309"/>
      <c r="J767" s="309"/>
      <c r="K767" s="309"/>
      <c r="L767" s="309"/>
      <c r="M767" s="309"/>
      <c r="N767" s="309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68"/>
      <c r="Z767" s="68"/>
      <c r="AA767" s="68"/>
      <c r="AB767" s="68"/>
      <c r="AC767" s="68"/>
      <c r="AD767" s="68"/>
      <c r="AE767" s="68"/>
      <c r="AF767" s="68"/>
      <c r="AG767" s="68"/>
      <c r="AH767" s="68"/>
      <c r="AI767" s="68"/>
      <c r="AJ767" s="68"/>
      <c r="AK767" s="68"/>
      <c r="AL767" s="68"/>
      <c r="AM767" s="68"/>
      <c r="AN767" s="68"/>
      <c r="AO767" s="68"/>
      <c r="AP767" s="68"/>
      <c r="AQ767" s="68"/>
      <c r="AR767" s="68"/>
      <c r="AS767" s="68"/>
      <c r="AT767" s="68"/>
      <c r="AU767" s="68"/>
      <c r="AV767" s="68"/>
      <c r="AW767" s="68"/>
      <c r="AX767" s="68"/>
      <c r="AY767" s="68"/>
      <c r="AZ767" s="68"/>
    </row>
    <row r="768" spans="1:52" ht="15.75" customHeight="1" x14ac:dyDescent="0.25">
      <c r="A768" s="348"/>
      <c r="B768" s="68"/>
      <c r="C768" s="309"/>
      <c r="D768" s="309"/>
      <c r="E768" s="309"/>
      <c r="F768" s="309"/>
      <c r="G768" s="309"/>
      <c r="H768" s="309"/>
      <c r="I768" s="309"/>
      <c r="J768" s="309"/>
      <c r="K768" s="309"/>
      <c r="L768" s="309"/>
      <c r="M768" s="309"/>
      <c r="N768" s="309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  <c r="AA768" s="68"/>
      <c r="AB768" s="68"/>
      <c r="AC768" s="68"/>
      <c r="AD768" s="68"/>
      <c r="AE768" s="68"/>
      <c r="AF768" s="68"/>
      <c r="AG768" s="68"/>
      <c r="AH768" s="68"/>
      <c r="AI768" s="68"/>
      <c r="AJ768" s="68"/>
      <c r="AK768" s="68"/>
      <c r="AL768" s="68"/>
      <c r="AM768" s="68"/>
      <c r="AN768" s="68"/>
      <c r="AO768" s="68"/>
      <c r="AP768" s="68"/>
      <c r="AQ768" s="68"/>
      <c r="AR768" s="68"/>
      <c r="AS768" s="68"/>
      <c r="AT768" s="68"/>
      <c r="AU768" s="68"/>
      <c r="AV768" s="68"/>
      <c r="AW768" s="68"/>
      <c r="AX768" s="68"/>
      <c r="AY768" s="68"/>
      <c r="AZ768" s="68"/>
    </row>
    <row r="769" spans="1:52" ht="15.75" customHeight="1" x14ac:dyDescent="0.25">
      <c r="A769" s="348"/>
      <c r="B769" s="68"/>
      <c r="C769" s="309"/>
      <c r="D769" s="309"/>
      <c r="E769" s="309"/>
      <c r="F769" s="309"/>
      <c r="G769" s="309"/>
      <c r="H769" s="309"/>
      <c r="I769" s="309"/>
      <c r="J769" s="309"/>
      <c r="K769" s="309"/>
      <c r="L769" s="309"/>
      <c r="M769" s="309"/>
      <c r="N769" s="309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  <c r="AA769" s="68"/>
      <c r="AB769" s="68"/>
      <c r="AC769" s="68"/>
      <c r="AD769" s="68"/>
      <c r="AE769" s="68"/>
      <c r="AF769" s="68"/>
      <c r="AG769" s="68"/>
      <c r="AH769" s="68"/>
      <c r="AI769" s="68"/>
      <c r="AJ769" s="68"/>
      <c r="AK769" s="68"/>
      <c r="AL769" s="68"/>
      <c r="AM769" s="68"/>
      <c r="AN769" s="68"/>
      <c r="AO769" s="68"/>
      <c r="AP769" s="68"/>
      <c r="AQ769" s="68"/>
      <c r="AR769" s="68"/>
      <c r="AS769" s="68"/>
      <c r="AT769" s="68"/>
      <c r="AU769" s="68"/>
      <c r="AV769" s="68"/>
      <c r="AW769" s="68"/>
      <c r="AX769" s="68"/>
      <c r="AY769" s="68"/>
      <c r="AZ769" s="68"/>
    </row>
    <row r="770" spans="1:52" ht="15.75" customHeight="1" x14ac:dyDescent="0.25">
      <c r="A770" s="348"/>
      <c r="B770" s="68"/>
      <c r="C770" s="309"/>
      <c r="D770" s="309"/>
      <c r="E770" s="309"/>
      <c r="F770" s="309"/>
      <c r="G770" s="309"/>
      <c r="H770" s="309"/>
      <c r="I770" s="309"/>
      <c r="J770" s="309"/>
      <c r="K770" s="309"/>
      <c r="L770" s="309"/>
      <c r="M770" s="309"/>
      <c r="N770" s="309"/>
      <c r="O770" s="68"/>
      <c r="P770" s="68"/>
      <c r="Q770" s="68"/>
      <c r="R770" s="68"/>
      <c r="S770" s="68"/>
      <c r="T770" s="68"/>
      <c r="U770" s="68"/>
      <c r="V770" s="68"/>
      <c r="W770" s="68"/>
      <c r="X770" s="68"/>
      <c r="Y770" s="68"/>
      <c r="Z770" s="68"/>
      <c r="AA770" s="68"/>
      <c r="AB770" s="68"/>
      <c r="AC770" s="68"/>
      <c r="AD770" s="68"/>
      <c r="AE770" s="68"/>
      <c r="AF770" s="68"/>
      <c r="AG770" s="68"/>
      <c r="AH770" s="68"/>
      <c r="AI770" s="68"/>
      <c r="AJ770" s="68"/>
      <c r="AK770" s="68"/>
      <c r="AL770" s="68"/>
      <c r="AM770" s="68"/>
      <c r="AN770" s="68"/>
      <c r="AO770" s="68"/>
      <c r="AP770" s="68"/>
      <c r="AQ770" s="68"/>
      <c r="AR770" s="68"/>
      <c r="AS770" s="68"/>
      <c r="AT770" s="68"/>
      <c r="AU770" s="68"/>
      <c r="AV770" s="68"/>
      <c r="AW770" s="68"/>
      <c r="AX770" s="68"/>
      <c r="AY770" s="68"/>
      <c r="AZ770" s="68"/>
    </row>
    <row r="771" spans="1:52" ht="15.75" customHeight="1" x14ac:dyDescent="0.25">
      <c r="A771" s="348"/>
      <c r="B771" s="68"/>
      <c r="C771" s="309"/>
      <c r="D771" s="309"/>
      <c r="E771" s="309"/>
      <c r="F771" s="309"/>
      <c r="G771" s="309"/>
      <c r="H771" s="309"/>
      <c r="I771" s="309"/>
      <c r="J771" s="309"/>
      <c r="K771" s="309"/>
      <c r="L771" s="309"/>
      <c r="M771" s="309"/>
      <c r="N771" s="309"/>
      <c r="O771" s="68"/>
      <c r="P771" s="68"/>
      <c r="Q771" s="68"/>
      <c r="R771" s="68"/>
      <c r="S771" s="68"/>
      <c r="T771" s="68"/>
      <c r="U771" s="68"/>
      <c r="V771" s="68"/>
      <c r="W771" s="68"/>
      <c r="X771" s="68"/>
      <c r="Y771" s="68"/>
      <c r="Z771" s="68"/>
      <c r="AA771" s="68"/>
      <c r="AB771" s="68"/>
      <c r="AC771" s="68"/>
      <c r="AD771" s="68"/>
      <c r="AE771" s="68"/>
      <c r="AF771" s="68"/>
      <c r="AG771" s="68"/>
      <c r="AH771" s="68"/>
      <c r="AI771" s="68"/>
      <c r="AJ771" s="68"/>
      <c r="AK771" s="68"/>
      <c r="AL771" s="68"/>
      <c r="AM771" s="68"/>
      <c r="AN771" s="68"/>
      <c r="AO771" s="68"/>
      <c r="AP771" s="68"/>
      <c r="AQ771" s="68"/>
      <c r="AR771" s="68"/>
      <c r="AS771" s="68"/>
      <c r="AT771" s="68"/>
      <c r="AU771" s="68"/>
      <c r="AV771" s="68"/>
      <c r="AW771" s="68"/>
      <c r="AX771" s="68"/>
      <c r="AY771" s="68"/>
      <c r="AZ771" s="68"/>
    </row>
    <row r="772" spans="1:52" ht="15.75" customHeight="1" x14ac:dyDescent="0.25">
      <c r="A772" s="348"/>
      <c r="B772" s="68"/>
      <c r="C772" s="309"/>
      <c r="D772" s="309"/>
      <c r="E772" s="309"/>
      <c r="F772" s="309"/>
      <c r="G772" s="309"/>
      <c r="H772" s="309"/>
      <c r="I772" s="309"/>
      <c r="J772" s="309"/>
      <c r="K772" s="309"/>
      <c r="L772" s="309"/>
      <c r="M772" s="309"/>
      <c r="N772" s="309"/>
      <c r="O772" s="68"/>
      <c r="P772" s="68"/>
      <c r="Q772" s="68"/>
      <c r="R772" s="68"/>
      <c r="S772" s="68"/>
      <c r="T772" s="68"/>
      <c r="U772" s="68"/>
      <c r="V772" s="68"/>
      <c r="W772" s="68"/>
      <c r="X772" s="68"/>
      <c r="Y772" s="68"/>
      <c r="Z772" s="68"/>
      <c r="AA772" s="68"/>
      <c r="AB772" s="68"/>
      <c r="AC772" s="68"/>
      <c r="AD772" s="68"/>
      <c r="AE772" s="68"/>
      <c r="AF772" s="68"/>
      <c r="AG772" s="68"/>
      <c r="AH772" s="68"/>
      <c r="AI772" s="68"/>
      <c r="AJ772" s="68"/>
      <c r="AK772" s="68"/>
      <c r="AL772" s="68"/>
      <c r="AM772" s="68"/>
      <c r="AN772" s="68"/>
      <c r="AO772" s="68"/>
      <c r="AP772" s="68"/>
      <c r="AQ772" s="68"/>
      <c r="AR772" s="68"/>
      <c r="AS772" s="68"/>
      <c r="AT772" s="68"/>
      <c r="AU772" s="68"/>
      <c r="AV772" s="68"/>
      <c r="AW772" s="68"/>
      <c r="AX772" s="68"/>
      <c r="AY772" s="68"/>
      <c r="AZ772" s="68"/>
    </row>
    <row r="773" spans="1:52" ht="15.75" customHeight="1" x14ac:dyDescent="0.25">
      <c r="A773" s="348"/>
      <c r="B773" s="68"/>
      <c r="C773" s="309"/>
      <c r="D773" s="309"/>
      <c r="E773" s="309"/>
      <c r="F773" s="309"/>
      <c r="G773" s="309"/>
      <c r="H773" s="309"/>
      <c r="I773" s="309"/>
      <c r="J773" s="309"/>
      <c r="K773" s="309"/>
      <c r="L773" s="309"/>
      <c r="M773" s="309"/>
      <c r="N773" s="309"/>
      <c r="O773" s="68"/>
      <c r="P773" s="68"/>
      <c r="Q773" s="68"/>
      <c r="R773" s="68"/>
      <c r="S773" s="68"/>
      <c r="T773" s="68"/>
      <c r="U773" s="68"/>
      <c r="V773" s="68"/>
      <c r="W773" s="68"/>
      <c r="X773" s="68"/>
      <c r="Y773" s="68"/>
      <c r="Z773" s="68"/>
      <c r="AA773" s="68"/>
      <c r="AB773" s="68"/>
      <c r="AC773" s="68"/>
      <c r="AD773" s="68"/>
      <c r="AE773" s="68"/>
      <c r="AF773" s="68"/>
      <c r="AG773" s="68"/>
      <c r="AH773" s="68"/>
      <c r="AI773" s="68"/>
      <c r="AJ773" s="68"/>
      <c r="AK773" s="68"/>
      <c r="AL773" s="68"/>
      <c r="AM773" s="68"/>
      <c r="AN773" s="68"/>
      <c r="AO773" s="68"/>
      <c r="AP773" s="68"/>
      <c r="AQ773" s="68"/>
      <c r="AR773" s="68"/>
      <c r="AS773" s="68"/>
      <c r="AT773" s="68"/>
      <c r="AU773" s="68"/>
      <c r="AV773" s="68"/>
      <c r="AW773" s="68"/>
      <c r="AX773" s="68"/>
      <c r="AY773" s="68"/>
      <c r="AZ773" s="68"/>
    </row>
    <row r="774" spans="1:52" ht="15.75" customHeight="1" x14ac:dyDescent="0.25">
      <c r="A774" s="348"/>
      <c r="B774" s="68"/>
      <c r="C774" s="309"/>
      <c r="D774" s="309"/>
      <c r="E774" s="309"/>
      <c r="F774" s="309"/>
      <c r="G774" s="309"/>
      <c r="H774" s="309"/>
      <c r="I774" s="309"/>
      <c r="J774" s="309"/>
      <c r="K774" s="309"/>
      <c r="L774" s="309"/>
      <c r="M774" s="309"/>
      <c r="N774" s="309"/>
      <c r="O774" s="68"/>
      <c r="P774" s="68"/>
      <c r="Q774" s="68"/>
      <c r="R774" s="68"/>
      <c r="S774" s="68"/>
      <c r="T774" s="68"/>
      <c r="U774" s="68"/>
      <c r="V774" s="68"/>
      <c r="W774" s="68"/>
      <c r="X774" s="68"/>
      <c r="Y774" s="68"/>
      <c r="Z774" s="68"/>
      <c r="AA774" s="68"/>
      <c r="AB774" s="68"/>
      <c r="AC774" s="68"/>
      <c r="AD774" s="68"/>
      <c r="AE774" s="68"/>
      <c r="AF774" s="68"/>
      <c r="AG774" s="68"/>
      <c r="AH774" s="68"/>
      <c r="AI774" s="68"/>
      <c r="AJ774" s="68"/>
      <c r="AK774" s="68"/>
      <c r="AL774" s="68"/>
      <c r="AM774" s="68"/>
      <c r="AN774" s="68"/>
      <c r="AO774" s="68"/>
      <c r="AP774" s="68"/>
      <c r="AQ774" s="68"/>
      <c r="AR774" s="68"/>
      <c r="AS774" s="68"/>
      <c r="AT774" s="68"/>
      <c r="AU774" s="68"/>
      <c r="AV774" s="68"/>
      <c r="AW774" s="68"/>
      <c r="AX774" s="68"/>
      <c r="AY774" s="68"/>
      <c r="AZ774" s="68"/>
    </row>
    <row r="775" spans="1:52" ht="15.75" customHeight="1" x14ac:dyDescent="0.25">
      <c r="A775" s="348"/>
      <c r="B775" s="68"/>
      <c r="C775" s="309"/>
      <c r="D775" s="309"/>
      <c r="E775" s="309"/>
      <c r="F775" s="309"/>
      <c r="G775" s="309"/>
      <c r="H775" s="309"/>
      <c r="I775" s="309"/>
      <c r="J775" s="309"/>
      <c r="K775" s="309"/>
      <c r="L775" s="309"/>
      <c r="M775" s="309"/>
      <c r="N775" s="309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  <c r="AA775" s="68"/>
      <c r="AB775" s="68"/>
      <c r="AC775" s="68"/>
      <c r="AD775" s="68"/>
      <c r="AE775" s="68"/>
      <c r="AF775" s="68"/>
      <c r="AG775" s="68"/>
      <c r="AH775" s="68"/>
      <c r="AI775" s="68"/>
      <c r="AJ775" s="68"/>
      <c r="AK775" s="68"/>
      <c r="AL775" s="68"/>
      <c r="AM775" s="68"/>
      <c r="AN775" s="68"/>
      <c r="AO775" s="68"/>
      <c r="AP775" s="68"/>
      <c r="AQ775" s="68"/>
      <c r="AR775" s="68"/>
      <c r="AS775" s="68"/>
      <c r="AT775" s="68"/>
      <c r="AU775" s="68"/>
      <c r="AV775" s="68"/>
      <c r="AW775" s="68"/>
      <c r="AX775" s="68"/>
      <c r="AY775" s="68"/>
      <c r="AZ775" s="68"/>
    </row>
    <row r="776" spans="1:52" ht="15.75" customHeight="1" x14ac:dyDescent="0.25">
      <c r="A776" s="348"/>
      <c r="B776" s="68"/>
      <c r="C776" s="309"/>
      <c r="D776" s="309"/>
      <c r="E776" s="309"/>
      <c r="F776" s="309"/>
      <c r="G776" s="309"/>
      <c r="H776" s="309"/>
      <c r="I776" s="309"/>
      <c r="J776" s="309"/>
      <c r="K776" s="309"/>
      <c r="L776" s="309"/>
      <c r="M776" s="309"/>
      <c r="N776" s="309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68"/>
      <c r="AM776" s="68"/>
      <c r="AN776" s="68"/>
      <c r="AO776" s="68"/>
      <c r="AP776" s="68"/>
      <c r="AQ776" s="68"/>
      <c r="AR776" s="68"/>
      <c r="AS776" s="68"/>
      <c r="AT776" s="68"/>
      <c r="AU776" s="68"/>
      <c r="AV776" s="68"/>
      <c r="AW776" s="68"/>
      <c r="AX776" s="68"/>
      <c r="AY776" s="68"/>
      <c r="AZ776" s="68"/>
    </row>
    <row r="777" spans="1:52" ht="15.75" customHeight="1" x14ac:dyDescent="0.25">
      <c r="A777" s="348"/>
      <c r="B777" s="68"/>
      <c r="C777" s="309"/>
      <c r="D777" s="309"/>
      <c r="E777" s="309"/>
      <c r="F777" s="309"/>
      <c r="G777" s="309"/>
      <c r="H777" s="309"/>
      <c r="I777" s="309"/>
      <c r="J777" s="309"/>
      <c r="K777" s="309"/>
      <c r="L777" s="309"/>
      <c r="M777" s="309"/>
      <c r="N777" s="309"/>
      <c r="O777" s="68"/>
      <c r="P777" s="68"/>
      <c r="Q777" s="68"/>
      <c r="R777" s="68"/>
      <c r="S777" s="68"/>
      <c r="T777" s="68"/>
      <c r="U777" s="68"/>
      <c r="V777" s="68"/>
      <c r="W777" s="68"/>
      <c r="X777" s="68"/>
      <c r="Y777" s="68"/>
      <c r="Z777" s="68"/>
      <c r="AA777" s="68"/>
      <c r="AB777" s="68"/>
      <c r="AC777" s="68"/>
      <c r="AD777" s="68"/>
      <c r="AE777" s="68"/>
      <c r="AF777" s="68"/>
      <c r="AG777" s="68"/>
      <c r="AH777" s="68"/>
      <c r="AI777" s="68"/>
      <c r="AJ777" s="68"/>
      <c r="AK777" s="68"/>
      <c r="AL777" s="68"/>
      <c r="AM777" s="68"/>
      <c r="AN777" s="68"/>
      <c r="AO777" s="68"/>
      <c r="AP777" s="68"/>
      <c r="AQ777" s="68"/>
      <c r="AR777" s="68"/>
      <c r="AS777" s="68"/>
      <c r="AT777" s="68"/>
      <c r="AU777" s="68"/>
      <c r="AV777" s="68"/>
      <c r="AW777" s="68"/>
      <c r="AX777" s="68"/>
      <c r="AY777" s="68"/>
      <c r="AZ777" s="68"/>
    </row>
    <row r="778" spans="1:52" ht="15.75" customHeight="1" x14ac:dyDescent="0.25">
      <c r="A778" s="348"/>
      <c r="B778" s="68"/>
      <c r="C778" s="309"/>
      <c r="D778" s="309"/>
      <c r="E778" s="309"/>
      <c r="F778" s="309"/>
      <c r="G778" s="309"/>
      <c r="H778" s="309"/>
      <c r="I778" s="309"/>
      <c r="J778" s="309"/>
      <c r="K778" s="309"/>
      <c r="L778" s="309"/>
      <c r="M778" s="309"/>
      <c r="N778" s="309"/>
      <c r="O778" s="68"/>
      <c r="P778" s="68"/>
      <c r="Q778" s="68"/>
      <c r="R778" s="68"/>
      <c r="S778" s="68"/>
      <c r="T778" s="68"/>
      <c r="U778" s="68"/>
      <c r="V778" s="68"/>
      <c r="W778" s="68"/>
      <c r="X778" s="68"/>
      <c r="Y778" s="68"/>
      <c r="Z778" s="68"/>
      <c r="AA778" s="68"/>
      <c r="AB778" s="68"/>
      <c r="AC778" s="68"/>
      <c r="AD778" s="68"/>
      <c r="AE778" s="68"/>
      <c r="AF778" s="68"/>
      <c r="AG778" s="68"/>
      <c r="AH778" s="68"/>
      <c r="AI778" s="68"/>
      <c r="AJ778" s="68"/>
      <c r="AK778" s="68"/>
      <c r="AL778" s="68"/>
      <c r="AM778" s="68"/>
      <c r="AN778" s="68"/>
      <c r="AO778" s="68"/>
      <c r="AP778" s="68"/>
      <c r="AQ778" s="68"/>
      <c r="AR778" s="68"/>
      <c r="AS778" s="68"/>
      <c r="AT778" s="68"/>
      <c r="AU778" s="68"/>
      <c r="AV778" s="68"/>
      <c r="AW778" s="68"/>
      <c r="AX778" s="68"/>
      <c r="AY778" s="68"/>
      <c r="AZ778" s="68"/>
    </row>
    <row r="779" spans="1:52" ht="15.75" customHeight="1" x14ac:dyDescent="0.25">
      <c r="A779" s="348"/>
      <c r="B779" s="68"/>
      <c r="C779" s="309"/>
      <c r="D779" s="309"/>
      <c r="E779" s="309"/>
      <c r="F779" s="309"/>
      <c r="G779" s="309"/>
      <c r="H779" s="309"/>
      <c r="I779" s="309"/>
      <c r="J779" s="309"/>
      <c r="K779" s="309"/>
      <c r="L779" s="309"/>
      <c r="M779" s="309"/>
      <c r="N779" s="309"/>
      <c r="O779" s="68"/>
      <c r="P779" s="68"/>
      <c r="Q779" s="68"/>
      <c r="R779" s="68"/>
      <c r="S779" s="68"/>
      <c r="T779" s="68"/>
      <c r="U779" s="68"/>
      <c r="V779" s="68"/>
      <c r="W779" s="68"/>
      <c r="X779" s="68"/>
      <c r="Y779" s="68"/>
      <c r="Z779" s="68"/>
      <c r="AA779" s="68"/>
      <c r="AB779" s="68"/>
      <c r="AC779" s="68"/>
      <c r="AD779" s="68"/>
      <c r="AE779" s="68"/>
      <c r="AF779" s="68"/>
      <c r="AG779" s="68"/>
      <c r="AH779" s="68"/>
      <c r="AI779" s="68"/>
      <c r="AJ779" s="68"/>
      <c r="AK779" s="68"/>
      <c r="AL779" s="68"/>
      <c r="AM779" s="68"/>
      <c r="AN779" s="68"/>
      <c r="AO779" s="68"/>
      <c r="AP779" s="68"/>
      <c r="AQ779" s="68"/>
      <c r="AR779" s="68"/>
      <c r="AS779" s="68"/>
      <c r="AT779" s="68"/>
      <c r="AU779" s="68"/>
      <c r="AV779" s="68"/>
      <c r="AW779" s="68"/>
      <c r="AX779" s="68"/>
      <c r="AY779" s="68"/>
      <c r="AZ779" s="68"/>
    </row>
    <row r="780" spans="1:52" ht="15.75" customHeight="1" x14ac:dyDescent="0.25">
      <c r="A780" s="348"/>
      <c r="B780" s="68"/>
      <c r="C780" s="309"/>
      <c r="D780" s="309"/>
      <c r="E780" s="309"/>
      <c r="F780" s="309"/>
      <c r="G780" s="309"/>
      <c r="H780" s="309"/>
      <c r="I780" s="309"/>
      <c r="J780" s="309"/>
      <c r="K780" s="309"/>
      <c r="L780" s="309"/>
      <c r="M780" s="309"/>
      <c r="N780" s="309"/>
      <c r="O780" s="68"/>
      <c r="P780" s="68"/>
      <c r="Q780" s="68"/>
      <c r="R780" s="68"/>
      <c r="S780" s="68"/>
      <c r="T780" s="68"/>
      <c r="U780" s="68"/>
      <c r="V780" s="68"/>
      <c r="W780" s="68"/>
      <c r="X780" s="68"/>
      <c r="Y780" s="68"/>
      <c r="Z780" s="68"/>
      <c r="AA780" s="68"/>
      <c r="AB780" s="68"/>
      <c r="AC780" s="68"/>
      <c r="AD780" s="68"/>
      <c r="AE780" s="68"/>
      <c r="AF780" s="68"/>
      <c r="AG780" s="68"/>
      <c r="AH780" s="68"/>
      <c r="AI780" s="68"/>
      <c r="AJ780" s="68"/>
      <c r="AK780" s="68"/>
      <c r="AL780" s="68"/>
      <c r="AM780" s="68"/>
      <c r="AN780" s="68"/>
      <c r="AO780" s="68"/>
      <c r="AP780" s="68"/>
      <c r="AQ780" s="68"/>
      <c r="AR780" s="68"/>
      <c r="AS780" s="68"/>
      <c r="AT780" s="68"/>
      <c r="AU780" s="68"/>
      <c r="AV780" s="68"/>
      <c r="AW780" s="68"/>
      <c r="AX780" s="68"/>
      <c r="AY780" s="68"/>
      <c r="AZ780" s="68"/>
    </row>
    <row r="781" spans="1:52" ht="15.75" customHeight="1" x14ac:dyDescent="0.25">
      <c r="A781" s="348"/>
      <c r="B781" s="68"/>
      <c r="C781" s="309"/>
      <c r="D781" s="309"/>
      <c r="E781" s="309"/>
      <c r="F781" s="309"/>
      <c r="G781" s="309"/>
      <c r="H781" s="309"/>
      <c r="I781" s="309"/>
      <c r="J781" s="309"/>
      <c r="K781" s="309"/>
      <c r="L781" s="309"/>
      <c r="M781" s="309"/>
      <c r="N781" s="309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  <c r="AA781" s="68"/>
      <c r="AB781" s="68"/>
      <c r="AC781" s="68"/>
      <c r="AD781" s="68"/>
      <c r="AE781" s="68"/>
      <c r="AF781" s="68"/>
      <c r="AG781" s="68"/>
      <c r="AH781" s="68"/>
      <c r="AI781" s="68"/>
      <c r="AJ781" s="68"/>
      <c r="AK781" s="68"/>
      <c r="AL781" s="68"/>
      <c r="AM781" s="68"/>
      <c r="AN781" s="68"/>
      <c r="AO781" s="68"/>
      <c r="AP781" s="68"/>
      <c r="AQ781" s="68"/>
      <c r="AR781" s="68"/>
      <c r="AS781" s="68"/>
      <c r="AT781" s="68"/>
      <c r="AU781" s="68"/>
      <c r="AV781" s="68"/>
      <c r="AW781" s="68"/>
      <c r="AX781" s="68"/>
      <c r="AY781" s="68"/>
      <c r="AZ781" s="68"/>
    </row>
    <row r="782" spans="1:52" ht="15.75" customHeight="1" x14ac:dyDescent="0.25">
      <c r="A782" s="348"/>
      <c r="B782" s="68"/>
      <c r="C782" s="309"/>
      <c r="D782" s="309"/>
      <c r="E782" s="309"/>
      <c r="F782" s="309"/>
      <c r="G782" s="309"/>
      <c r="H782" s="309"/>
      <c r="I782" s="309"/>
      <c r="J782" s="309"/>
      <c r="K782" s="309"/>
      <c r="L782" s="309"/>
      <c r="M782" s="309"/>
      <c r="N782" s="309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68"/>
      <c r="Z782" s="68"/>
      <c r="AA782" s="68"/>
      <c r="AB782" s="68"/>
      <c r="AC782" s="68"/>
      <c r="AD782" s="68"/>
      <c r="AE782" s="68"/>
      <c r="AF782" s="68"/>
      <c r="AG782" s="68"/>
      <c r="AH782" s="68"/>
      <c r="AI782" s="68"/>
      <c r="AJ782" s="68"/>
      <c r="AK782" s="68"/>
      <c r="AL782" s="68"/>
      <c r="AM782" s="68"/>
      <c r="AN782" s="68"/>
      <c r="AO782" s="68"/>
      <c r="AP782" s="68"/>
      <c r="AQ782" s="68"/>
      <c r="AR782" s="68"/>
      <c r="AS782" s="68"/>
      <c r="AT782" s="68"/>
      <c r="AU782" s="68"/>
      <c r="AV782" s="68"/>
      <c r="AW782" s="68"/>
      <c r="AX782" s="68"/>
      <c r="AY782" s="68"/>
      <c r="AZ782" s="68"/>
    </row>
    <row r="783" spans="1:52" ht="15.75" customHeight="1" x14ac:dyDescent="0.25">
      <c r="A783" s="348"/>
      <c r="B783" s="68"/>
      <c r="C783" s="309"/>
      <c r="D783" s="309"/>
      <c r="E783" s="309"/>
      <c r="F783" s="309"/>
      <c r="G783" s="309"/>
      <c r="H783" s="309"/>
      <c r="I783" s="309"/>
      <c r="J783" s="309"/>
      <c r="K783" s="309"/>
      <c r="L783" s="309"/>
      <c r="M783" s="309"/>
      <c r="N783" s="309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  <c r="AA783" s="68"/>
      <c r="AB783" s="68"/>
      <c r="AC783" s="68"/>
      <c r="AD783" s="68"/>
      <c r="AE783" s="68"/>
      <c r="AF783" s="68"/>
      <c r="AG783" s="68"/>
      <c r="AH783" s="68"/>
      <c r="AI783" s="68"/>
      <c r="AJ783" s="68"/>
      <c r="AK783" s="68"/>
      <c r="AL783" s="68"/>
      <c r="AM783" s="68"/>
      <c r="AN783" s="68"/>
      <c r="AO783" s="68"/>
      <c r="AP783" s="68"/>
      <c r="AQ783" s="68"/>
      <c r="AR783" s="68"/>
      <c r="AS783" s="68"/>
      <c r="AT783" s="68"/>
      <c r="AU783" s="68"/>
      <c r="AV783" s="68"/>
      <c r="AW783" s="68"/>
      <c r="AX783" s="68"/>
      <c r="AY783" s="68"/>
      <c r="AZ783" s="68"/>
    </row>
    <row r="784" spans="1:52" ht="15.75" customHeight="1" x14ac:dyDescent="0.25">
      <c r="A784" s="348"/>
      <c r="B784" s="68"/>
      <c r="C784" s="309"/>
      <c r="D784" s="309"/>
      <c r="E784" s="309"/>
      <c r="F784" s="309"/>
      <c r="G784" s="309"/>
      <c r="H784" s="309"/>
      <c r="I784" s="309"/>
      <c r="J784" s="309"/>
      <c r="K784" s="309"/>
      <c r="L784" s="309"/>
      <c r="M784" s="309"/>
      <c r="N784" s="309"/>
      <c r="O784" s="68"/>
      <c r="P784" s="68"/>
      <c r="Q784" s="68"/>
      <c r="R784" s="68"/>
      <c r="S784" s="68"/>
      <c r="T784" s="68"/>
      <c r="U784" s="68"/>
      <c r="V784" s="68"/>
      <c r="W784" s="68"/>
      <c r="X784" s="68"/>
      <c r="Y784" s="68"/>
      <c r="Z784" s="68"/>
      <c r="AA784" s="68"/>
      <c r="AB784" s="68"/>
      <c r="AC784" s="68"/>
      <c r="AD784" s="68"/>
      <c r="AE784" s="68"/>
      <c r="AF784" s="68"/>
      <c r="AG784" s="68"/>
      <c r="AH784" s="68"/>
      <c r="AI784" s="68"/>
      <c r="AJ784" s="68"/>
      <c r="AK784" s="68"/>
      <c r="AL784" s="68"/>
      <c r="AM784" s="68"/>
      <c r="AN784" s="68"/>
      <c r="AO784" s="68"/>
      <c r="AP784" s="68"/>
      <c r="AQ784" s="68"/>
      <c r="AR784" s="68"/>
      <c r="AS784" s="68"/>
      <c r="AT784" s="68"/>
      <c r="AU784" s="68"/>
      <c r="AV784" s="68"/>
      <c r="AW784" s="68"/>
      <c r="AX784" s="68"/>
      <c r="AY784" s="68"/>
      <c r="AZ784" s="68"/>
    </row>
    <row r="785" spans="1:52" ht="15.75" customHeight="1" x14ac:dyDescent="0.25">
      <c r="A785" s="348"/>
      <c r="B785" s="68"/>
      <c r="C785" s="309"/>
      <c r="D785" s="309"/>
      <c r="E785" s="309"/>
      <c r="F785" s="309"/>
      <c r="G785" s="309"/>
      <c r="H785" s="309"/>
      <c r="I785" s="309"/>
      <c r="J785" s="309"/>
      <c r="K785" s="309"/>
      <c r="L785" s="309"/>
      <c r="M785" s="309"/>
      <c r="N785" s="309"/>
      <c r="O785" s="68"/>
      <c r="P785" s="68"/>
      <c r="Q785" s="68"/>
      <c r="R785" s="68"/>
      <c r="S785" s="68"/>
      <c r="T785" s="68"/>
      <c r="U785" s="68"/>
      <c r="V785" s="68"/>
      <c r="W785" s="68"/>
      <c r="X785" s="68"/>
      <c r="Y785" s="68"/>
      <c r="Z785" s="68"/>
      <c r="AA785" s="68"/>
      <c r="AB785" s="68"/>
      <c r="AC785" s="68"/>
      <c r="AD785" s="68"/>
      <c r="AE785" s="68"/>
      <c r="AF785" s="68"/>
      <c r="AG785" s="68"/>
      <c r="AH785" s="68"/>
      <c r="AI785" s="68"/>
      <c r="AJ785" s="68"/>
      <c r="AK785" s="68"/>
      <c r="AL785" s="68"/>
      <c r="AM785" s="68"/>
      <c r="AN785" s="68"/>
      <c r="AO785" s="68"/>
      <c r="AP785" s="68"/>
      <c r="AQ785" s="68"/>
      <c r="AR785" s="68"/>
      <c r="AS785" s="68"/>
      <c r="AT785" s="68"/>
      <c r="AU785" s="68"/>
      <c r="AV785" s="68"/>
      <c r="AW785" s="68"/>
      <c r="AX785" s="68"/>
      <c r="AY785" s="68"/>
      <c r="AZ785" s="68"/>
    </row>
    <row r="786" spans="1:52" ht="15.75" customHeight="1" x14ac:dyDescent="0.25">
      <c r="A786" s="348"/>
      <c r="B786" s="68"/>
      <c r="C786" s="309"/>
      <c r="D786" s="309"/>
      <c r="E786" s="309"/>
      <c r="F786" s="309"/>
      <c r="G786" s="309"/>
      <c r="H786" s="309"/>
      <c r="I786" s="309"/>
      <c r="J786" s="309"/>
      <c r="K786" s="309"/>
      <c r="L786" s="309"/>
      <c r="M786" s="309"/>
      <c r="N786" s="309"/>
      <c r="O786" s="68"/>
      <c r="P786" s="68"/>
      <c r="Q786" s="68"/>
      <c r="R786" s="68"/>
      <c r="S786" s="68"/>
      <c r="T786" s="68"/>
      <c r="U786" s="68"/>
      <c r="V786" s="68"/>
      <c r="W786" s="68"/>
      <c r="X786" s="68"/>
      <c r="Y786" s="68"/>
      <c r="Z786" s="68"/>
      <c r="AA786" s="68"/>
      <c r="AB786" s="68"/>
      <c r="AC786" s="68"/>
      <c r="AD786" s="68"/>
      <c r="AE786" s="68"/>
      <c r="AF786" s="68"/>
      <c r="AG786" s="68"/>
      <c r="AH786" s="68"/>
      <c r="AI786" s="68"/>
      <c r="AJ786" s="68"/>
      <c r="AK786" s="68"/>
      <c r="AL786" s="68"/>
      <c r="AM786" s="68"/>
      <c r="AN786" s="68"/>
      <c r="AO786" s="68"/>
      <c r="AP786" s="68"/>
      <c r="AQ786" s="68"/>
      <c r="AR786" s="68"/>
      <c r="AS786" s="68"/>
      <c r="AT786" s="68"/>
      <c r="AU786" s="68"/>
      <c r="AV786" s="68"/>
      <c r="AW786" s="68"/>
      <c r="AX786" s="68"/>
      <c r="AY786" s="68"/>
      <c r="AZ786" s="68"/>
    </row>
    <row r="787" spans="1:52" ht="15.75" customHeight="1" x14ac:dyDescent="0.25">
      <c r="A787" s="348"/>
      <c r="B787" s="68"/>
      <c r="C787" s="309"/>
      <c r="D787" s="309"/>
      <c r="E787" s="309"/>
      <c r="F787" s="309"/>
      <c r="G787" s="309"/>
      <c r="H787" s="309"/>
      <c r="I787" s="309"/>
      <c r="J787" s="309"/>
      <c r="K787" s="309"/>
      <c r="L787" s="309"/>
      <c r="M787" s="309"/>
      <c r="N787" s="309"/>
      <c r="O787" s="68"/>
      <c r="P787" s="68"/>
      <c r="Q787" s="68"/>
      <c r="R787" s="68"/>
      <c r="S787" s="68"/>
      <c r="T787" s="68"/>
      <c r="U787" s="68"/>
      <c r="V787" s="68"/>
      <c r="W787" s="68"/>
      <c r="X787" s="68"/>
      <c r="Y787" s="68"/>
      <c r="Z787" s="68"/>
      <c r="AA787" s="68"/>
      <c r="AB787" s="68"/>
      <c r="AC787" s="68"/>
      <c r="AD787" s="68"/>
      <c r="AE787" s="68"/>
      <c r="AF787" s="68"/>
      <c r="AG787" s="68"/>
      <c r="AH787" s="68"/>
      <c r="AI787" s="68"/>
      <c r="AJ787" s="68"/>
      <c r="AK787" s="68"/>
      <c r="AL787" s="68"/>
      <c r="AM787" s="68"/>
      <c r="AN787" s="68"/>
      <c r="AO787" s="68"/>
      <c r="AP787" s="68"/>
      <c r="AQ787" s="68"/>
      <c r="AR787" s="68"/>
      <c r="AS787" s="68"/>
      <c r="AT787" s="68"/>
      <c r="AU787" s="68"/>
      <c r="AV787" s="68"/>
      <c r="AW787" s="68"/>
      <c r="AX787" s="68"/>
      <c r="AY787" s="68"/>
      <c r="AZ787" s="68"/>
    </row>
    <row r="788" spans="1:52" ht="15.75" customHeight="1" x14ac:dyDescent="0.25">
      <c r="A788" s="348"/>
      <c r="B788" s="68"/>
      <c r="C788" s="309"/>
      <c r="D788" s="309"/>
      <c r="E788" s="309"/>
      <c r="F788" s="309"/>
      <c r="G788" s="309"/>
      <c r="H788" s="309"/>
      <c r="I788" s="309"/>
      <c r="J788" s="309"/>
      <c r="K788" s="309"/>
      <c r="L788" s="309"/>
      <c r="M788" s="309"/>
      <c r="N788" s="309"/>
      <c r="O788" s="68"/>
      <c r="P788" s="68"/>
      <c r="Q788" s="68"/>
      <c r="R788" s="68"/>
      <c r="S788" s="68"/>
      <c r="T788" s="68"/>
      <c r="U788" s="68"/>
      <c r="V788" s="68"/>
      <c r="W788" s="68"/>
      <c r="X788" s="68"/>
      <c r="Y788" s="68"/>
      <c r="Z788" s="68"/>
      <c r="AA788" s="68"/>
      <c r="AB788" s="68"/>
      <c r="AC788" s="68"/>
      <c r="AD788" s="68"/>
      <c r="AE788" s="68"/>
      <c r="AF788" s="68"/>
      <c r="AG788" s="68"/>
      <c r="AH788" s="68"/>
      <c r="AI788" s="68"/>
      <c r="AJ788" s="68"/>
      <c r="AK788" s="68"/>
      <c r="AL788" s="68"/>
      <c r="AM788" s="68"/>
      <c r="AN788" s="68"/>
      <c r="AO788" s="68"/>
      <c r="AP788" s="68"/>
      <c r="AQ788" s="68"/>
      <c r="AR788" s="68"/>
      <c r="AS788" s="68"/>
      <c r="AT788" s="68"/>
      <c r="AU788" s="68"/>
      <c r="AV788" s="68"/>
      <c r="AW788" s="68"/>
      <c r="AX788" s="68"/>
      <c r="AY788" s="68"/>
      <c r="AZ788" s="68"/>
    </row>
    <row r="789" spans="1:52" ht="15.75" customHeight="1" x14ac:dyDescent="0.25">
      <c r="A789" s="348"/>
      <c r="B789" s="68"/>
      <c r="C789" s="309"/>
      <c r="D789" s="309"/>
      <c r="E789" s="309"/>
      <c r="F789" s="309"/>
      <c r="G789" s="309"/>
      <c r="H789" s="309"/>
      <c r="I789" s="309"/>
      <c r="J789" s="309"/>
      <c r="K789" s="309"/>
      <c r="L789" s="309"/>
      <c r="M789" s="309"/>
      <c r="N789" s="309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  <c r="AA789" s="68"/>
      <c r="AB789" s="68"/>
      <c r="AC789" s="68"/>
      <c r="AD789" s="68"/>
      <c r="AE789" s="68"/>
      <c r="AF789" s="68"/>
      <c r="AG789" s="68"/>
      <c r="AH789" s="68"/>
      <c r="AI789" s="68"/>
      <c r="AJ789" s="68"/>
      <c r="AK789" s="68"/>
      <c r="AL789" s="68"/>
      <c r="AM789" s="68"/>
      <c r="AN789" s="68"/>
      <c r="AO789" s="68"/>
      <c r="AP789" s="68"/>
      <c r="AQ789" s="68"/>
      <c r="AR789" s="68"/>
      <c r="AS789" s="68"/>
      <c r="AT789" s="68"/>
      <c r="AU789" s="68"/>
      <c r="AV789" s="68"/>
      <c r="AW789" s="68"/>
      <c r="AX789" s="68"/>
      <c r="AY789" s="68"/>
      <c r="AZ789" s="68"/>
    </row>
    <row r="790" spans="1:52" ht="15.75" customHeight="1" x14ac:dyDescent="0.25">
      <c r="A790" s="348"/>
      <c r="B790" s="68"/>
      <c r="C790" s="309"/>
      <c r="D790" s="309"/>
      <c r="E790" s="309"/>
      <c r="F790" s="309"/>
      <c r="G790" s="309"/>
      <c r="H790" s="309"/>
      <c r="I790" s="309"/>
      <c r="J790" s="309"/>
      <c r="K790" s="309"/>
      <c r="L790" s="309"/>
      <c r="M790" s="309"/>
      <c r="N790" s="309"/>
      <c r="O790" s="68"/>
      <c r="P790" s="68"/>
      <c r="Q790" s="68"/>
      <c r="R790" s="68"/>
      <c r="S790" s="68"/>
      <c r="T790" s="68"/>
      <c r="U790" s="68"/>
      <c r="V790" s="68"/>
      <c r="W790" s="68"/>
      <c r="X790" s="68"/>
      <c r="Y790" s="68"/>
      <c r="Z790" s="68"/>
      <c r="AA790" s="68"/>
      <c r="AB790" s="68"/>
      <c r="AC790" s="68"/>
      <c r="AD790" s="68"/>
      <c r="AE790" s="68"/>
      <c r="AF790" s="68"/>
      <c r="AG790" s="68"/>
      <c r="AH790" s="68"/>
      <c r="AI790" s="68"/>
      <c r="AJ790" s="68"/>
      <c r="AK790" s="68"/>
      <c r="AL790" s="68"/>
      <c r="AM790" s="68"/>
      <c r="AN790" s="68"/>
      <c r="AO790" s="68"/>
      <c r="AP790" s="68"/>
      <c r="AQ790" s="68"/>
      <c r="AR790" s="68"/>
      <c r="AS790" s="68"/>
      <c r="AT790" s="68"/>
      <c r="AU790" s="68"/>
      <c r="AV790" s="68"/>
      <c r="AW790" s="68"/>
      <c r="AX790" s="68"/>
      <c r="AY790" s="68"/>
      <c r="AZ790" s="68"/>
    </row>
    <row r="791" spans="1:52" ht="15.75" customHeight="1" x14ac:dyDescent="0.25">
      <c r="A791" s="348"/>
      <c r="B791" s="68"/>
      <c r="C791" s="309"/>
      <c r="D791" s="309"/>
      <c r="E791" s="309"/>
      <c r="F791" s="309"/>
      <c r="G791" s="309"/>
      <c r="H791" s="309"/>
      <c r="I791" s="309"/>
      <c r="J791" s="309"/>
      <c r="K791" s="309"/>
      <c r="L791" s="309"/>
      <c r="M791" s="309"/>
      <c r="N791" s="309"/>
      <c r="O791" s="68"/>
      <c r="P791" s="68"/>
      <c r="Q791" s="68"/>
      <c r="R791" s="68"/>
      <c r="S791" s="68"/>
      <c r="T791" s="68"/>
      <c r="U791" s="68"/>
      <c r="V791" s="68"/>
      <c r="W791" s="68"/>
      <c r="X791" s="68"/>
      <c r="Y791" s="68"/>
      <c r="Z791" s="68"/>
      <c r="AA791" s="68"/>
      <c r="AB791" s="68"/>
      <c r="AC791" s="68"/>
      <c r="AD791" s="68"/>
      <c r="AE791" s="68"/>
      <c r="AF791" s="68"/>
      <c r="AG791" s="68"/>
      <c r="AH791" s="68"/>
      <c r="AI791" s="68"/>
      <c r="AJ791" s="68"/>
      <c r="AK791" s="68"/>
      <c r="AL791" s="68"/>
      <c r="AM791" s="68"/>
      <c r="AN791" s="68"/>
      <c r="AO791" s="68"/>
      <c r="AP791" s="68"/>
      <c r="AQ791" s="68"/>
      <c r="AR791" s="68"/>
      <c r="AS791" s="68"/>
      <c r="AT791" s="68"/>
      <c r="AU791" s="68"/>
      <c r="AV791" s="68"/>
      <c r="AW791" s="68"/>
      <c r="AX791" s="68"/>
      <c r="AY791" s="68"/>
      <c r="AZ791" s="68"/>
    </row>
    <row r="792" spans="1:52" ht="15.75" customHeight="1" x14ac:dyDescent="0.25">
      <c r="A792" s="348"/>
      <c r="B792" s="68"/>
      <c r="C792" s="309"/>
      <c r="D792" s="309"/>
      <c r="E792" s="309"/>
      <c r="F792" s="309"/>
      <c r="G792" s="309"/>
      <c r="H792" s="309"/>
      <c r="I792" s="309"/>
      <c r="J792" s="309"/>
      <c r="K792" s="309"/>
      <c r="L792" s="309"/>
      <c r="M792" s="309"/>
      <c r="N792" s="309"/>
      <c r="O792" s="68"/>
      <c r="P792" s="68"/>
      <c r="Q792" s="68"/>
      <c r="R792" s="68"/>
      <c r="S792" s="68"/>
      <c r="T792" s="68"/>
      <c r="U792" s="68"/>
      <c r="V792" s="68"/>
      <c r="W792" s="68"/>
      <c r="X792" s="68"/>
      <c r="Y792" s="68"/>
      <c r="Z792" s="68"/>
      <c r="AA792" s="68"/>
      <c r="AB792" s="68"/>
      <c r="AC792" s="68"/>
      <c r="AD792" s="68"/>
      <c r="AE792" s="68"/>
      <c r="AF792" s="68"/>
      <c r="AG792" s="68"/>
      <c r="AH792" s="68"/>
      <c r="AI792" s="68"/>
      <c r="AJ792" s="68"/>
      <c r="AK792" s="68"/>
      <c r="AL792" s="68"/>
      <c r="AM792" s="68"/>
      <c r="AN792" s="68"/>
      <c r="AO792" s="68"/>
      <c r="AP792" s="68"/>
      <c r="AQ792" s="68"/>
      <c r="AR792" s="68"/>
      <c r="AS792" s="68"/>
      <c r="AT792" s="68"/>
      <c r="AU792" s="68"/>
      <c r="AV792" s="68"/>
      <c r="AW792" s="68"/>
      <c r="AX792" s="68"/>
      <c r="AY792" s="68"/>
      <c r="AZ792" s="68"/>
    </row>
    <row r="793" spans="1:52" ht="15.75" customHeight="1" x14ac:dyDescent="0.25">
      <c r="A793" s="348"/>
      <c r="B793" s="68"/>
      <c r="C793" s="309"/>
      <c r="D793" s="309"/>
      <c r="E793" s="309"/>
      <c r="F793" s="309"/>
      <c r="G793" s="309"/>
      <c r="H793" s="309"/>
      <c r="I793" s="309"/>
      <c r="J793" s="309"/>
      <c r="K793" s="309"/>
      <c r="L793" s="309"/>
      <c r="M793" s="309"/>
      <c r="N793" s="309"/>
      <c r="O793" s="68"/>
      <c r="P793" s="68"/>
      <c r="Q793" s="68"/>
      <c r="R793" s="68"/>
      <c r="S793" s="68"/>
      <c r="T793" s="68"/>
      <c r="U793" s="68"/>
      <c r="V793" s="68"/>
      <c r="W793" s="68"/>
      <c r="X793" s="68"/>
      <c r="Y793" s="68"/>
      <c r="Z793" s="68"/>
      <c r="AA793" s="68"/>
      <c r="AB793" s="68"/>
      <c r="AC793" s="68"/>
      <c r="AD793" s="68"/>
      <c r="AE793" s="68"/>
      <c r="AF793" s="68"/>
      <c r="AG793" s="68"/>
      <c r="AH793" s="68"/>
      <c r="AI793" s="68"/>
      <c r="AJ793" s="68"/>
      <c r="AK793" s="68"/>
      <c r="AL793" s="68"/>
      <c r="AM793" s="68"/>
      <c r="AN793" s="68"/>
      <c r="AO793" s="68"/>
      <c r="AP793" s="68"/>
      <c r="AQ793" s="68"/>
      <c r="AR793" s="68"/>
      <c r="AS793" s="68"/>
      <c r="AT793" s="68"/>
      <c r="AU793" s="68"/>
      <c r="AV793" s="68"/>
      <c r="AW793" s="68"/>
      <c r="AX793" s="68"/>
      <c r="AY793" s="68"/>
      <c r="AZ793" s="68"/>
    </row>
    <row r="794" spans="1:52" ht="15.75" customHeight="1" x14ac:dyDescent="0.25">
      <c r="A794" s="348"/>
      <c r="B794" s="68"/>
      <c r="C794" s="309"/>
      <c r="D794" s="309"/>
      <c r="E794" s="309"/>
      <c r="F794" s="309"/>
      <c r="G794" s="309"/>
      <c r="H794" s="309"/>
      <c r="I794" s="309"/>
      <c r="J794" s="309"/>
      <c r="K794" s="309"/>
      <c r="L794" s="309"/>
      <c r="M794" s="309"/>
      <c r="N794" s="309"/>
      <c r="O794" s="68"/>
      <c r="P794" s="68"/>
      <c r="Q794" s="68"/>
      <c r="R794" s="68"/>
      <c r="S794" s="68"/>
      <c r="T794" s="68"/>
      <c r="U794" s="68"/>
      <c r="V794" s="68"/>
      <c r="W794" s="68"/>
      <c r="X794" s="68"/>
      <c r="Y794" s="68"/>
      <c r="Z794" s="68"/>
      <c r="AA794" s="68"/>
      <c r="AB794" s="68"/>
      <c r="AC794" s="68"/>
      <c r="AD794" s="68"/>
      <c r="AE794" s="68"/>
      <c r="AF794" s="68"/>
      <c r="AG794" s="68"/>
      <c r="AH794" s="68"/>
      <c r="AI794" s="68"/>
      <c r="AJ794" s="68"/>
      <c r="AK794" s="68"/>
      <c r="AL794" s="68"/>
      <c r="AM794" s="68"/>
      <c r="AN794" s="68"/>
      <c r="AO794" s="68"/>
      <c r="AP794" s="68"/>
      <c r="AQ794" s="68"/>
      <c r="AR794" s="68"/>
      <c r="AS794" s="68"/>
      <c r="AT794" s="68"/>
      <c r="AU794" s="68"/>
      <c r="AV794" s="68"/>
      <c r="AW794" s="68"/>
      <c r="AX794" s="68"/>
      <c r="AY794" s="68"/>
      <c r="AZ794" s="68"/>
    </row>
    <row r="795" spans="1:52" ht="15.75" customHeight="1" x14ac:dyDescent="0.25">
      <c r="A795" s="348"/>
      <c r="B795" s="68"/>
      <c r="C795" s="309"/>
      <c r="D795" s="309"/>
      <c r="E795" s="309"/>
      <c r="F795" s="309"/>
      <c r="G795" s="309"/>
      <c r="H795" s="309"/>
      <c r="I795" s="309"/>
      <c r="J795" s="309"/>
      <c r="K795" s="309"/>
      <c r="L795" s="309"/>
      <c r="M795" s="309"/>
      <c r="N795" s="309"/>
      <c r="O795" s="68"/>
      <c r="P795" s="68"/>
      <c r="Q795" s="68"/>
      <c r="R795" s="68"/>
      <c r="S795" s="68"/>
      <c r="T795" s="68"/>
      <c r="U795" s="68"/>
      <c r="V795" s="68"/>
      <c r="W795" s="68"/>
      <c r="X795" s="68"/>
      <c r="Y795" s="68"/>
      <c r="Z795" s="68"/>
      <c r="AA795" s="68"/>
      <c r="AB795" s="68"/>
      <c r="AC795" s="68"/>
      <c r="AD795" s="68"/>
      <c r="AE795" s="68"/>
      <c r="AF795" s="68"/>
      <c r="AG795" s="68"/>
      <c r="AH795" s="68"/>
      <c r="AI795" s="68"/>
      <c r="AJ795" s="68"/>
      <c r="AK795" s="68"/>
      <c r="AL795" s="68"/>
      <c r="AM795" s="68"/>
      <c r="AN795" s="68"/>
      <c r="AO795" s="68"/>
      <c r="AP795" s="68"/>
      <c r="AQ795" s="68"/>
      <c r="AR795" s="68"/>
      <c r="AS795" s="68"/>
      <c r="AT795" s="68"/>
      <c r="AU795" s="68"/>
      <c r="AV795" s="68"/>
      <c r="AW795" s="68"/>
      <c r="AX795" s="68"/>
      <c r="AY795" s="68"/>
      <c r="AZ795" s="68"/>
    </row>
    <row r="796" spans="1:52" ht="15.75" customHeight="1" x14ac:dyDescent="0.25">
      <c r="A796" s="348"/>
      <c r="B796" s="68"/>
      <c r="C796" s="309"/>
      <c r="D796" s="309"/>
      <c r="E796" s="309"/>
      <c r="F796" s="309"/>
      <c r="G796" s="309"/>
      <c r="H796" s="309"/>
      <c r="I796" s="309"/>
      <c r="J796" s="309"/>
      <c r="K796" s="309"/>
      <c r="L796" s="309"/>
      <c r="M796" s="309"/>
      <c r="N796" s="309"/>
      <c r="O796" s="68"/>
      <c r="P796" s="68"/>
      <c r="Q796" s="68"/>
      <c r="R796" s="68"/>
      <c r="S796" s="68"/>
      <c r="T796" s="68"/>
      <c r="U796" s="68"/>
      <c r="V796" s="68"/>
      <c r="W796" s="68"/>
      <c r="X796" s="68"/>
      <c r="Y796" s="68"/>
      <c r="Z796" s="68"/>
      <c r="AA796" s="68"/>
      <c r="AB796" s="68"/>
      <c r="AC796" s="68"/>
      <c r="AD796" s="68"/>
      <c r="AE796" s="68"/>
      <c r="AF796" s="68"/>
      <c r="AG796" s="68"/>
      <c r="AH796" s="68"/>
      <c r="AI796" s="68"/>
      <c r="AJ796" s="68"/>
      <c r="AK796" s="68"/>
      <c r="AL796" s="68"/>
      <c r="AM796" s="68"/>
      <c r="AN796" s="68"/>
      <c r="AO796" s="68"/>
      <c r="AP796" s="68"/>
      <c r="AQ796" s="68"/>
      <c r="AR796" s="68"/>
      <c r="AS796" s="68"/>
      <c r="AT796" s="68"/>
      <c r="AU796" s="68"/>
      <c r="AV796" s="68"/>
      <c r="AW796" s="68"/>
      <c r="AX796" s="68"/>
      <c r="AY796" s="68"/>
      <c r="AZ796" s="68"/>
    </row>
    <row r="797" spans="1:52" ht="15.75" customHeight="1" x14ac:dyDescent="0.25">
      <c r="A797" s="348"/>
      <c r="B797" s="68"/>
      <c r="C797" s="309"/>
      <c r="D797" s="309"/>
      <c r="E797" s="309"/>
      <c r="F797" s="309"/>
      <c r="G797" s="309"/>
      <c r="H797" s="309"/>
      <c r="I797" s="309"/>
      <c r="J797" s="309"/>
      <c r="K797" s="309"/>
      <c r="L797" s="309"/>
      <c r="M797" s="309"/>
      <c r="N797" s="309"/>
      <c r="O797" s="68"/>
      <c r="P797" s="68"/>
      <c r="Q797" s="68"/>
      <c r="R797" s="68"/>
      <c r="S797" s="68"/>
      <c r="T797" s="68"/>
      <c r="U797" s="68"/>
      <c r="V797" s="68"/>
      <c r="W797" s="68"/>
      <c r="X797" s="68"/>
      <c r="Y797" s="68"/>
      <c r="Z797" s="68"/>
      <c r="AA797" s="68"/>
      <c r="AB797" s="68"/>
      <c r="AC797" s="68"/>
      <c r="AD797" s="68"/>
      <c r="AE797" s="68"/>
      <c r="AF797" s="68"/>
      <c r="AG797" s="68"/>
      <c r="AH797" s="68"/>
      <c r="AI797" s="68"/>
      <c r="AJ797" s="68"/>
      <c r="AK797" s="68"/>
      <c r="AL797" s="68"/>
      <c r="AM797" s="68"/>
      <c r="AN797" s="68"/>
      <c r="AO797" s="68"/>
      <c r="AP797" s="68"/>
      <c r="AQ797" s="68"/>
      <c r="AR797" s="68"/>
      <c r="AS797" s="68"/>
      <c r="AT797" s="68"/>
      <c r="AU797" s="68"/>
      <c r="AV797" s="68"/>
      <c r="AW797" s="68"/>
      <c r="AX797" s="68"/>
      <c r="AY797" s="68"/>
      <c r="AZ797" s="68"/>
    </row>
    <row r="798" spans="1:52" ht="15.75" customHeight="1" x14ac:dyDescent="0.25">
      <c r="A798" s="348"/>
      <c r="B798" s="68"/>
      <c r="C798" s="309"/>
      <c r="D798" s="309"/>
      <c r="E798" s="309"/>
      <c r="F798" s="309"/>
      <c r="G798" s="309"/>
      <c r="H798" s="309"/>
      <c r="I798" s="309"/>
      <c r="J798" s="309"/>
      <c r="K798" s="309"/>
      <c r="L798" s="309"/>
      <c r="M798" s="309"/>
      <c r="N798" s="309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  <c r="AL798" s="68"/>
      <c r="AM798" s="68"/>
      <c r="AN798" s="68"/>
      <c r="AO798" s="68"/>
      <c r="AP798" s="68"/>
      <c r="AQ798" s="68"/>
      <c r="AR798" s="68"/>
      <c r="AS798" s="68"/>
      <c r="AT798" s="68"/>
      <c r="AU798" s="68"/>
      <c r="AV798" s="68"/>
      <c r="AW798" s="68"/>
      <c r="AX798" s="68"/>
      <c r="AY798" s="68"/>
      <c r="AZ798" s="68"/>
    </row>
    <row r="799" spans="1:52" ht="15.75" customHeight="1" x14ac:dyDescent="0.25">
      <c r="A799" s="348"/>
      <c r="B799" s="68"/>
      <c r="C799" s="309"/>
      <c r="D799" s="309"/>
      <c r="E799" s="309"/>
      <c r="F799" s="309"/>
      <c r="G799" s="309"/>
      <c r="H799" s="309"/>
      <c r="I799" s="309"/>
      <c r="J799" s="309"/>
      <c r="K799" s="309"/>
      <c r="L799" s="309"/>
      <c r="M799" s="309"/>
      <c r="N799" s="309"/>
      <c r="O799" s="68"/>
      <c r="P799" s="68"/>
      <c r="Q799" s="68"/>
      <c r="R799" s="68"/>
      <c r="S799" s="68"/>
      <c r="T799" s="68"/>
      <c r="U799" s="68"/>
      <c r="V799" s="68"/>
      <c r="W799" s="68"/>
      <c r="X799" s="68"/>
      <c r="Y799" s="68"/>
      <c r="Z799" s="68"/>
      <c r="AA799" s="68"/>
      <c r="AB799" s="68"/>
      <c r="AC799" s="68"/>
      <c r="AD799" s="68"/>
      <c r="AE799" s="68"/>
      <c r="AF799" s="68"/>
      <c r="AG799" s="68"/>
      <c r="AH799" s="68"/>
      <c r="AI799" s="68"/>
      <c r="AJ799" s="68"/>
      <c r="AK799" s="68"/>
      <c r="AL799" s="68"/>
      <c r="AM799" s="68"/>
      <c r="AN799" s="68"/>
      <c r="AO799" s="68"/>
      <c r="AP799" s="68"/>
      <c r="AQ799" s="68"/>
      <c r="AR799" s="68"/>
      <c r="AS799" s="68"/>
      <c r="AT799" s="68"/>
      <c r="AU799" s="68"/>
      <c r="AV799" s="68"/>
      <c r="AW799" s="68"/>
      <c r="AX799" s="68"/>
      <c r="AY799" s="68"/>
      <c r="AZ799" s="68"/>
    </row>
    <row r="800" spans="1:52" ht="15.75" customHeight="1" x14ac:dyDescent="0.25">
      <c r="A800" s="348"/>
      <c r="B800" s="68"/>
      <c r="C800" s="309"/>
      <c r="D800" s="309"/>
      <c r="E800" s="309"/>
      <c r="F800" s="309"/>
      <c r="G800" s="309"/>
      <c r="H800" s="309"/>
      <c r="I800" s="309"/>
      <c r="J800" s="309"/>
      <c r="K800" s="309"/>
      <c r="L800" s="309"/>
      <c r="M800" s="309"/>
      <c r="N800" s="309"/>
      <c r="O800" s="68"/>
      <c r="P800" s="68"/>
      <c r="Q800" s="68"/>
      <c r="R800" s="68"/>
      <c r="S800" s="68"/>
      <c r="T800" s="68"/>
      <c r="U800" s="68"/>
      <c r="V800" s="68"/>
      <c r="W800" s="68"/>
      <c r="X800" s="68"/>
      <c r="Y800" s="68"/>
      <c r="Z800" s="68"/>
      <c r="AA800" s="68"/>
      <c r="AB800" s="68"/>
      <c r="AC800" s="68"/>
      <c r="AD800" s="68"/>
      <c r="AE800" s="68"/>
      <c r="AF800" s="68"/>
      <c r="AG800" s="68"/>
      <c r="AH800" s="68"/>
      <c r="AI800" s="68"/>
      <c r="AJ800" s="68"/>
      <c r="AK800" s="68"/>
      <c r="AL800" s="68"/>
      <c r="AM800" s="68"/>
      <c r="AN800" s="68"/>
      <c r="AO800" s="68"/>
      <c r="AP800" s="68"/>
      <c r="AQ800" s="68"/>
      <c r="AR800" s="68"/>
      <c r="AS800" s="68"/>
      <c r="AT800" s="68"/>
      <c r="AU800" s="68"/>
      <c r="AV800" s="68"/>
      <c r="AW800" s="68"/>
      <c r="AX800" s="68"/>
      <c r="AY800" s="68"/>
      <c r="AZ800" s="68"/>
    </row>
    <row r="801" spans="1:52" ht="15.75" customHeight="1" x14ac:dyDescent="0.25">
      <c r="A801" s="348"/>
      <c r="B801" s="68"/>
      <c r="C801" s="309"/>
      <c r="D801" s="309"/>
      <c r="E801" s="309"/>
      <c r="F801" s="309"/>
      <c r="G801" s="309"/>
      <c r="H801" s="309"/>
      <c r="I801" s="309"/>
      <c r="J801" s="309"/>
      <c r="K801" s="309"/>
      <c r="L801" s="309"/>
      <c r="M801" s="309"/>
      <c r="N801" s="309"/>
      <c r="O801" s="68"/>
      <c r="P801" s="68"/>
      <c r="Q801" s="68"/>
      <c r="R801" s="68"/>
      <c r="S801" s="68"/>
      <c r="T801" s="68"/>
      <c r="U801" s="68"/>
      <c r="V801" s="68"/>
      <c r="W801" s="68"/>
      <c r="X801" s="68"/>
      <c r="Y801" s="68"/>
      <c r="Z801" s="68"/>
      <c r="AA801" s="68"/>
      <c r="AB801" s="68"/>
      <c r="AC801" s="68"/>
      <c r="AD801" s="68"/>
      <c r="AE801" s="68"/>
      <c r="AF801" s="68"/>
      <c r="AG801" s="68"/>
      <c r="AH801" s="68"/>
      <c r="AI801" s="68"/>
      <c r="AJ801" s="68"/>
      <c r="AK801" s="68"/>
      <c r="AL801" s="68"/>
      <c r="AM801" s="68"/>
      <c r="AN801" s="68"/>
      <c r="AO801" s="68"/>
      <c r="AP801" s="68"/>
      <c r="AQ801" s="68"/>
      <c r="AR801" s="68"/>
      <c r="AS801" s="68"/>
      <c r="AT801" s="68"/>
      <c r="AU801" s="68"/>
      <c r="AV801" s="68"/>
      <c r="AW801" s="68"/>
      <c r="AX801" s="68"/>
      <c r="AY801" s="68"/>
      <c r="AZ801" s="68"/>
    </row>
    <row r="802" spans="1:52" ht="15.75" customHeight="1" x14ac:dyDescent="0.25">
      <c r="A802" s="348"/>
      <c r="B802" s="68"/>
      <c r="C802" s="309"/>
      <c r="D802" s="309"/>
      <c r="E802" s="309"/>
      <c r="F802" s="309"/>
      <c r="G802" s="309"/>
      <c r="H802" s="309"/>
      <c r="I802" s="309"/>
      <c r="J802" s="309"/>
      <c r="K802" s="309"/>
      <c r="L802" s="309"/>
      <c r="M802" s="309"/>
      <c r="N802" s="309"/>
      <c r="O802" s="68"/>
      <c r="P802" s="68"/>
      <c r="Q802" s="68"/>
      <c r="R802" s="68"/>
      <c r="S802" s="68"/>
      <c r="T802" s="68"/>
      <c r="U802" s="68"/>
      <c r="V802" s="68"/>
      <c r="W802" s="68"/>
      <c r="X802" s="68"/>
      <c r="Y802" s="68"/>
      <c r="Z802" s="68"/>
      <c r="AA802" s="68"/>
      <c r="AB802" s="68"/>
      <c r="AC802" s="68"/>
      <c r="AD802" s="68"/>
      <c r="AE802" s="68"/>
      <c r="AF802" s="68"/>
      <c r="AG802" s="68"/>
      <c r="AH802" s="68"/>
      <c r="AI802" s="68"/>
      <c r="AJ802" s="68"/>
      <c r="AK802" s="68"/>
      <c r="AL802" s="68"/>
      <c r="AM802" s="68"/>
      <c r="AN802" s="68"/>
      <c r="AO802" s="68"/>
      <c r="AP802" s="68"/>
      <c r="AQ802" s="68"/>
      <c r="AR802" s="68"/>
      <c r="AS802" s="68"/>
      <c r="AT802" s="68"/>
      <c r="AU802" s="68"/>
      <c r="AV802" s="68"/>
      <c r="AW802" s="68"/>
      <c r="AX802" s="68"/>
      <c r="AY802" s="68"/>
      <c r="AZ802" s="68"/>
    </row>
    <row r="803" spans="1:52" ht="15.75" customHeight="1" x14ac:dyDescent="0.25">
      <c r="A803" s="348"/>
      <c r="B803" s="68"/>
      <c r="C803" s="309"/>
      <c r="D803" s="309"/>
      <c r="E803" s="309"/>
      <c r="F803" s="309"/>
      <c r="G803" s="309"/>
      <c r="H803" s="309"/>
      <c r="I803" s="309"/>
      <c r="J803" s="309"/>
      <c r="K803" s="309"/>
      <c r="L803" s="309"/>
      <c r="M803" s="309"/>
      <c r="N803" s="309"/>
      <c r="O803" s="68"/>
      <c r="P803" s="68"/>
      <c r="Q803" s="68"/>
      <c r="R803" s="68"/>
      <c r="S803" s="68"/>
      <c r="T803" s="68"/>
      <c r="U803" s="68"/>
      <c r="V803" s="68"/>
      <c r="W803" s="68"/>
      <c r="X803" s="68"/>
      <c r="Y803" s="68"/>
      <c r="Z803" s="68"/>
      <c r="AA803" s="68"/>
      <c r="AB803" s="68"/>
      <c r="AC803" s="68"/>
      <c r="AD803" s="68"/>
      <c r="AE803" s="68"/>
      <c r="AF803" s="68"/>
      <c r="AG803" s="68"/>
      <c r="AH803" s="68"/>
      <c r="AI803" s="68"/>
      <c r="AJ803" s="68"/>
      <c r="AK803" s="68"/>
      <c r="AL803" s="68"/>
      <c r="AM803" s="68"/>
      <c r="AN803" s="68"/>
      <c r="AO803" s="68"/>
      <c r="AP803" s="68"/>
      <c r="AQ803" s="68"/>
      <c r="AR803" s="68"/>
      <c r="AS803" s="68"/>
      <c r="AT803" s="68"/>
      <c r="AU803" s="68"/>
      <c r="AV803" s="68"/>
      <c r="AW803" s="68"/>
      <c r="AX803" s="68"/>
      <c r="AY803" s="68"/>
      <c r="AZ803" s="68"/>
    </row>
    <row r="804" spans="1:52" ht="15.75" customHeight="1" x14ac:dyDescent="0.25">
      <c r="A804" s="348"/>
      <c r="B804" s="68"/>
      <c r="C804" s="309"/>
      <c r="D804" s="309"/>
      <c r="E804" s="309"/>
      <c r="F804" s="309"/>
      <c r="G804" s="309"/>
      <c r="H804" s="309"/>
      <c r="I804" s="309"/>
      <c r="J804" s="309"/>
      <c r="K804" s="309"/>
      <c r="L804" s="309"/>
      <c r="M804" s="309"/>
      <c r="N804" s="309"/>
      <c r="O804" s="68"/>
      <c r="P804" s="68"/>
      <c r="Q804" s="68"/>
      <c r="R804" s="68"/>
      <c r="S804" s="68"/>
      <c r="T804" s="68"/>
      <c r="U804" s="68"/>
      <c r="V804" s="68"/>
      <c r="W804" s="68"/>
      <c r="X804" s="68"/>
      <c r="Y804" s="68"/>
      <c r="Z804" s="68"/>
      <c r="AA804" s="68"/>
      <c r="AB804" s="68"/>
      <c r="AC804" s="68"/>
      <c r="AD804" s="68"/>
      <c r="AE804" s="68"/>
      <c r="AF804" s="68"/>
      <c r="AG804" s="68"/>
      <c r="AH804" s="68"/>
      <c r="AI804" s="68"/>
      <c r="AJ804" s="68"/>
      <c r="AK804" s="68"/>
      <c r="AL804" s="68"/>
      <c r="AM804" s="68"/>
      <c r="AN804" s="68"/>
      <c r="AO804" s="68"/>
      <c r="AP804" s="68"/>
      <c r="AQ804" s="68"/>
      <c r="AR804" s="68"/>
      <c r="AS804" s="68"/>
      <c r="AT804" s="68"/>
      <c r="AU804" s="68"/>
      <c r="AV804" s="68"/>
      <c r="AW804" s="68"/>
      <c r="AX804" s="68"/>
      <c r="AY804" s="68"/>
      <c r="AZ804" s="68"/>
    </row>
    <row r="805" spans="1:52" ht="15.75" customHeight="1" x14ac:dyDescent="0.25">
      <c r="A805" s="348"/>
      <c r="B805" s="68"/>
      <c r="C805" s="309"/>
      <c r="D805" s="309"/>
      <c r="E805" s="309"/>
      <c r="F805" s="309"/>
      <c r="G805" s="309"/>
      <c r="H805" s="309"/>
      <c r="I805" s="309"/>
      <c r="J805" s="309"/>
      <c r="K805" s="309"/>
      <c r="L805" s="309"/>
      <c r="M805" s="309"/>
      <c r="N805" s="309"/>
      <c r="O805" s="68"/>
      <c r="P805" s="68"/>
      <c r="Q805" s="68"/>
      <c r="R805" s="68"/>
      <c r="S805" s="68"/>
      <c r="T805" s="68"/>
      <c r="U805" s="68"/>
      <c r="V805" s="68"/>
      <c r="W805" s="68"/>
      <c r="X805" s="68"/>
      <c r="Y805" s="68"/>
      <c r="Z805" s="68"/>
      <c r="AA805" s="68"/>
      <c r="AB805" s="68"/>
      <c r="AC805" s="68"/>
      <c r="AD805" s="68"/>
      <c r="AE805" s="68"/>
      <c r="AF805" s="68"/>
      <c r="AG805" s="68"/>
      <c r="AH805" s="68"/>
      <c r="AI805" s="68"/>
      <c r="AJ805" s="68"/>
      <c r="AK805" s="68"/>
      <c r="AL805" s="68"/>
      <c r="AM805" s="68"/>
      <c r="AN805" s="68"/>
      <c r="AO805" s="68"/>
      <c r="AP805" s="68"/>
      <c r="AQ805" s="68"/>
      <c r="AR805" s="68"/>
      <c r="AS805" s="68"/>
      <c r="AT805" s="68"/>
      <c r="AU805" s="68"/>
      <c r="AV805" s="68"/>
      <c r="AW805" s="68"/>
      <c r="AX805" s="68"/>
      <c r="AY805" s="68"/>
      <c r="AZ805" s="68"/>
    </row>
    <row r="806" spans="1:52" ht="15.75" customHeight="1" x14ac:dyDescent="0.25">
      <c r="A806" s="348"/>
      <c r="B806" s="68"/>
      <c r="C806" s="309"/>
      <c r="D806" s="309"/>
      <c r="E806" s="309"/>
      <c r="F806" s="309"/>
      <c r="G806" s="309"/>
      <c r="H806" s="309"/>
      <c r="I806" s="309"/>
      <c r="J806" s="309"/>
      <c r="K806" s="309"/>
      <c r="L806" s="309"/>
      <c r="M806" s="309"/>
      <c r="N806" s="309"/>
      <c r="O806" s="68"/>
      <c r="P806" s="68"/>
      <c r="Q806" s="68"/>
      <c r="R806" s="68"/>
      <c r="S806" s="68"/>
      <c r="T806" s="68"/>
      <c r="U806" s="68"/>
      <c r="V806" s="68"/>
      <c r="W806" s="68"/>
      <c r="X806" s="68"/>
      <c r="Y806" s="68"/>
      <c r="Z806" s="68"/>
      <c r="AA806" s="68"/>
      <c r="AB806" s="68"/>
      <c r="AC806" s="68"/>
      <c r="AD806" s="68"/>
      <c r="AE806" s="68"/>
      <c r="AF806" s="68"/>
      <c r="AG806" s="68"/>
      <c r="AH806" s="68"/>
      <c r="AI806" s="68"/>
      <c r="AJ806" s="68"/>
      <c r="AK806" s="68"/>
      <c r="AL806" s="68"/>
      <c r="AM806" s="68"/>
      <c r="AN806" s="68"/>
      <c r="AO806" s="68"/>
      <c r="AP806" s="68"/>
      <c r="AQ806" s="68"/>
      <c r="AR806" s="68"/>
      <c r="AS806" s="68"/>
      <c r="AT806" s="68"/>
      <c r="AU806" s="68"/>
      <c r="AV806" s="68"/>
      <c r="AW806" s="68"/>
      <c r="AX806" s="68"/>
      <c r="AY806" s="68"/>
      <c r="AZ806" s="68"/>
    </row>
    <row r="807" spans="1:52" ht="15.75" customHeight="1" x14ac:dyDescent="0.25">
      <c r="A807" s="348"/>
      <c r="B807" s="68"/>
      <c r="C807" s="309"/>
      <c r="D807" s="309"/>
      <c r="E807" s="309"/>
      <c r="F807" s="309"/>
      <c r="G807" s="309"/>
      <c r="H807" s="309"/>
      <c r="I807" s="309"/>
      <c r="J807" s="309"/>
      <c r="K807" s="309"/>
      <c r="L807" s="309"/>
      <c r="M807" s="309"/>
      <c r="N807" s="309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  <c r="AA807" s="68"/>
      <c r="AB807" s="68"/>
      <c r="AC807" s="68"/>
      <c r="AD807" s="68"/>
      <c r="AE807" s="68"/>
      <c r="AF807" s="68"/>
      <c r="AG807" s="68"/>
      <c r="AH807" s="68"/>
      <c r="AI807" s="68"/>
      <c r="AJ807" s="68"/>
      <c r="AK807" s="68"/>
      <c r="AL807" s="68"/>
      <c r="AM807" s="68"/>
      <c r="AN807" s="68"/>
      <c r="AO807" s="68"/>
      <c r="AP807" s="68"/>
      <c r="AQ807" s="68"/>
      <c r="AR807" s="68"/>
      <c r="AS807" s="68"/>
      <c r="AT807" s="68"/>
      <c r="AU807" s="68"/>
      <c r="AV807" s="68"/>
      <c r="AW807" s="68"/>
      <c r="AX807" s="68"/>
      <c r="AY807" s="68"/>
      <c r="AZ807" s="68"/>
    </row>
    <row r="808" spans="1:52" ht="15.75" customHeight="1" x14ac:dyDescent="0.25">
      <c r="A808" s="348"/>
      <c r="B808" s="68"/>
      <c r="C808" s="309"/>
      <c r="D808" s="309"/>
      <c r="E808" s="309"/>
      <c r="F808" s="309"/>
      <c r="G808" s="309"/>
      <c r="H808" s="309"/>
      <c r="I808" s="309"/>
      <c r="J808" s="309"/>
      <c r="K808" s="309"/>
      <c r="L808" s="309"/>
      <c r="M808" s="309"/>
      <c r="N808" s="309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  <c r="AA808" s="68"/>
      <c r="AB808" s="68"/>
      <c r="AC808" s="68"/>
      <c r="AD808" s="68"/>
      <c r="AE808" s="68"/>
      <c r="AF808" s="68"/>
      <c r="AG808" s="68"/>
      <c r="AH808" s="68"/>
      <c r="AI808" s="68"/>
      <c r="AJ808" s="68"/>
      <c r="AK808" s="68"/>
      <c r="AL808" s="68"/>
      <c r="AM808" s="68"/>
      <c r="AN808" s="68"/>
      <c r="AO808" s="68"/>
      <c r="AP808" s="68"/>
      <c r="AQ808" s="68"/>
      <c r="AR808" s="68"/>
      <c r="AS808" s="68"/>
      <c r="AT808" s="68"/>
      <c r="AU808" s="68"/>
      <c r="AV808" s="68"/>
      <c r="AW808" s="68"/>
      <c r="AX808" s="68"/>
      <c r="AY808" s="68"/>
      <c r="AZ808" s="68"/>
    </row>
    <row r="809" spans="1:52" ht="15.75" customHeight="1" x14ac:dyDescent="0.25">
      <c r="A809" s="348"/>
      <c r="B809" s="68"/>
      <c r="C809" s="309"/>
      <c r="D809" s="309"/>
      <c r="E809" s="309"/>
      <c r="F809" s="309"/>
      <c r="G809" s="309"/>
      <c r="H809" s="309"/>
      <c r="I809" s="309"/>
      <c r="J809" s="309"/>
      <c r="K809" s="309"/>
      <c r="L809" s="309"/>
      <c r="M809" s="309"/>
      <c r="N809" s="309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  <c r="AA809" s="68"/>
      <c r="AB809" s="68"/>
      <c r="AC809" s="68"/>
      <c r="AD809" s="68"/>
      <c r="AE809" s="68"/>
      <c r="AF809" s="68"/>
      <c r="AG809" s="68"/>
      <c r="AH809" s="68"/>
      <c r="AI809" s="68"/>
      <c r="AJ809" s="68"/>
      <c r="AK809" s="68"/>
      <c r="AL809" s="68"/>
      <c r="AM809" s="68"/>
      <c r="AN809" s="68"/>
      <c r="AO809" s="68"/>
      <c r="AP809" s="68"/>
      <c r="AQ809" s="68"/>
      <c r="AR809" s="68"/>
      <c r="AS809" s="68"/>
      <c r="AT809" s="68"/>
      <c r="AU809" s="68"/>
      <c r="AV809" s="68"/>
      <c r="AW809" s="68"/>
      <c r="AX809" s="68"/>
      <c r="AY809" s="68"/>
      <c r="AZ809" s="68"/>
    </row>
    <row r="810" spans="1:52" ht="15.75" customHeight="1" x14ac:dyDescent="0.25">
      <c r="A810" s="348"/>
      <c r="B810" s="68"/>
      <c r="C810" s="309"/>
      <c r="D810" s="309"/>
      <c r="E810" s="309"/>
      <c r="F810" s="309"/>
      <c r="G810" s="309"/>
      <c r="H810" s="309"/>
      <c r="I810" s="309"/>
      <c r="J810" s="309"/>
      <c r="K810" s="309"/>
      <c r="L810" s="309"/>
      <c r="M810" s="309"/>
      <c r="N810" s="309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68"/>
      <c r="Z810" s="68"/>
      <c r="AA810" s="68"/>
      <c r="AB810" s="68"/>
      <c r="AC810" s="68"/>
      <c r="AD810" s="68"/>
      <c r="AE810" s="68"/>
      <c r="AF810" s="68"/>
      <c r="AG810" s="68"/>
      <c r="AH810" s="68"/>
      <c r="AI810" s="68"/>
      <c r="AJ810" s="68"/>
      <c r="AK810" s="68"/>
      <c r="AL810" s="68"/>
      <c r="AM810" s="68"/>
      <c r="AN810" s="68"/>
      <c r="AO810" s="68"/>
      <c r="AP810" s="68"/>
      <c r="AQ810" s="68"/>
      <c r="AR810" s="68"/>
      <c r="AS810" s="68"/>
      <c r="AT810" s="68"/>
      <c r="AU810" s="68"/>
      <c r="AV810" s="68"/>
      <c r="AW810" s="68"/>
      <c r="AX810" s="68"/>
      <c r="AY810" s="68"/>
      <c r="AZ810" s="68"/>
    </row>
    <row r="811" spans="1:52" ht="15.75" customHeight="1" x14ac:dyDescent="0.25">
      <c r="A811" s="348"/>
      <c r="B811" s="68"/>
      <c r="C811" s="309"/>
      <c r="D811" s="309"/>
      <c r="E811" s="309"/>
      <c r="F811" s="309"/>
      <c r="G811" s="309"/>
      <c r="H811" s="309"/>
      <c r="I811" s="309"/>
      <c r="J811" s="309"/>
      <c r="K811" s="309"/>
      <c r="L811" s="309"/>
      <c r="M811" s="309"/>
      <c r="N811" s="309"/>
      <c r="O811" s="68"/>
      <c r="P811" s="68"/>
      <c r="Q811" s="68"/>
      <c r="R811" s="68"/>
      <c r="S811" s="68"/>
      <c r="T811" s="68"/>
      <c r="U811" s="68"/>
      <c r="V811" s="68"/>
      <c r="W811" s="68"/>
      <c r="X811" s="68"/>
      <c r="Y811" s="68"/>
      <c r="Z811" s="68"/>
      <c r="AA811" s="68"/>
      <c r="AB811" s="68"/>
      <c r="AC811" s="68"/>
      <c r="AD811" s="68"/>
      <c r="AE811" s="68"/>
      <c r="AF811" s="68"/>
      <c r="AG811" s="68"/>
      <c r="AH811" s="68"/>
      <c r="AI811" s="68"/>
      <c r="AJ811" s="68"/>
      <c r="AK811" s="68"/>
      <c r="AL811" s="68"/>
      <c r="AM811" s="68"/>
      <c r="AN811" s="68"/>
      <c r="AO811" s="68"/>
      <c r="AP811" s="68"/>
      <c r="AQ811" s="68"/>
      <c r="AR811" s="68"/>
      <c r="AS811" s="68"/>
      <c r="AT811" s="68"/>
      <c r="AU811" s="68"/>
      <c r="AV811" s="68"/>
      <c r="AW811" s="68"/>
      <c r="AX811" s="68"/>
      <c r="AY811" s="68"/>
      <c r="AZ811" s="68"/>
    </row>
    <row r="812" spans="1:52" ht="15.75" customHeight="1" x14ac:dyDescent="0.25">
      <c r="A812" s="348"/>
      <c r="B812" s="68"/>
      <c r="C812" s="309"/>
      <c r="D812" s="309"/>
      <c r="E812" s="309"/>
      <c r="F812" s="309"/>
      <c r="G812" s="309"/>
      <c r="H812" s="309"/>
      <c r="I812" s="309"/>
      <c r="J812" s="309"/>
      <c r="K812" s="309"/>
      <c r="L812" s="309"/>
      <c r="M812" s="309"/>
      <c r="N812" s="309"/>
      <c r="O812" s="68"/>
      <c r="P812" s="68"/>
      <c r="Q812" s="68"/>
      <c r="R812" s="68"/>
      <c r="S812" s="68"/>
      <c r="T812" s="68"/>
      <c r="U812" s="68"/>
      <c r="V812" s="68"/>
      <c r="W812" s="68"/>
      <c r="X812" s="68"/>
      <c r="Y812" s="68"/>
      <c r="Z812" s="68"/>
      <c r="AA812" s="68"/>
      <c r="AB812" s="68"/>
      <c r="AC812" s="68"/>
      <c r="AD812" s="68"/>
      <c r="AE812" s="68"/>
      <c r="AF812" s="68"/>
      <c r="AG812" s="68"/>
      <c r="AH812" s="68"/>
      <c r="AI812" s="68"/>
      <c r="AJ812" s="68"/>
      <c r="AK812" s="68"/>
      <c r="AL812" s="68"/>
      <c r="AM812" s="68"/>
      <c r="AN812" s="68"/>
      <c r="AO812" s="68"/>
      <c r="AP812" s="68"/>
      <c r="AQ812" s="68"/>
      <c r="AR812" s="68"/>
      <c r="AS812" s="68"/>
      <c r="AT812" s="68"/>
      <c r="AU812" s="68"/>
      <c r="AV812" s="68"/>
      <c r="AW812" s="68"/>
      <c r="AX812" s="68"/>
      <c r="AY812" s="68"/>
      <c r="AZ812" s="68"/>
    </row>
    <row r="813" spans="1:52" ht="15.75" customHeight="1" x14ac:dyDescent="0.25">
      <c r="A813" s="348"/>
      <c r="B813" s="68"/>
      <c r="C813" s="309"/>
      <c r="D813" s="309"/>
      <c r="E813" s="309"/>
      <c r="F813" s="309"/>
      <c r="G813" s="309"/>
      <c r="H813" s="309"/>
      <c r="I813" s="309"/>
      <c r="J813" s="309"/>
      <c r="K813" s="309"/>
      <c r="L813" s="309"/>
      <c r="M813" s="309"/>
      <c r="N813" s="309"/>
      <c r="O813" s="68"/>
      <c r="P813" s="68"/>
      <c r="Q813" s="68"/>
      <c r="R813" s="68"/>
      <c r="S813" s="68"/>
      <c r="T813" s="68"/>
      <c r="U813" s="68"/>
      <c r="V813" s="68"/>
      <c r="W813" s="68"/>
      <c r="X813" s="68"/>
      <c r="Y813" s="68"/>
      <c r="Z813" s="68"/>
      <c r="AA813" s="68"/>
      <c r="AB813" s="68"/>
      <c r="AC813" s="68"/>
      <c r="AD813" s="68"/>
      <c r="AE813" s="68"/>
      <c r="AF813" s="68"/>
      <c r="AG813" s="68"/>
      <c r="AH813" s="68"/>
      <c r="AI813" s="68"/>
      <c r="AJ813" s="68"/>
      <c r="AK813" s="68"/>
      <c r="AL813" s="68"/>
      <c r="AM813" s="68"/>
      <c r="AN813" s="68"/>
      <c r="AO813" s="68"/>
      <c r="AP813" s="68"/>
      <c r="AQ813" s="68"/>
      <c r="AR813" s="68"/>
      <c r="AS813" s="68"/>
      <c r="AT813" s="68"/>
      <c r="AU813" s="68"/>
      <c r="AV813" s="68"/>
      <c r="AW813" s="68"/>
      <c r="AX813" s="68"/>
      <c r="AY813" s="68"/>
      <c r="AZ813" s="68"/>
    </row>
    <row r="814" spans="1:52" ht="15.75" customHeight="1" x14ac:dyDescent="0.25">
      <c r="A814" s="348"/>
      <c r="B814" s="68"/>
      <c r="C814" s="309"/>
      <c r="D814" s="309"/>
      <c r="E814" s="309"/>
      <c r="F814" s="309"/>
      <c r="G814" s="309"/>
      <c r="H814" s="309"/>
      <c r="I814" s="309"/>
      <c r="J814" s="309"/>
      <c r="K814" s="309"/>
      <c r="L814" s="309"/>
      <c r="M814" s="309"/>
      <c r="N814" s="309"/>
      <c r="O814" s="68"/>
      <c r="P814" s="68"/>
      <c r="Q814" s="68"/>
      <c r="R814" s="68"/>
      <c r="S814" s="68"/>
      <c r="T814" s="68"/>
      <c r="U814" s="68"/>
      <c r="V814" s="68"/>
      <c r="W814" s="68"/>
      <c r="X814" s="68"/>
      <c r="Y814" s="68"/>
      <c r="Z814" s="68"/>
      <c r="AA814" s="68"/>
      <c r="AB814" s="68"/>
      <c r="AC814" s="68"/>
      <c r="AD814" s="68"/>
      <c r="AE814" s="68"/>
      <c r="AF814" s="68"/>
      <c r="AG814" s="68"/>
      <c r="AH814" s="68"/>
      <c r="AI814" s="68"/>
      <c r="AJ814" s="68"/>
      <c r="AK814" s="68"/>
      <c r="AL814" s="68"/>
      <c r="AM814" s="68"/>
      <c r="AN814" s="68"/>
      <c r="AO814" s="68"/>
      <c r="AP814" s="68"/>
      <c r="AQ814" s="68"/>
      <c r="AR814" s="68"/>
      <c r="AS814" s="68"/>
      <c r="AT814" s="68"/>
      <c r="AU814" s="68"/>
      <c r="AV814" s="68"/>
      <c r="AW814" s="68"/>
      <c r="AX814" s="68"/>
      <c r="AY814" s="68"/>
      <c r="AZ814" s="68"/>
    </row>
    <row r="815" spans="1:52" ht="15.75" customHeight="1" x14ac:dyDescent="0.25">
      <c r="A815" s="348"/>
      <c r="B815" s="68"/>
      <c r="C815" s="309"/>
      <c r="D815" s="309"/>
      <c r="E815" s="309"/>
      <c r="F815" s="309"/>
      <c r="G815" s="309"/>
      <c r="H815" s="309"/>
      <c r="I815" s="309"/>
      <c r="J815" s="309"/>
      <c r="K815" s="309"/>
      <c r="L815" s="309"/>
      <c r="M815" s="309"/>
      <c r="N815" s="309"/>
      <c r="O815" s="68"/>
      <c r="P815" s="68"/>
      <c r="Q815" s="68"/>
      <c r="R815" s="68"/>
      <c r="S815" s="68"/>
      <c r="T815" s="68"/>
      <c r="U815" s="68"/>
      <c r="V815" s="68"/>
      <c r="W815" s="68"/>
      <c r="X815" s="68"/>
      <c r="Y815" s="68"/>
      <c r="Z815" s="68"/>
      <c r="AA815" s="68"/>
      <c r="AB815" s="68"/>
      <c r="AC815" s="68"/>
      <c r="AD815" s="68"/>
      <c r="AE815" s="68"/>
      <c r="AF815" s="68"/>
      <c r="AG815" s="68"/>
      <c r="AH815" s="68"/>
      <c r="AI815" s="68"/>
      <c r="AJ815" s="68"/>
      <c r="AK815" s="68"/>
      <c r="AL815" s="68"/>
      <c r="AM815" s="68"/>
      <c r="AN815" s="68"/>
      <c r="AO815" s="68"/>
      <c r="AP815" s="68"/>
      <c r="AQ815" s="68"/>
      <c r="AR815" s="68"/>
      <c r="AS815" s="68"/>
      <c r="AT815" s="68"/>
      <c r="AU815" s="68"/>
      <c r="AV815" s="68"/>
      <c r="AW815" s="68"/>
      <c r="AX815" s="68"/>
      <c r="AY815" s="68"/>
      <c r="AZ815" s="68"/>
    </row>
    <row r="816" spans="1:52" ht="15.75" customHeight="1" x14ac:dyDescent="0.25">
      <c r="A816" s="348"/>
      <c r="B816" s="68"/>
      <c r="C816" s="309"/>
      <c r="D816" s="309"/>
      <c r="E816" s="309"/>
      <c r="F816" s="309"/>
      <c r="G816" s="309"/>
      <c r="H816" s="309"/>
      <c r="I816" s="309"/>
      <c r="J816" s="309"/>
      <c r="K816" s="309"/>
      <c r="L816" s="309"/>
      <c r="M816" s="309"/>
      <c r="N816" s="309"/>
      <c r="O816" s="68"/>
      <c r="P816" s="68"/>
      <c r="Q816" s="68"/>
      <c r="R816" s="68"/>
      <c r="S816" s="68"/>
      <c r="T816" s="68"/>
      <c r="U816" s="68"/>
      <c r="V816" s="68"/>
      <c r="W816" s="68"/>
      <c r="X816" s="68"/>
      <c r="Y816" s="68"/>
      <c r="Z816" s="68"/>
      <c r="AA816" s="68"/>
      <c r="AB816" s="68"/>
      <c r="AC816" s="68"/>
      <c r="AD816" s="68"/>
      <c r="AE816" s="68"/>
      <c r="AF816" s="68"/>
      <c r="AG816" s="68"/>
      <c r="AH816" s="68"/>
      <c r="AI816" s="68"/>
      <c r="AJ816" s="68"/>
      <c r="AK816" s="68"/>
      <c r="AL816" s="68"/>
      <c r="AM816" s="68"/>
      <c r="AN816" s="68"/>
      <c r="AO816" s="68"/>
      <c r="AP816" s="68"/>
      <c r="AQ816" s="68"/>
      <c r="AR816" s="68"/>
      <c r="AS816" s="68"/>
      <c r="AT816" s="68"/>
      <c r="AU816" s="68"/>
      <c r="AV816" s="68"/>
      <c r="AW816" s="68"/>
      <c r="AX816" s="68"/>
      <c r="AY816" s="68"/>
      <c r="AZ816" s="68"/>
    </row>
    <row r="817" spans="1:52" ht="15.75" customHeight="1" x14ac:dyDescent="0.25">
      <c r="A817" s="348"/>
      <c r="B817" s="68"/>
      <c r="C817" s="309"/>
      <c r="D817" s="309"/>
      <c r="E817" s="309"/>
      <c r="F817" s="309"/>
      <c r="G817" s="309"/>
      <c r="H817" s="309"/>
      <c r="I817" s="309"/>
      <c r="J817" s="309"/>
      <c r="K817" s="309"/>
      <c r="L817" s="309"/>
      <c r="M817" s="309"/>
      <c r="N817" s="309"/>
      <c r="O817" s="68"/>
      <c r="P817" s="68"/>
      <c r="Q817" s="68"/>
      <c r="R817" s="68"/>
      <c r="S817" s="68"/>
      <c r="T817" s="68"/>
      <c r="U817" s="68"/>
      <c r="V817" s="68"/>
      <c r="W817" s="68"/>
      <c r="X817" s="68"/>
      <c r="Y817" s="68"/>
      <c r="Z817" s="68"/>
      <c r="AA817" s="68"/>
      <c r="AB817" s="68"/>
      <c r="AC817" s="68"/>
      <c r="AD817" s="68"/>
      <c r="AE817" s="68"/>
      <c r="AF817" s="68"/>
      <c r="AG817" s="68"/>
      <c r="AH817" s="68"/>
      <c r="AI817" s="68"/>
      <c r="AJ817" s="68"/>
      <c r="AK817" s="68"/>
      <c r="AL817" s="68"/>
      <c r="AM817" s="68"/>
      <c r="AN817" s="68"/>
      <c r="AO817" s="68"/>
      <c r="AP817" s="68"/>
      <c r="AQ817" s="68"/>
      <c r="AR817" s="68"/>
      <c r="AS817" s="68"/>
      <c r="AT817" s="68"/>
      <c r="AU817" s="68"/>
      <c r="AV817" s="68"/>
      <c r="AW817" s="68"/>
      <c r="AX817" s="68"/>
      <c r="AY817" s="68"/>
      <c r="AZ817" s="68"/>
    </row>
    <row r="818" spans="1:52" ht="15.75" customHeight="1" x14ac:dyDescent="0.25">
      <c r="A818" s="348"/>
      <c r="B818" s="68"/>
      <c r="C818" s="309"/>
      <c r="D818" s="309"/>
      <c r="E818" s="309"/>
      <c r="F818" s="309"/>
      <c r="G818" s="309"/>
      <c r="H818" s="309"/>
      <c r="I818" s="309"/>
      <c r="J818" s="309"/>
      <c r="K818" s="309"/>
      <c r="L818" s="309"/>
      <c r="M818" s="309"/>
      <c r="N818" s="309"/>
      <c r="O818" s="68"/>
      <c r="P818" s="68"/>
      <c r="Q818" s="68"/>
      <c r="R818" s="68"/>
      <c r="S818" s="68"/>
      <c r="T818" s="68"/>
      <c r="U818" s="68"/>
      <c r="V818" s="68"/>
      <c r="W818" s="68"/>
      <c r="X818" s="68"/>
      <c r="Y818" s="68"/>
      <c r="Z818" s="68"/>
      <c r="AA818" s="68"/>
      <c r="AB818" s="68"/>
      <c r="AC818" s="68"/>
      <c r="AD818" s="68"/>
      <c r="AE818" s="68"/>
      <c r="AF818" s="68"/>
      <c r="AG818" s="68"/>
      <c r="AH818" s="68"/>
      <c r="AI818" s="68"/>
      <c r="AJ818" s="68"/>
      <c r="AK818" s="68"/>
      <c r="AL818" s="68"/>
      <c r="AM818" s="68"/>
      <c r="AN818" s="68"/>
      <c r="AO818" s="68"/>
      <c r="AP818" s="68"/>
      <c r="AQ818" s="68"/>
      <c r="AR818" s="68"/>
      <c r="AS818" s="68"/>
      <c r="AT818" s="68"/>
      <c r="AU818" s="68"/>
      <c r="AV818" s="68"/>
      <c r="AW818" s="68"/>
      <c r="AX818" s="68"/>
      <c r="AY818" s="68"/>
      <c r="AZ818" s="68"/>
    </row>
    <row r="819" spans="1:52" ht="15.75" customHeight="1" x14ac:dyDescent="0.25">
      <c r="A819" s="348"/>
      <c r="B819" s="68"/>
      <c r="C819" s="309"/>
      <c r="D819" s="309"/>
      <c r="E819" s="309"/>
      <c r="F819" s="309"/>
      <c r="G819" s="309"/>
      <c r="H819" s="309"/>
      <c r="I819" s="309"/>
      <c r="J819" s="309"/>
      <c r="K819" s="309"/>
      <c r="L819" s="309"/>
      <c r="M819" s="309"/>
      <c r="N819" s="309"/>
      <c r="O819" s="68"/>
      <c r="P819" s="68"/>
      <c r="Q819" s="68"/>
      <c r="R819" s="68"/>
      <c r="S819" s="68"/>
      <c r="T819" s="68"/>
      <c r="U819" s="68"/>
      <c r="V819" s="68"/>
      <c r="W819" s="68"/>
      <c r="X819" s="68"/>
      <c r="Y819" s="68"/>
      <c r="Z819" s="68"/>
      <c r="AA819" s="68"/>
      <c r="AB819" s="68"/>
      <c r="AC819" s="68"/>
      <c r="AD819" s="68"/>
      <c r="AE819" s="68"/>
      <c r="AF819" s="68"/>
      <c r="AG819" s="68"/>
      <c r="AH819" s="68"/>
      <c r="AI819" s="68"/>
      <c r="AJ819" s="68"/>
      <c r="AK819" s="68"/>
      <c r="AL819" s="68"/>
      <c r="AM819" s="68"/>
      <c r="AN819" s="68"/>
      <c r="AO819" s="68"/>
      <c r="AP819" s="68"/>
      <c r="AQ819" s="68"/>
      <c r="AR819" s="68"/>
      <c r="AS819" s="68"/>
      <c r="AT819" s="68"/>
      <c r="AU819" s="68"/>
      <c r="AV819" s="68"/>
      <c r="AW819" s="68"/>
      <c r="AX819" s="68"/>
      <c r="AY819" s="68"/>
      <c r="AZ819" s="68"/>
    </row>
    <row r="820" spans="1:52" ht="15.75" customHeight="1" x14ac:dyDescent="0.25">
      <c r="A820" s="348"/>
      <c r="B820" s="68"/>
      <c r="C820" s="309"/>
      <c r="D820" s="309"/>
      <c r="E820" s="309"/>
      <c r="F820" s="309"/>
      <c r="G820" s="309"/>
      <c r="H820" s="309"/>
      <c r="I820" s="309"/>
      <c r="J820" s="309"/>
      <c r="K820" s="309"/>
      <c r="L820" s="309"/>
      <c r="M820" s="309"/>
      <c r="N820" s="309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  <c r="AL820" s="68"/>
      <c r="AM820" s="68"/>
      <c r="AN820" s="68"/>
      <c r="AO820" s="68"/>
      <c r="AP820" s="68"/>
      <c r="AQ820" s="68"/>
      <c r="AR820" s="68"/>
      <c r="AS820" s="68"/>
      <c r="AT820" s="68"/>
      <c r="AU820" s="68"/>
      <c r="AV820" s="68"/>
      <c r="AW820" s="68"/>
      <c r="AX820" s="68"/>
      <c r="AY820" s="68"/>
      <c r="AZ820" s="68"/>
    </row>
    <row r="821" spans="1:52" ht="15.75" customHeight="1" x14ac:dyDescent="0.25">
      <c r="A821" s="348"/>
      <c r="B821" s="68"/>
      <c r="C821" s="309"/>
      <c r="D821" s="309"/>
      <c r="E821" s="309"/>
      <c r="F821" s="309"/>
      <c r="G821" s="309"/>
      <c r="H821" s="309"/>
      <c r="I821" s="309"/>
      <c r="J821" s="309"/>
      <c r="K821" s="309"/>
      <c r="L821" s="309"/>
      <c r="M821" s="309"/>
      <c r="N821" s="309"/>
      <c r="O821" s="68"/>
      <c r="P821" s="68"/>
      <c r="Q821" s="68"/>
      <c r="R821" s="68"/>
      <c r="S821" s="68"/>
      <c r="T821" s="68"/>
      <c r="U821" s="68"/>
      <c r="V821" s="68"/>
      <c r="W821" s="68"/>
      <c r="X821" s="68"/>
      <c r="Y821" s="68"/>
      <c r="Z821" s="68"/>
      <c r="AA821" s="68"/>
      <c r="AB821" s="68"/>
      <c r="AC821" s="68"/>
      <c r="AD821" s="68"/>
      <c r="AE821" s="68"/>
      <c r="AF821" s="68"/>
      <c r="AG821" s="68"/>
      <c r="AH821" s="68"/>
      <c r="AI821" s="68"/>
      <c r="AJ821" s="68"/>
      <c r="AK821" s="68"/>
      <c r="AL821" s="68"/>
      <c r="AM821" s="68"/>
      <c r="AN821" s="68"/>
      <c r="AO821" s="68"/>
      <c r="AP821" s="68"/>
      <c r="AQ821" s="68"/>
      <c r="AR821" s="68"/>
      <c r="AS821" s="68"/>
      <c r="AT821" s="68"/>
      <c r="AU821" s="68"/>
      <c r="AV821" s="68"/>
      <c r="AW821" s="68"/>
      <c r="AX821" s="68"/>
      <c r="AY821" s="68"/>
      <c r="AZ821" s="68"/>
    </row>
    <row r="822" spans="1:52" ht="15.75" customHeight="1" x14ac:dyDescent="0.25">
      <c r="A822" s="348"/>
      <c r="B822" s="68"/>
      <c r="C822" s="309"/>
      <c r="D822" s="309"/>
      <c r="E822" s="309"/>
      <c r="F822" s="309"/>
      <c r="G822" s="309"/>
      <c r="H822" s="309"/>
      <c r="I822" s="309"/>
      <c r="J822" s="309"/>
      <c r="K822" s="309"/>
      <c r="L822" s="309"/>
      <c r="M822" s="309"/>
      <c r="N822" s="309"/>
      <c r="O822" s="68"/>
      <c r="P822" s="68"/>
      <c r="Q822" s="68"/>
      <c r="R822" s="68"/>
      <c r="S822" s="68"/>
      <c r="T822" s="68"/>
      <c r="U822" s="68"/>
      <c r="V822" s="68"/>
      <c r="W822" s="68"/>
      <c r="X822" s="68"/>
      <c r="Y822" s="68"/>
      <c r="Z822" s="68"/>
      <c r="AA822" s="68"/>
      <c r="AB822" s="68"/>
      <c r="AC822" s="68"/>
      <c r="AD822" s="68"/>
      <c r="AE822" s="68"/>
      <c r="AF822" s="68"/>
      <c r="AG822" s="68"/>
      <c r="AH822" s="68"/>
      <c r="AI822" s="68"/>
      <c r="AJ822" s="68"/>
      <c r="AK822" s="68"/>
      <c r="AL822" s="68"/>
      <c r="AM822" s="68"/>
      <c r="AN822" s="68"/>
      <c r="AO822" s="68"/>
      <c r="AP822" s="68"/>
      <c r="AQ822" s="68"/>
      <c r="AR822" s="68"/>
      <c r="AS822" s="68"/>
      <c r="AT822" s="68"/>
      <c r="AU822" s="68"/>
      <c r="AV822" s="68"/>
      <c r="AW822" s="68"/>
      <c r="AX822" s="68"/>
      <c r="AY822" s="68"/>
      <c r="AZ822" s="68"/>
    </row>
    <row r="823" spans="1:52" ht="15.75" customHeight="1" x14ac:dyDescent="0.25">
      <c r="A823" s="348"/>
      <c r="B823" s="68"/>
      <c r="C823" s="309"/>
      <c r="D823" s="309"/>
      <c r="E823" s="309"/>
      <c r="F823" s="309"/>
      <c r="G823" s="309"/>
      <c r="H823" s="309"/>
      <c r="I823" s="309"/>
      <c r="J823" s="309"/>
      <c r="K823" s="309"/>
      <c r="L823" s="309"/>
      <c r="M823" s="309"/>
      <c r="N823" s="309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68"/>
      <c r="Z823" s="68"/>
      <c r="AA823" s="68"/>
      <c r="AB823" s="68"/>
      <c r="AC823" s="68"/>
      <c r="AD823" s="68"/>
      <c r="AE823" s="68"/>
      <c r="AF823" s="68"/>
      <c r="AG823" s="68"/>
      <c r="AH823" s="68"/>
      <c r="AI823" s="68"/>
      <c r="AJ823" s="68"/>
      <c r="AK823" s="68"/>
      <c r="AL823" s="68"/>
      <c r="AM823" s="68"/>
      <c r="AN823" s="68"/>
      <c r="AO823" s="68"/>
      <c r="AP823" s="68"/>
      <c r="AQ823" s="68"/>
      <c r="AR823" s="68"/>
      <c r="AS823" s="68"/>
      <c r="AT823" s="68"/>
      <c r="AU823" s="68"/>
      <c r="AV823" s="68"/>
      <c r="AW823" s="68"/>
      <c r="AX823" s="68"/>
      <c r="AY823" s="68"/>
      <c r="AZ823" s="68"/>
    </row>
    <row r="824" spans="1:52" ht="15.75" customHeight="1" x14ac:dyDescent="0.25">
      <c r="A824" s="348"/>
      <c r="B824" s="68"/>
      <c r="C824" s="309"/>
      <c r="D824" s="309"/>
      <c r="E824" s="309"/>
      <c r="F824" s="309"/>
      <c r="G824" s="309"/>
      <c r="H824" s="309"/>
      <c r="I824" s="309"/>
      <c r="J824" s="309"/>
      <c r="K824" s="309"/>
      <c r="L824" s="309"/>
      <c r="M824" s="309"/>
      <c r="N824" s="309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68"/>
      <c r="Z824" s="68"/>
      <c r="AA824" s="68"/>
      <c r="AB824" s="68"/>
      <c r="AC824" s="68"/>
      <c r="AD824" s="68"/>
      <c r="AE824" s="68"/>
      <c r="AF824" s="68"/>
      <c r="AG824" s="68"/>
      <c r="AH824" s="68"/>
      <c r="AI824" s="68"/>
      <c r="AJ824" s="68"/>
      <c r="AK824" s="68"/>
      <c r="AL824" s="68"/>
      <c r="AM824" s="68"/>
      <c r="AN824" s="68"/>
      <c r="AO824" s="68"/>
      <c r="AP824" s="68"/>
      <c r="AQ824" s="68"/>
      <c r="AR824" s="68"/>
      <c r="AS824" s="68"/>
      <c r="AT824" s="68"/>
      <c r="AU824" s="68"/>
      <c r="AV824" s="68"/>
      <c r="AW824" s="68"/>
      <c r="AX824" s="68"/>
      <c r="AY824" s="68"/>
      <c r="AZ824" s="68"/>
    </row>
    <row r="825" spans="1:52" ht="15.75" customHeight="1" x14ac:dyDescent="0.25">
      <c r="A825" s="348"/>
      <c r="B825" s="68"/>
      <c r="C825" s="309"/>
      <c r="D825" s="309"/>
      <c r="E825" s="309"/>
      <c r="F825" s="309"/>
      <c r="G825" s="309"/>
      <c r="H825" s="309"/>
      <c r="I825" s="309"/>
      <c r="J825" s="309"/>
      <c r="K825" s="309"/>
      <c r="L825" s="309"/>
      <c r="M825" s="309"/>
      <c r="N825" s="309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68"/>
      <c r="Z825" s="68"/>
      <c r="AA825" s="68"/>
      <c r="AB825" s="68"/>
      <c r="AC825" s="68"/>
      <c r="AD825" s="68"/>
      <c r="AE825" s="68"/>
      <c r="AF825" s="68"/>
      <c r="AG825" s="68"/>
      <c r="AH825" s="68"/>
      <c r="AI825" s="68"/>
      <c r="AJ825" s="68"/>
      <c r="AK825" s="68"/>
      <c r="AL825" s="68"/>
      <c r="AM825" s="68"/>
      <c r="AN825" s="68"/>
      <c r="AO825" s="68"/>
      <c r="AP825" s="68"/>
      <c r="AQ825" s="68"/>
      <c r="AR825" s="68"/>
      <c r="AS825" s="68"/>
      <c r="AT825" s="68"/>
      <c r="AU825" s="68"/>
      <c r="AV825" s="68"/>
      <c r="AW825" s="68"/>
      <c r="AX825" s="68"/>
      <c r="AY825" s="68"/>
      <c r="AZ825" s="68"/>
    </row>
    <row r="826" spans="1:52" ht="15.75" customHeight="1" x14ac:dyDescent="0.25">
      <c r="A826" s="348"/>
      <c r="B826" s="68"/>
      <c r="C826" s="309"/>
      <c r="D826" s="309"/>
      <c r="E826" s="309"/>
      <c r="F826" s="309"/>
      <c r="G826" s="309"/>
      <c r="H826" s="309"/>
      <c r="I826" s="309"/>
      <c r="J826" s="309"/>
      <c r="K826" s="309"/>
      <c r="L826" s="309"/>
      <c r="M826" s="309"/>
      <c r="N826" s="309"/>
      <c r="O826" s="68"/>
      <c r="P826" s="68"/>
      <c r="Q826" s="68"/>
      <c r="R826" s="68"/>
      <c r="S826" s="68"/>
      <c r="T826" s="68"/>
      <c r="U826" s="68"/>
      <c r="V826" s="68"/>
      <c r="W826" s="68"/>
      <c r="X826" s="68"/>
      <c r="Y826" s="68"/>
      <c r="Z826" s="68"/>
      <c r="AA826" s="68"/>
      <c r="AB826" s="68"/>
      <c r="AC826" s="68"/>
      <c r="AD826" s="68"/>
      <c r="AE826" s="68"/>
      <c r="AF826" s="68"/>
      <c r="AG826" s="68"/>
      <c r="AH826" s="68"/>
      <c r="AI826" s="68"/>
      <c r="AJ826" s="68"/>
      <c r="AK826" s="68"/>
      <c r="AL826" s="68"/>
      <c r="AM826" s="68"/>
      <c r="AN826" s="68"/>
      <c r="AO826" s="68"/>
      <c r="AP826" s="68"/>
      <c r="AQ826" s="68"/>
      <c r="AR826" s="68"/>
      <c r="AS826" s="68"/>
      <c r="AT826" s="68"/>
      <c r="AU826" s="68"/>
      <c r="AV826" s="68"/>
      <c r="AW826" s="68"/>
      <c r="AX826" s="68"/>
      <c r="AY826" s="68"/>
      <c r="AZ826" s="68"/>
    </row>
    <row r="827" spans="1:52" ht="15.75" customHeight="1" x14ac:dyDescent="0.25">
      <c r="A827" s="348"/>
      <c r="B827" s="68"/>
      <c r="C827" s="309"/>
      <c r="D827" s="309"/>
      <c r="E827" s="309"/>
      <c r="F827" s="309"/>
      <c r="G827" s="309"/>
      <c r="H827" s="309"/>
      <c r="I827" s="309"/>
      <c r="J827" s="309"/>
      <c r="K827" s="309"/>
      <c r="L827" s="309"/>
      <c r="M827" s="309"/>
      <c r="N827" s="309"/>
      <c r="O827" s="68"/>
      <c r="P827" s="68"/>
      <c r="Q827" s="68"/>
      <c r="R827" s="68"/>
      <c r="S827" s="68"/>
      <c r="T827" s="68"/>
      <c r="U827" s="68"/>
      <c r="V827" s="68"/>
      <c r="W827" s="68"/>
      <c r="X827" s="68"/>
      <c r="Y827" s="68"/>
      <c r="Z827" s="68"/>
      <c r="AA827" s="68"/>
      <c r="AB827" s="68"/>
      <c r="AC827" s="68"/>
      <c r="AD827" s="68"/>
      <c r="AE827" s="68"/>
      <c r="AF827" s="68"/>
      <c r="AG827" s="68"/>
      <c r="AH827" s="68"/>
      <c r="AI827" s="68"/>
      <c r="AJ827" s="68"/>
      <c r="AK827" s="68"/>
      <c r="AL827" s="68"/>
      <c r="AM827" s="68"/>
      <c r="AN827" s="68"/>
      <c r="AO827" s="68"/>
      <c r="AP827" s="68"/>
      <c r="AQ827" s="68"/>
      <c r="AR827" s="68"/>
      <c r="AS827" s="68"/>
      <c r="AT827" s="68"/>
      <c r="AU827" s="68"/>
      <c r="AV827" s="68"/>
      <c r="AW827" s="68"/>
      <c r="AX827" s="68"/>
      <c r="AY827" s="68"/>
      <c r="AZ827" s="68"/>
    </row>
    <row r="828" spans="1:52" ht="15.75" customHeight="1" x14ac:dyDescent="0.25">
      <c r="A828" s="348"/>
      <c r="B828" s="68"/>
      <c r="C828" s="309"/>
      <c r="D828" s="309"/>
      <c r="E828" s="309"/>
      <c r="F828" s="309"/>
      <c r="G828" s="309"/>
      <c r="H828" s="309"/>
      <c r="I828" s="309"/>
      <c r="J828" s="309"/>
      <c r="K828" s="309"/>
      <c r="L828" s="309"/>
      <c r="M828" s="309"/>
      <c r="N828" s="309"/>
      <c r="O828" s="68"/>
      <c r="P828" s="68"/>
      <c r="Q828" s="68"/>
      <c r="R828" s="68"/>
      <c r="S828" s="68"/>
      <c r="T828" s="68"/>
      <c r="U828" s="68"/>
      <c r="V828" s="68"/>
      <c r="W828" s="68"/>
      <c r="X828" s="68"/>
      <c r="Y828" s="68"/>
      <c r="Z828" s="68"/>
      <c r="AA828" s="68"/>
      <c r="AB828" s="68"/>
      <c r="AC828" s="68"/>
      <c r="AD828" s="68"/>
      <c r="AE828" s="68"/>
      <c r="AF828" s="68"/>
      <c r="AG828" s="68"/>
      <c r="AH828" s="68"/>
      <c r="AI828" s="68"/>
      <c r="AJ828" s="68"/>
      <c r="AK828" s="68"/>
      <c r="AL828" s="68"/>
      <c r="AM828" s="68"/>
      <c r="AN828" s="68"/>
      <c r="AO828" s="68"/>
      <c r="AP828" s="68"/>
      <c r="AQ828" s="68"/>
      <c r="AR828" s="68"/>
      <c r="AS828" s="68"/>
      <c r="AT828" s="68"/>
      <c r="AU828" s="68"/>
      <c r="AV828" s="68"/>
      <c r="AW828" s="68"/>
      <c r="AX828" s="68"/>
      <c r="AY828" s="68"/>
      <c r="AZ828" s="68"/>
    </row>
    <row r="829" spans="1:52" ht="15.75" customHeight="1" x14ac:dyDescent="0.25">
      <c r="A829" s="348"/>
      <c r="B829" s="68"/>
      <c r="C829" s="309"/>
      <c r="D829" s="309"/>
      <c r="E829" s="309"/>
      <c r="F829" s="309"/>
      <c r="G829" s="309"/>
      <c r="H829" s="309"/>
      <c r="I829" s="309"/>
      <c r="J829" s="309"/>
      <c r="K829" s="309"/>
      <c r="L829" s="309"/>
      <c r="M829" s="309"/>
      <c r="N829" s="309"/>
      <c r="O829" s="68"/>
      <c r="P829" s="68"/>
      <c r="Q829" s="68"/>
      <c r="R829" s="68"/>
      <c r="S829" s="68"/>
      <c r="T829" s="68"/>
      <c r="U829" s="68"/>
      <c r="V829" s="68"/>
      <c r="W829" s="68"/>
      <c r="X829" s="68"/>
      <c r="Y829" s="68"/>
      <c r="Z829" s="68"/>
      <c r="AA829" s="68"/>
      <c r="AB829" s="68"/>
      <c r="AC829" s="68"/>
      <c r="AD829" s="68"/>
      <c r="AE829" s="68"/>
      <c r="AF829" s="68"/>
      <c r="AG829" s="68"/>
      <c r="AH829" s="68"/>
      <c r="AI829" s="68"/>
      <c r="AJ829" s="68"/>
      <c r="AK829" s="68"/>
      <c r="AL829" s="68"/>
      <c r="AM829" s="68"/>
      <c r="AN829" s="68"/>
      <c r="AO829" s="68"/>
      <c r="AP829" s="68"/>
      <c r="AQ829" s="68"/>
      <c r="AR829" s="68"/>
      <c r="AS829" s="68"/>
      <c r="AT829" s="68"/>
      <c r="AU829" s="68"/>
      <c r="AV829" s="68"/>
      <c r="AW829" s="68"/>
      <c r="AX829" s="68"/>
      <c r="AY829" s="68"/>
      <c r="AZ829" s="68"/>
    </row>
    <row r="830" spans="1:52" ht="15.75" customHeight="1" x14ac:dyDescent="0.25">
      <c r="A830" s="348"/>
      <c r="B830" s="68"/>
      <c r="C830" s="309"/>
      <c r="D830" s="309"/>
      <c r="E830" s="309"/>
      <c r="F830" s="309"/>
      <c r="G830" s="309"/>
      <c r="H830" s="309"/>
      <c r="I830" s="309"/>
      <c r="J830" s="309"/>
      <c r="K830" s="309"/>
      <c r="L830" s="309"/>
      <c r="M830" s="309"/>
      <c r="N830" s="309"/>
      <c r="O830" s="68"/>
      <c r="P830" s="68"/>
      <c r="Q830" s="68"/>
      <c r="R830" s="68"/>
      <c r="S830" s="68"/>
      <c r="T830" s="68"/>
      <c r="U830" s="68"/>
      <c r="V830" s="68"/>
      <c r="W830" s="68"/>
      <c r="X830" s="68"/>
      <c r="Y830" s="68"/>
      <c r="Z830" s="68"/>
      <c r="AA830" s="68"/>
      <c r="AB830" s="68"/>
      <c r="AC830" s="68"/>
      <c r="AD830" s="68"/>
      <c r="AE830" s="68"/>
      <c r="AF830" s="68"/>
      <c r="AG830" s="68"/>
      <c r="AH830" s="68"/>
      <c r="AI830" s="68"/>
      <c r="AJ830" s="68"/>
      <c r="AK830" s="68"/>
      <c r="AL830" s="68"/>
      <c r="AM830" s="68"/>
      <c r="AN830" s="68"/>
      <c r="AO830" s="68"/>
      <c r="AP830" s="68"/>
      <c r="AQ830" s="68"/>
      <c r="AR830" s="68"/>
      <c r="AS830" s="68"/>
      <c r="AT830" s="68"/>
      <c r="AU830" s="68"/>
      <c r="AV830" s="68"/>
      <c r="AW830" s="68"/>
      <c r="AX830" s="68"/>
      <c r="AY830" s="68"/>
      <c r="AZ830" s="68"/>
    </row>
    <row r="831" spans="1:52" ht="15.75" customHeight="1" x14ac:dyDescent="0.25">
      <c r="A831" s="348"/>
      <c r="B831" s="68"/>
      <c r="C831" s="309"/>
      <c r="D831" s="309"/>
      <c r="E831" s="309"/>
      <c r="F831" s="309"/>
      <c r="G831" s="309"/>
      <c r="H831" s="309"/>
      <c r="I831" s="309"/>
      <c r="J831" s="309"/>
      <c r="K831" s="309"/>
      <c r="L831" s="309"/>
      <c r="M831" s="309"/>
      <c r="N831" s="309"/>
      <c r="O831" s="68"/>
      <c r="P831" s="68"/>
      <c r="Q831" s="68"/>
      <c r="R831" s="68"/>
      <c r="S831" s="68"/>
      <c r="T831" s="68"/>
      <c r="U831" s="68"/>
      <c r="V831" s="68"/>
      <c r="W831" s="68"/>
      <c r="X831" s="68"/>
      <c r="Y831" s="68"/>
      <c r="Z831" s="68"/>
      <c r="AA831" s="68"/>
      <c r="AB831" s="68"/>
      <c r="AC831" s="68"/>
      <c r="AD831" s="68"/>
      <c r="AE831" s="68"/>
      <c r="AF831" s="68"/>
      <c r="AG831" s="68"/>
      <c r="AH831" s="68"/>
      <c r="AI831" s="68"/>
      <c r="AJ831" s="68"/>
      <c r="AK831" s="68"/>
      <c r="AL831" s="68"/>
      <c r="AM831" s="68"/>
      <c r="AN831" s="68"/>
      <c r="AO831" s="68"/>
      <c r="AP831" s="68"/>
      <c r="AQ831" s="68"/>
      <c r="AR831" s="68"/>
      <c r="AS831" s="68"/>
      <c r="AT831" s="68"/>
      <c r="AU831" s="68"/>
      <c r="AV831" s="68"/>
      <c r="AW831" s="68"/>
      <c r="AX831" s="68"/>
      <c r="AY831" s="68"/>
      <c r="AZ831" s="68"/>
    </row>
    <row r="832" spans="1:52" ht="15.75" customHeight="1" x14ac:dyDescent="0.25">
      <c r="A832" s="348"/>
      <c r="B832" s="68"/>
      <c r="C832" s="309"/>
      <c r="D832" s="309"/>
      <c r="E832" s="309"/>
      <c r="F832" s="309"/>
      <c r="G832" s="309"/>
      <c r="H832" s="309"/>
      <c r="I832" s="309"/>
      <c r="J832" s="309"/>
      <c r="K832" s="309"/>
      <c r="L832" s="309"/>
      <c r="M832" s="309"/>
      <c r="N832" s="309"/>
      <c r="O832" s="68"/>
      <c r="P832" s="68"/>
      <c r="Q832" s="68"/>
      <c r="R832" s="68"/>
      <c r="S832" s="68"/>
      <c r="T832" s="68"/>
      <c r="U832" s="68"/>
      <c r="V832" s="68"/>
      <c r="W832" s="68"/>
      <c r="X832" s="68"/>
      <c r="Y832" s="68"/>
      <c r="Z832" s="68"/>
      <c r="AA832" s="68"/>
      <c r="AB832" s="68"/>
      <c r="AC832" s="68"/>
      <c r="AD832" s="68"/>
      <c r="AE832" s="68"/>
      <c r="AF832" s="68"/>
      <c r="AG832" s="68"/>
      <c r="AH832" s="68"/>
      <c r="AI832" s="68"/>
      <c r="AJ832" s="68"/>
      <c r="AK832" s="68"/>
      <c r="AL832" s="68"/>
      <c r="AM832" s="68"/>
      <c r="AN832" s="68"/>
      <c r="AO832" s="68"/>
      <c r="AP832" s="68"/>
      <c r="AQ832" s="68"/>
      <c r="AR832" s="68"/>
      <c r="AS832" s="68"/>
      <c r="AT832" s="68"/>
      <c r="AU832" s="68"/>
      <c r="AV832" s="68"/>
      <c r="AW832" s="68"/>
      <c r="AX832" s="68"/>
      <c r="AY832" s="68"/>
      <c r="AZ832" s="68"/>
    </row>
    <row r="833" spans="1:52" ht="15.75" customHeight="1" x14ac:dyDescent="0.25">
      <c r="A833" s="348"/>
      <c r="B833" s="68"/>
      <c r="C833" s="309"/>
      <c r="D833" s="309"/>
      <c r="E833" s="309"/>
      <c r="F833" s="309"/>
      <c r="G833" s="309"/>
      <c r="H833" s="309"/>
      <c r="I833" s="309"/>
      <c r="J833" s="309"/>
      <c r="K833" s="309"/>
      <c r="L833" s="309"/>
      <c r="M833" s="309"/>
      <c r="N833" s="309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68"/>
      <c r="AA833" s="68"/>
      <c r="AB833" s="68"/>
      <c r="AC833" s="68"/>
      <c r="AD833" s="68"/>
      <c r="AE833" s="68"/>
      <c r="AF833" s="68"/>
      <c r="AG833" s="68"/>
      <c r="AH833" s="68"/>
      <c r="AI833" s="68"/>
      <c r="AJ833" s="68"/>
      <c r="AK833" s="68"/>
      <c r="AL833" s="68"/>
      <c r="AM833" s="68"/>
      <c r="AN833" s="68"/>
      <c r="AO833" s="68"/>
      <c r="AP833" s="68"/>
      <c r="AQ833" s="68"/>
      <c r="AR833" s="68"/>
      <c r="AS833" s="68"/>
      <c r="AT833" s="68"/>
      <c r="AU833" s="68"/>
      <c r="AV833" s="68"/>
      <c r="AW833" s="68"/>
      <c r="AX833" s="68"/>
      <c r="AY833" s="68"/>
      <c r="AZ833" s="68"/>
    </row>
    <row r="834" spans="1:52" ht="15.75" customHeight="1" x14ac:dyDescent="0.25">
      <c r="A834" s="348"/>
      <c r="B834" s="68"/>
      <c r="C834" s="309"/>
      <c r="D834" s="309"/>
      <c r="E834" s="309"/>
      <c r="F834" s="309"/>
      <c r="G834" s="309"/>
      <c r="H834" s="309"/>
      <c r="I834" s="309"/>
      <c r="J834" s="309"/>
      <c r="K834" s="309"/>
      <c r="L834" s="309"/>
      <c r="M834" s="309"/>
      <c r="N834" s="309"/>
      <c r="O834" s="68"/>
      <c r="P834" s="68"/>
      <c r="Q834" s="68"/>
      <c r="R834" s="68"/>
      <c r="S834" s="68"/>
      <c r="T834" s="68"/>
      <c r="U834" s="68"/>
      <c r="V834" s="68"/>
      <c r="W834" s="68"/>
      <c r="X834" s="68"/>
      <c r="Y834" s="68"/>
      <c r="Z834" s="68"/>
      <c r="AA834" s="68"/>
      <c r="AB834" s="68"/>
      <c r="AC834" s="68"/>
      <c r="AD834" s="68"/>
      <c r="AE834" s="68"/>
      <c r="AF834" s="68"/>
      <c r="AG834" s="68"/>
      <c r="AH834" s="68"/>
      <c r="AI834" s="68"/>
      <c r="AJ834" s="68"/>
      <c r="AK834" s="68"/>
      <c r="AL834" s="68"/>
      <c r="AM834" s="68"/>
      <c r="AN834" s="68"/>
      <c r="AO834" s="68"/>
      <c r="AP834" s="68"/>
      <c r="AQ834" s="68"/>
      <c r="AR834" s="68"/>
      <c r="AS834" s="68"/>
      <c r="AT834" s="68"/>
      <c r="AU834" s="68"/>
      <c r="AV834" s="68"/>
      <c r="AW834" s="68"/>
      <c r="AX834" s="68"/>
      <c r="AY834" s="68"/>
      <c r="AZ834" s="68"/>
    </row>
    <row r="835" spans="1:52" ht="15.75" customHeight="1" x14ac:dyDescent="0.25">
      <c r="A835" s="348"/>
      <c r="B835" s="68"/>
      <c r="C835" s="309"/>
      <c r="D835" s="309"/>
      <c r="E835" s="309"/>
      <c r="F835" s="309"/>
      <c r="G835" s="309"/>
      <c r="H835" s="309"/>
      <c r="I835" s="309"/>
      <c r="J835" s="309"/>
      <c r="K835" s="309"/>
      <c r="L835" s="309"/>
      <c r="M835" s="309"/>
      <c r="N835" s="309"/>
      <c r="O835" s="68"/>
      <c r="P835" s="68"/>
      <c r="Q835" s="68"/>
      <c r="R835" s="68"/>
      <c r="S835" s="68"/>
      <c r="T835" s="68"/>
      <c r="U835" s="68"/>
      <c r="V835" s="68"/>
      <c r="W835" s="68"/>
      <c r="X835" s="68"/>
      <c r="Y835" s="68"/>
      <c r="Z835" s="68"/>
      <c r="AA835" s="68"/>
      <c r="AB835" s="68"/>
      <c r="AC835" s="68"/>
      <c r="AD835" s="68"/>
      <c r="AE835" s="68"/>
      <c r="AF835" s="68"/>
      <c r="AG835" s="68"/>
      <c r="AH835" s="68"/>
      <c r="AI835" s="68"/>
      <c r="AJ835" s="68"/>
      <c r="AK835" s="68"/>
      <c r="AL835" s="68"/>
      <c r="AM835" s="68"/>
      <c r="AN835" s="68"/>
      <c r="AO835" s="68"/>
      <c r="AP835" s="68"/>
      <c r="AQ835" s="68"/>
      <c r="AR835" s="68"/>
      <c r="AS835" s="68"/>
      <c r="AT835" s="68"/>
      <c r="AU835" s="68"/>
      <c r="AV835" s="68"/>
      <c r="AW835" s="68"/>
      <c r="AX835" s="68"/>
      <c r="AY835" s="68"/>
      <c r="AZ835" s="68"/>
    </row>
    <row r="836" spans="1:52" ht="15.75" customHeight="1" x14ac:dyDescent="0.25">
      <c r="A836" s="348"/>
      <c r="B836" s="68"/>
      <c r="C836" s="309"/>
      <c r="D836" s="309"/>
      <c r="E836" s="309"/>
      <c r="F836" s="309"/>
      <c r="G836" s="309"/>
      <c r="H836" s="309"/>
      <c r="I836" s="309"/>
      <c r="J836" s="309"/>
      <c r="K836" s="309"/>
      <c r="L836" s="309"/>
      <c r="M836" s="309"/>
      <c r="N836" s="309"/>
      <c r="O836" s="68"/>
      <c r="P836" s="68"/>
      <c r="Q836" s="68"/>
      <c r="R836" s="68"/>
      <c r="S836" s="68"/>
      <c r="T836" s="68"/>
      <c r="U836" s="68"/>
      <c r="V836" s="68"/>
      <c r="W836" s="68"/>
      <c r="X836" s="68"/>
      <c r="Y836" s="68"/>
      <c r="Z836" s="68"/>
      <c r="AA836" s="68"/>
      <c r="AB836" s="68"/>
      <c r="AC836" s="68"/>
      <c r="AD836" s="68"/>
      <c r="AE836" s="68"/>
      <c r="AF836" s="68"/>
      <c r="AG836" s="68"/>
      <c r="AH836" s="68"/>
      <c r="AI836" s="68"/>
      <c r="AJ836" s="68"/>
      <c r="AK836" s="68"/>
      <c r="AL836" s="68"/>
      <c r="AM836" s="68"/>
      <c r="AN836" s="68"/>
      <c r="AO836" s="68"/>
      <c r="AP836" s="68"/>
      <c r="AQ836" s="68"/>
      <c r="AR836" s="68"/>
      <c r="AS836" s="68"/>
      <c r="AT836" s="68"/>
      <c r="AU836" s="68"/>
      <c r="AV836" s="68"/>
      <c r="AW836" s="68"/>
      <c r="AX836" s="68"/>
      <c r="AY836" s="68"/>
      <c r="AZ836" s="68"/>
    </row>
    <row r="837" spans="1:52" ht="15.75" customHeight="1" x14ac:dyDescent="0.25">
      <c r="A837" s="348"/>
      <c r="B837" s="68"/>
      <c r="C837" s="309"/>
      <c r="D837" s="309"/>
      <c r="E837" s="309"/>
      <c r="F837" s="309"/>
      <c r="G837" s="309"/>
      <c r="H837" s="309"/>
      <c r="I837" s="309"/>
      <c r="J837" s="309"/>
      <c r="K837" s="309"/>
      <c r="L837" s="309"/>
      <c r="M837" s="309"/>
      <c r="N837" s="309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68"/>
      <c r="Z837" s="68"/>
      <c r="AA837" s="68"/>
      <c r="AB837" s="68"/>
      <c r="AC837" s="68"/>
      <c r="AD837" s="68"/>
      <c r="AE837" s="68"/>
      <c r="AF837" s="68"/>
      <c r="AG837" s="68"/>
      <c r="AH837" s="68"/>
      <c r="AI837" s="68"/>
      <c r="AJ837" s="68"/>
      <c r="AK837" s="68"/>
      <c r="AL837" s="68"/>
      <c r="AM837" s="68"/>
      <c r="AN837" s="68"/>
      <c r="AO837" s="68"/>
      <c r="AP837" s="68"/>
      <c r="AQ837" s="68"/>
      <c r="AR837" s="68"/>
      <c r="AS837" s="68"/>
      <c r="AT837" s="68"/>
      <c r="AU837" s="68"/>
      <c r="AV837" s="68"/>
      <c r="AW837" s="68"/>
      <c r="AX837" s="68"/>
      <c r="AY837" s="68"/>
      <c r="AZ837" s="68"/>
    </row>
    <row r="838" spans="1:52" ht="15.75" customHeight="1" x14ac:dyDescent="0.25">
      <c r="A838" s="348"/>
      <c r="B838" s="68"/>
      <c r="C838" s="309"/>
      <c r="D838" s="309"/>
      <c r="E838" s="309"/>
      <c r="F838" s="309"/>
      <c r="G838" s="309"/>
      <c r="H838" s="309"/>
      <c r="I838" s="309"/>
      <c r="J838" s="309"/>
      <c r="K838" s="309"/>
      <c r="L838" s="309"/>
      <c r="M838" s="309"/>
      <c r="N838" s="309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68"/>
      <c r="Z838" s="68"/>
      <c r="AA838" s="68"/>
      <c r="AB838" s="68"/>
      <c r="AC838" s="68"/>
      <c r="AD838" s="68"/>
      <c r="AE838" s="68"/>
      <c r="AF838" s="68"/>
      <c r="AG838" s="68"/>
      <c r="AH838" s="68"/>
      <c r="AI838" s="68"/>
      <c r="AJ838" s="68"/>
      <c r="AK838" s="68"/>
      <c r="AL838" s="68"/>
      <c r="AM838" s="68"/>
      <c r="AN838" s="68"/>
      <c r="AO838" s="68"/>
      <c r="AP838" s="68"/>
      <c r="AQ838" s="68"/>
      <c r="AR838" s="68"/>
      <c r="AS838" s="68"/>
      <c r="AT838" s="68"/>
      <c r="AU838" s="68"/>
      <c r="AV838" s="68"/>
      <c r="AW838" s="68"/>
      <c r="AX838" s="68"/>
      <c r="AY838" s="68"/>
      <c r="AZ838" s="68"/>
    </row>
    <row r="839" spans="1:52" ht="15.75" customHeight="1" x14ac:dyDescent="0.25">
      <c r="A839" s="348"/>
      <c r="B839" s="68"/>
      <c r="C839" s="309"/>
      <c r="D839" s="309"/>
      <c r="E839" s="309"/>
      <c r="F839" s="309"/>
      <c r="G839" s="309"/>
      <c r="H839" s="309"/>
      <c r="I839" s="309"/>
      <c r="J839" s="309"/>
      <c r="K839" s="309"/>
      <c r="L839" s="309"/>
      <c r="M839" s="309"/>
      <c r="N839" s="309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68"/>
      <c r="AA839" s="68"/>
      <c r="AB839" s="68"/>
      <c r="AC839" s="68"/>
      <c r="AD839" s="68"/>
      <c r="AE839" s="68"/>
      <c r="AF839" s="68"/>
      <c r="AG839" s="68"/>
      <c r="AH839" s="68"/>
      <c r="AI839" s="68"/>
      <c r="AJ839" s="68"/>
      <c r="AK839" s="68"/>
      <c r="AL839" s="68"/>
      <c r="AM839" s="68"/>
      <c r="AN839" s="68"/>
      <c r="AO839" s="68"/>
      <c r="AP839" s="68"/>
      <c r="AQ839" s="68"/>
      <c r="AR839" s="68"/>
      <c r="AS839" s="68"/>
      <c r="AT839" s="68"/>
      <c r="AU839" s="68"/>
      <c r="AV839" s="68"/>
      <c r="AW839" s="68"/>
      <c r="AX839" s="68"/>
      <c r="AY839" s="68"/>
      <c r="AZ839" s="68"/>
    </row>
    <row r="840" spans="1:52" ht="15.75" customHeight="1" x14ac:dyDescent="0.25">
      <c r="A840" s="348"/>
      <c r="B840" s="68"/>
      <c r="C840" s="309"/>
      <c r="D840" s="309"/>
      <c r="E840" s="309"/>
      <c r="F840" s="309"/>
      <c r="G840" s="309"/>
      <c r="H840" s="309"/>
      <c r="I840" s="309"/>
      <c r="J840" s="309"/>
      <c r="K840" s="309"/>
      <c r="L840" s="309"/>
      <c r="M840" s="309"/>
      <c r="N840" s="309"/>
      <c r="O840" s="68"/>
      <c r="P840" s="68"/>
      <c r="Q840" s="68"/>
      <c r="R840" s="68"/>
      <c r="S840" s="68"/>
      <c r="T840" s="68"/>
      <c r="U840" s="68"/>
      <c r="V840" s="68"/>
      <c r="W840" s="68"/>
      <c r="X840" s="68"/>
      <c r="Y840" s="68"/>
      <c r="Z840" s="68"/>
      <c r="AA840" s="68"/>
      <c r="AB840" s="68"/>
      <c r="AC840" s="68"/>
      <c r="AD840" s="68"/>
      <c r="AE840" s="68"/>
      <c r="AF840" s="68"/>
      <c r="AG840" s="68"/>
      <c r="AH840" s="68"/>
      <c r="AI840" s="68"/>
      <c r="AJ840" s="68"/>
      <c r="AK840" s="68"/>
      <c r="AL840" s="68"/>
      <c r="AM840" s="68"/>
      <c r="AN840" s="68"/>
      <c r="AO840" s="68"/>
      <c r="AP840" s="68"/>
      <c r="AQ840" s="68"/>
      <c r="AR840" s="68"/>
      <c r="AS840" s="68"/>
      <c r="AT840" s="68"/>
      <c r="AU840" s="68"/>
      <c r="AV840" s="68"/>
      <c r="AW840" s="68"/>
      <c r="AX840" s="68"/>
      <c r="AY840" s="68"/>
      <c r="AZ840" s="68"/>
    </row>
    <row r="841" spans="1:52" ht="15.75" customHeight="1" x14ac:dyDescent="0.25">
      <c r="A841" s="348"/>
      <c r="B841" s="68"/>
      <c r="C841" s="309"/>
      <c r="D841" s="309"/>
      <c r="E841" s="309"/>
      <c r="F841" s="309"/>
      <c r="G841" s="309"/>
      <c r="H841" s="309"/>
      <c r="I841" s="309"/>
      <c r="J841" s="309"/>
      <c r="K841" s="309"/>
      <c r="L841" s="309"/>
      <c r="M841" s="309"/>
      <c r="N841" s="309"/>
      <c r="O841" s="68"/>
      <c r="P841" s="68"/>
      <c r="Q841" s="68"/>
      <c r="R841" s="68"/>
      <c r="S841" s="68"/>
      <c r="T841" s="68"/>
      <c r="U841" s="68"/>
      <c r="V841" s="68"/>
      <c r="W841" s="68"/>
      <c r="X841" s="68"/>
      <c r="Y841" s="68"/>
      <c r="Z841" s="68"/>
      <c r="AA841" s="68"/>
      <c r="AB841" s="68"/>
      <c r="AC841" s="68"/>
      <c r="AD841" s="68"/>
      <c r="AE841" s="68"/>
      <c r="AF841" s="68"/>
      <c r="AG841" s="68"/>
      <c r="AH841" s="68"/>
      <c r="AI841" s="68"/>
      <c r="AJ841" s="68"/>
      <c r="AK841" s="68"/>
      <c r="AL841" s="68"/>
      <c r="AM841" s="68"/>
      <c r="AN841" s="68"/>
      <c r="AO841" s="68"/>
      <c r="AP841" s="68"/>
      <c r="AQ841" s="68"/>
      <c r="AR841" s="68"/>
      <c r="AS841" s="68"/>
      <c r="AT841" s="68"/>
      <c r="AU841" s="68"/>
      <c r="AV841" s="68"/>
      <c r="AW841" s="68"/>
      <c r="AX841" s="68"/>
      <c r="AY841" s="68"/>
      <c r="AZ841" s="68"/>
    </row>
    <row r="842" spans="1:52" ht="15.75" customHeight="1" x14ac:dyDescent="0.25">
      <c r="A842" s="348"/>
      <c r="B842" s="68"/>
      <c r="C842" s="309"/>
      <c r="D842" s="309"/>
      <c r="E842" s="309"/>
      <c r="F842" s="309"/>
      <c r="G842" s="309"/>
      <c r="H842" s="309"/>
      <c r="I842" s="309"/>
      <c r="J842" s="309"/>
      <c r="K842" s="309"/>
      <c r="L842" s="309"/>
      <c r="M842" s="309"/>
      <c r="N842" s="309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  <c r="AO842" s="68"/>
      <c r="AP842" s="68"/>
      <c r="AQ842" s="68"/>
      <c r="AR842" s="68"/>
      <c r="AS842" s="68"/>
      <c r="AT842" s="68"/>
      <c r="AU842" s="68"/>
      <c r="AV842" s="68"/>
      <c r="AW842" s="68"/>
      <c r="AX842" s="68"/>
      <c r="AY842" s="68"/>
      <c r="AZ842" s="68"/>
    </row>
    <row r="843" spans="1:52" ht="15.75" customHeight="1" x14ac:dyDescent="0.25">
      <c r="A843" s="348"/>
      <c r="B843" s="68"/>
      <c r="C843" s="309"/>
      <c r="D843" s="309"/>
      <c r="E843" s="309"/>
      <c r="F843" s="309"/>
      <c r="G843" s="309"/>
      <c r="H843" s="309"/>
      <c r="I843" s="309"/>
      <c r="J843" s="309"/>
      <c r="K843" s="309"/>
      <c r="L843" s="309"/>
      <c r="M843" s="309"/>
      <c r="N843" s="309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68"/>
      <c r="Z843" s="68"/>
      <c r="AA843" s="68"/>
      <c r="AB843" s="68"/>
      <c r="AC843" s="68"/>
      <c r="AD843" s="68"/>
      <c r="AE843" s="68"/>
      <c r="AF843" s="68"/>
      <c r="AG843" s="68"/>
      <c r="AH843" s="68"/>
      <c r="AI843" s="68"/>
      <c r="AJ843" s="68"/>
      <c r="AK843" s="68"/>
      <c r="AL843" s="68"/>
      <c r="AM843" s="68"/>
      <c r="AN843" s="68"/>
      <c r="AO843" s="68"/>
      <c r="AP843" s="68"/>
      <c r="AQ843" s="68"/>
      <c r="AR843" s="68"/>
      <c r="AS843" s="68"/>
      <c r="AT843" s="68"/>
      <c r="AU843" s="68"/>
      <c r="AV843" s="68"/>
      <c r="AW843" s="68"/>
      <c r="AX843" s="68"/>
      <c r="AY843" s="68"/>
      <c r="AZ843" s="68"/>
    </row>
    <row r="844" spans="1:52" ht="15.75" customHeight="1" x14ac:dyDescent="0.25">
      <c r="A844" s="348"/>
      <c r="B844" s="68"/>
      <c r="C844" s="309"/>
      <c r="D844" s="309"/>
      <c r="E844" s="309"/>
      <c r="F844" s="309"/>
      <c r="G844" s="309"/>
      <c r="H844" s="309"/>
      <c r="I844" s="309"/>
      <c r="J844" s="309"/>
      <c r="K844" s="309"/>
      <c r="L844" s="309"/>
      <c r="M844" s="309"/>
      <c r="N844" s="309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68"/>
      <c r="Z844" s="68"/>
      <c r="AA844" s="68"/>
      <c r="AB844" s="68"/>
      <c r="AC844" s="68"/>
      <c r="AD844" s="68"/>
      <c r="AE844" s="68"/>
      <c r="AF844" s="68"/>
      <c r="AG844" s="68"/>
      <c r="AH844" s="68"/>
      <c r="AI844" s="68"/>
      <c r="AJ844" s="68"/>
      <c r="AK844" s="68"/>
      <c r="AL844" s="68"/>
      <c r="AM844" s="68"/>
      <c r="AN844" s="68"/>
      <c r="AO844" s="68"/>
      <c r="AP844" s="68"/>
      <c r="AQ844" s="68"/>
      <c r="AR844" s="68"/>
      <c r="AS844" s="68"/>
      <c r="AT844" s="68"/>
      <c r="AU844" s="68"/>
      <c r="AV844" s="68"/>
      <c r="AW844" s="68"/>
      <c r="AX844" s="68"/>
      <c r="AY844" s="68"/>
      <c r="AZ844" s="68"/>
    </row>
    <row r="845" spans="1:52" ht="15.75" customHeight="1" x14ac:dyDescent="0.25">
      <c r="A845" s="348"/>
      <c r="B845" s="68"/>
      <c r="C845" s="309"/>
      <c r="D845" s="309"/>
      <c r="E845" s="309"/>
      <c r="F845" s="309"/>
      <c r="G845" s="309"/>
      <c r="H845" s="309"/>
      <c r="I845" s="309"/>
      <c r="J845" s="309"/>
      <c r="K845" s="309"/>
      <c r="L845" s="309"/>
      <c r="M845" s="309"/>
      <c r="N845" s="309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68"/>
      <c r="Z845" s="68"/>
      <c r="AA845" s="68"/>
      <c r="AB845" s="68"/>
      <c r="AC845" s="68"/>
      <c r="AD845" s="68"/>
      <c r="AE845" s="68"/>
      <c r="AF845" s="68"/>
      <c r="AG845" s="68"/>
      <c r="AH845" s="68"/>
      <c r="AI845" s="68"/>
      <c r="AJ845" s="68"/>
      <c r="AK845" s="68"/>
      <c r="AL845" s="68"/>
      <c r="AM845" s="68"/>
      <c r="AN845" s="68"/>
      <c r="AO845" s="68"/>
      <c r="AP845" s="68"/>
      <c r="AQ845" s="68"/>
      <c r="AR845" s="68"/>
      <c r="AS845" s="68"/>
      <c r="AT845" s="68"/>
      <c r="AU845" s="68"/>
      <c r="AV845" s="68"/>
      <c r="AW845" s="68"/>
      <c r="AX845" s="68"/>
      <c r="AY845" s="68"/>
      <c r="AZ845" s="68"/>
    </row>
    <row r="846" spans="1:52" ht="15.75" customHeight="1" x14ac:dyDescent="0.25">
      <c r="A846" s="348"/>
      <c r="B846" s="68"/>
      <c r="C846" s="309"/>
      <c r="D846" s="309"/>
      <c r="E846" s="309"/>
      <c r="F846" s="309"/>
      <c r="G846" s="309"/>
      <c r="H846" s="309"/>
      <c r="I846" s="309"/>
      <c r="J846" s="309"/>
      <c r="K846" s="309"/>
      <c r="L846" s="309"/>
      <c r="M846" s="309"/>
      <c r="N846" s="309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  <c r="AA846" s="68"/>
      <c r="AB846" s="68"/>
      <c r="AC846" s="68"/>
      <c r="AD846" s="68"/>
      <c r="AE846" s="68"/>
      <c r="AF846" s="68"/>
      <c r="AG846" s="68"/>
      <c r="AH846" s="68"/>
      <c r="AI846" s="68"/>
      <c r="AJ846" s="68"/>
      <c r="AK846" s="68"/>
      <c r="AL846" s="68"/>
      <c r="AM846" s="68"/>
      <c r="AN846" s="68"/>
      <c r="AO846" s="68"/>
      <c r="AP846" s="68"/>
      <c r="AQ846" s="68"/>
      <c r="AR846" s="68"/>
      <c r="AS846" s="68"/>
      <c r="AT846" s="68"/>
      <c r="AU846" s="68"/>
      <c r="AV846" s="68"/>
      <c r="AW846" s="68"/>
      <c r="AX846" s="68"/>
      <c r="AY846" s="68"/>
      <c r="AZ846" s="68"/>
    </row>
    <row r="847" spans="1:52" ht="15.75" customHeight="1" x14ac:dyDescent="0.25">
      <c r="A847" s="348"/>
      <c r="B847" s="68"/>
      <c r="C847" s="309"/>
      <c r="D847" s="309"/>
      <c r="E847" s="309"/>
      <c r="F847" s="309"/>
      <c r="G847" s="309"/>
      <c r="H847" s="309"/>
      <c r="I847" s="309"/>
      <c r="J847" s="309"/>
      <c r="K847" s="309"/>
      <c r="L847" s="309"/>
      <c r="M847" s="309"/>
      <c r="N847" s="309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68"/>
      <c r="Z847" s="68"/>
      <c r="AA847" s="68"/>
      <c r="AB847" s="68"/>
      <c r="AC847" s="68"/>
      <c r="AD847" s="68"/>
      <c r="AE847" s="68"/>
      <c r="AF847" s="68"/>
      <c r="AG847" s="68"/>
      <c r="AH847" s="68"/>
      <c r="AI847" s="68"/>
      <c r="AJ847" s="68"/>
      <c r="AK847" s="68"/>
      <c r="AL847" s="68"/>
      <c r="AM847" s="68"/>
      <c r="AN847" s="68"/>
      <c r="AO847" s="68"/>
      <c r="AP847" s="68"/>
      <c r="AQ847" s="68"/>
      <c r="AR847" s="68"/>
      <c r="AS847" s="68"/>
      <c r="AT847" s="68"/>
      <c r="AU847" s="68"/>
      <c r="AV847" s="68"/>
      <c r="AW847" s="68"/>
      <c r="AX847" s="68"/>
      <c r="AY847" s="68"/>
      <c r="AZ847" s="68"/>
    </row>
    <row r="848" spans="1:52" ht="15.75" customHeight="1" x14ac:dyDescent="0.25">
      <c r="A848" s="348"/>
      <c r="B848" s="68"/>
      <c r="C848" s="309"/>
      <c r="D848" s="309"/>
      <c r="E848" s="309"/>
      <c r="F848" s="309"/>
      <c r="G848" s="309"/>
      <c r="H848" s="309"/>
      <c r="I848" s="309"/>
      <c r="J848" s="309"/>
      <c r="K848" s="309"/>
      <c r="L848" s="309"/>
      <c r="M848" s="309"/>
      <c r="N848" s="309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  <c r="AA848" s="68"/>
      <c r="AB848" s="68"/>
      <c r="AC848" s="68"/>
      <c r="AD848" s="68"/>
      <c r="AE848" s="68"/>
      <c r="AF848" s="68"/>
      <c r="AG848" s="68"/>
      <c r="AH848" s="68"/>
      <c r="AI848" s="68"/>
      <c r="AJ848" s="68"/>
      <c r="AK848" s="68"/>
      <c r="AL848" s="68"/>
      <c r="AM848" s="68"/>
      <c r="AN848" s="68"/>
      <c r="AO848" s="68"/>
      <c r="AP848" s="68"/>
      <c r="AQ848" s="68"/>
      <c r="AR848" s="68"/>
      <c r="AS848" s="68"/>
      <c r="AT848" s="68"/>
      <c r="AU848" s="68"/>
      <c r="AV848" s="68"/>
      <c r="AW848" s="68"/>
      <c r="AX848" s="68"/>
      <c r="AY848" s="68"/>
      <c r="AZ848" s="68"/>
    </row>
    <row r="849" spans="1:52" ht="15.75" customHeight="1" x14ac:dyDescent="0.25">
      <c r="A849" s="348"/>
      <c r="B849" s="68"/>
      <c r="C849" s="309"/>
      <c r="D849" s="309"/>
      <c r="E849" s="309"/>
      <c r="F849" s="309"/>
      <c r="G849" s="309"/>
      <c r="H849" s="309"/>
      <c r="I849" s="309"/>
      <c r="J849" s="309"/>
      <c r="K849" s="309"/>
      <c r="L849" s="309"/>
      <c r="M849" s="309"/>
      <c r="N849" s="309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  <c r="AA849" s="68"/>
      <c r="AB849" s="68"/>
      <c r="AC849" s="68"/>
      <c r="AD849" s="68"/>
      <c r="AE849" s="68"/>
      <c r="AF849" s="68"/>
      <c r="AG849" s="68"/>
      <c r="AH849" s="68"/>
      <c r="AI849" s="68"/>
      <c r="AJ849" s="68"/>
      <c r="AK849" s="68"/>
      <c r="AL849" s="68"/>
      <c r="AM849" s="68"/>
      <c r="AN849" s="68"/>
      <c r="AO849" s="68"/>
      <c r="AP849" s="68"/>
      <c r="AQ849" s="68"/>
      <c r="AR849" s="68"/>
      <c r="AS849" s="68"/>
      <c r="AT849" s="68"/>
      <c r="AU849" s="68"/>
      <c r="AV849" s="68"/>
      <c r="AW849" s="68"/>
      <c r="AX849" s="68"/>
      <c r="AY849" s="68"/>
      <c r="AZ849" s="68"/>
    </row>
    <row r="850" spans="1:52" ht="15.75" customHeight="1" x14ac:dyDescent="0.25">
      <c r="A850" s="348"/>
      <c r="B850" s="68"/>
      <c r="C850" s="309"/>
      <c r="D850" s="309"/>
      <c r="E850" s="309"/>
      <c r="F850" s="309"/>
      <c r="G850" s="309"/>
      <c r="H850" s="309"/>
      <c r="I850" s="309"/>
      <c r="J850" s="309"/>
      <c r="K850" s="309"/>
      <c r="L850" s="309"/>
      <c r="M850" s="309"/>
      <c r="N850" s="309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  <c r="AA850" s="68"/>
      <c r="AB850" s="68"/>
      <c r="AC850" s="68"/>
      <c r="AD850" s="68"/>
      <c r="AE850" s="68"/>
      <c r="AF850" s="68"/>
      <c r="AG850" s="68"/>
      <c r="AH850" s="68"/>
      <c r="AI850" s="68"/>
      <c r="AJ850" s="68"/>
      <c r="AK850" s="68"/>
      <c r="AL850" s="68"/>
      <c r="AM850" s="68"/>
      <c r="AN850" s="68"/>
      <c r="AO850" s="68"/>
      <c r="AP850" s="68"/>
      <c r="AQ850" s="68"/>
      <c r="AR850" s="68"/>
      <c r="AS850" s="68"/>
      <c r="AT850" s="68"/>
      <c r="AU850" s="68"/>
      <c r="AV850" s="68"/>
      <c r="AW850" s="68"/>
      <c r="AX850" s="68"/>
      <c r="AY850" s="68"/>
      <c r="AZ850" s="68"/>
    </row>
    <row r="851" spans="1:52" ht="15.75" customHeight="1" x14ac:dyDescent="0.25">
      <c r="A851" s="348"/>
      <c r="B851" s="68"/>
      <c r="C851" s="309"/>
      <c r="D851" s="309"/>
      <c r="E851" s="309"/>
      <c r="F851" s="309"/>
      <c r="G851" s="309"/>
      <c r="H851" s="309"/>
      <c r="I851" s="309"/>
      <c r="J851" s="309"/>
      <c r="K851" s="309"/>
      <c r="L851" s="309"/>
      <c r="M851" s="309"/>
      <c r="N851" s="309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  <c r="AA851" s="68"/>
      <c r="AB851" s="68"/>
      <c r="AC851" s="68"/>
      <c r="AD851" s="68"/>
      <c r="AE851" s="68"/>
      <c r="AF851" s="68"/>
      <c r="AG851" s="68"/>
      <c r="AH851" s="68"/>
      <c r="AI851" s="68"/>
      <c r="AJ851" s="68"/>
      <c r="AK851" s="68"/>
      <c r="AL851" s="68"/>
      <c r="AM851" s="68"/>
      <c r="AN851" s="68"/>
      <c r="AO851" s="68"/>
      <c r="AP851" s="68"/>
      <c r="AQ851" s="68"/>
      <c r="AR851" s="68"/>
      <c r="AS851" s="68"/>
      <c r="AT851" s="68"/>
      <c r="AU851" s="68"/>
      <c r="AV851" s="68"/>
      <c r="AW851" s="68"/>
      <c r="AX851" s="68"/>
      <c r="AY851" s="68"/>
      <c r="AZ851" s="68"/>
    </row>
    <row r="852" spans="1:52" ht="15.75" customHeight="1" x14ac:dyDescent="0.25">
      <c r="A852" s="348"/>
      <c r="B852" s="68"/>
      <c r="C852" s="309"/>
      <c r="D852" s="309"/>
      <c r="E852" s="309"/>
      <c r="F852" s="309"/>
      <c r="G852" s="309"/>
      <c r="H852" s="309"/>
      <c r="I852" s="309"/>
      <c r="J852" s="309"/>
      <c r="K852" s="309"/>
      <c r="L852" s="309"/>
      <c r="M852" s="309"/>
      <c r="N852" s="309"/>
      <c r="O852" s="68"/>
      <c r="P852" s="68"/>
      <c r="Q852" s="68"/>
      <c r="R852" s="68"/>
      <c r="S852" s="68"/>
      <c r="T852" s="68"/>
      <c r="U852" s="68"/>
      <c r="V852" s="68"/>
      <c r="W852" s="68"/>
      <c r="X852" s="68"/>
      <c r="Y852" s="68"/>
      <c r="Z852" s="68"/>
      <c r="AA852" s="68"/>
      <c r="AB852" s="68"/>
      <c r="AC852" s="68"/>
      <c r="AD852" s="68"/>
      <c r="AE852" s="68"/>
      <c r="AF852" s="68"/>
      <c r="AG852" s="68"/>
      <c r="AH852" s="68"/>
      <c r="AI852" s="68"/>
      <c r="AJ852" s="68"/>
      <c r="AK852" s="68"/>
      <c r="AL852" s="68"/>
      <c r="AM852" s="68"/>
      <c r="AN852" s="68"/>
      <c r="AO852" s="68"/>
      <c r="AP852" s="68"/>
      <c r="AQ852" s="68"/>
      <c r="AR852" s="68"/>
      <c r="AS852" s="68"/>
      <c r="AT852" s="68"/>
      <c r="AU852" s="68"/>
      <c r="AV852" s="68"/>
      <c r="AW852" s="68"/>
      <c r="AX852" s="68"/>
      <c r="AY852" s="68"/>
      <c r="AZ852" s="68"/>
    </row>
    <row r="853" spans="1:52" ht="15.75" customHeight="1" x14ac:dyDescent="0.25">
      <c r="A853" s="348"/>
      <c r="B853" s="68"/>
      <c r="C853" s="309"/>
      <c r="D853" s="309"/>
      <c r="E853" s="309"/>
      <c r="F853" s="309"/>
      <c r="G853" s="309"/>
      <c r="H853" s="309"/>
      <c r="I853" s="309"/>
      <c r="J853" s="309"/>
      <c r="K853" s="309"/>
      <c r="L853" s="309"/>
      <c r="M853" s="309"/>
      <c r="N853" s="309"/>
      <c r="O853" s="68"/>
      <c r="P853" s="68"/>
      <c r="Q853" s="68"/>
      <c r="R853" s="68"/>
      <c r="S853" s="68"/>
      <c r="T853" s="68"/>
      <c r="U853" s="68"/>
      <c r="V853" s="68"/>
      <c r="W853" s="68"/>
      <c r="X853" s="68"/>
      <c r="Y853" s="68"/>
      <c r="Z853" s="68"/>
      <c r="AA853" s="68"/>
      <c r="AB853" s="68"/>
      <c r="AC853" s="68"/>
      <c r="AD853" s="68"/>
      <c r="AE853" s="68"/>
      <c r="AF853" s="68"/>
      <c r="AG853" s="68"/>
      <c r="AH853" s="68"/>
      <c r="AI853" s="68"/>
      <c r="AJ853" s="68"/>
      <c r="AK853" s="68"/>
      <c r="AL853" s="68"/>
      <c r="AM853" s="68"/>
      <c r="AN853" s="68"/>
      <c r="AO853" s="68"/>
      <c r="AP853" s="68"/>
      <c r="AQ853" s="68"/>
      <c r="AR853" s="68"/>
      <c r="AS853" s="68"/>
      <c r="AT853" s="68"/>
      <c r="AU853" s="68"/>
      <c r="AV853" s="68"/>
      <c r="AW853" s="68"/>
      <c r="AX853" s="68"/>
      <c r="AY853" s="68"/>
      <c r="AZ853" s="68"/>
    </row>
    <row r="854" spans="1:52" ht="15.75" customHeight="1" x14ac:dyDescent="0.25">
      <c r="A854" s="348"/>
      <c r="B854" s="68"/>
      <c r="C854" s="309"/>
      <c r="D854" s="309"/>
      <c r="E854" s="309"/>
      <c r="F854" s="309"/>
      <c r="G854" s="309"/>
      <c r="H854" s="309"/>
      <c r="I854" s="309"/>
      <c r="J854" s="309"/>
      <c r="K854" s="309"/>
      <c r="L854" s="309"/>
      <c r="M854" s="309"/>
      <c r="N854" s="309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68"/>
      <c r="Z854" s="68"/>
      <c r="AA854" s="68"/>
      <c r="AB854" s="68"/>
      <c r="AC854" s="68"/>
      <c r="AD854" s="68"/>
      <c r="AE854" s="68"/>
      <c r="AF854" s="68"/>
      <c r="AG854" s="68"/>
      <c r="AH854" s="68"/>
      <c r="AI854" s="68"/>
      <c r="AJ854" s="68"/>
      <c r="AK854" s="68"/>
      <c r="AL854" s="68"/>
      <c r="AM854" s="68"/>
      <c r="AN854" s="68"/>
      <c r="AO854" s="68"/>
      <c r="AP854" s="68"/>
      <c r="AQ854" s="68"/>
      <c r="AR854" s="68"/>
      <c r="AS854" s="68"/>
      <c r="AT854" s="68"/>
      <c r="AU854" s="68"/>
      <c r="AV854" s="68"/>
      <c r="AW854" s="68"/>
      <c r="AX854" s="68"/>
      <c r="AY854" s="68"/>
      <c r="AZ854" s="68"/>
    </row>
    <row r="855" spans="1:52" ht="15.75" customHeight="1" x14ac:dyDescent="0.25">
      <c r="A855" s="348"/>
      <c r="B855" s="68"/>
      <c r="C855" s="309"/>
      <c r="D855" s="309"/>
      <c r="E855" s="309"/>
      <c r="F855" s="309"/>
      <c r="G855" s="309"/>
      <c r="H855" s="309"/>
      <c r="I855" s="309"/>
      <c r="J855" s="309"/>
      <c r="K855" s="309"/>
      <c r="L855" s="309"/>
      <c r="M855" s="309"/>
      <c r="N855" s="309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68"/>
      <c r="Z855" s="68"/>
      <c r="AA855" s="68"/>
      <c r="AB855" s="68"/>
      <c r="AC855" s="68"/>
      <c r="AD855" s="68"/>
      <c r="AE855" s="68"/>
      <c r="AF855" s="68"/>
      <c r="AG855" s="68"/>
      <c r="AH855" s="68"/>
      <c r="AI855" s="68"/>
      <c r="AJ855" s="68"/>
      <c r="AK855" s="68"/>
      <c r="AL855" s="68"/>
      <c r="AM855" s="68"/>
      <c r="AN855" s="68"/>
      <c r="AO855" s="68"/>
      <c r="AP855" s="68"/>
      <c r="AQ855" s="68"/>
      <c r="AR855" s="68"/>
      <c r="AS855" s="68"/>
      <c r="AT855" s="68"/>
      <c r="AU855" s="68"/>
      <c r="AV855" s="68"/>
      <c r="AW855" s="68"/>
      <c r="AX855" s="68"/>
      <c r="AY855" s="68"/>
      <c r="AZ855" s="68"/>
    </row>
    <row r="856" spans="1:52" ht="15.75" customHeight="1" x14ac:dyDescent="0.25">
      <c r="A856" s="348"/>
      <c r="B856" s="68"/>
      <c r="C856" s="309"/>
      <c r="D856" s="309"/>
      <c r="E856" s="309"/>
      <c r="F856" s="309"/>
      <c r="G856" s="309"/>
      <c r="H856" s="309"/>
      <c r="I856" s="309"/>
      <c r="J856" s="309"/>
      <c r="K856" s="309"/>
      <c r="L856" s="309"/>
      <c r="M856" s="309"/>
      <c r="N856" s="309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68"/>
      <c r="Z856" s="68"/>
      <c r="AA856" s="68"/>
      <c r="AB856" s="68"/>
      <c r="AC856" s="68"/>
      <c r="AD856" s="68"/>
      <c r="AE856" s="68"/>
      <c r="AF856" s="68"/>
      <c r="AG856" s="68"/>
      <c r="AH856" s="68"/>
      <c r="AI856" s="68"/>
      <c r="AJ856" s="68"/>
      <c r="AK856" s="68"/>
      <c r="AL856" s="68"/>
      <c r="AM856" s="68"/>
      <c r="AN856" s="68"/>
      <c r="AO856" s="68"/>
      <c r="AP856" s="68"/>
      <c r="AQ856" s="68"/>
      <c r="AR856" s="68"/>
      <c r="AS856" s="68"/>
      <c r="AT856" s="68"/>
      <c r="AU856" s="68"/>
      <c r="AV856" s="68"/>
      <c r="AW856" s="68"/>
      <c r="AX856" s="68"/>
      <c r="AY856" s="68"/>
      <c r="AZ856" s="68"/>
    </row>
    <row r="857" spans="1:52" ht="15.75" customHeight="1" x14ac:dyDescent="0.25">
      <c r="A857" s="348"/>
      <c r="B857" s="68"/>
      <c r="C857" s="309"/>
      <c r="D857" s="309"/>
      <c r="E857" s="309"/>
      <c r="F857" s="309"/>
      <c r="G857" s="309"/>
      <c r="H857" s="309"/>
      <c r="I857" s="309"/>
      <c r="J857" s="309"/>
      <c r="K857" s="309"/>
      <c r="L857" s="309"/>
      <c r="M857" s="309"/>
      <c r="N857" s="309"/>
      <c r="O857" s="68"/>
      <c r="P857" s="68"/>
      <c r="Q857" s="68"/>
      <c r="R857" s="68"/>
      <c r="S857" s="68"/>
      <c r="T857" s="68"/>
      <c r="U857" s="68"/>
      <c r="V857" s="68"/>
      <c r="W857" s="68"/>
      <c r="X857" s="68"/>
      <c r="Y857" s="68"/>
      <c r="Z857" s="68"/>
      <c r="AA857" s="68"/>
      <c r="AB857" s="68"/>
      <c r="AC857" s="68"/>
      <c r="AD857" s="68"/>
      <c r="AE857" s="68"/>
      <c r="AF857" s="68"/>
      <c r="AG857" s="68"/>
      <c r="AH857" s="68"/>
      <c r="AI857" s="68"/>
      <c r="AJ857" s="68"/>
      <c r="AK857" s="68"/>
      <c r="AL857" s="68"/>
      <c r="AM857" s="68"/>
      <c r="AN857" s="68"/>
      <c r="AO857" s="68"/>
      <c r="AP857" s="68"/>
      <c r="AQ857" s="68"/>
      <c r="AR857" s="68"/>
      <c r="AS857" s="68"/>
      <c r="AT857" s="68"/>
      <c r="AU857" s="68"/>
      <c r="AV857" s="68"/>
      <c r="AW857" s="68"/>
      <c r="AX857" s="68"/>
      <c r="AY857" s="68"/>
      <c r="AZ857" s="68"/>
    </row>
    <row r="858" spans="1:52" ht="15.75" customHeight="1" x14ac:dyDescent="0.25">
      <c r="A858" s="348"/>
      <c r="B858" s="68"/>
      <c r="C858" s="309"/>
      <c r="D858" s="309"/>
      <c r="E858" s="309"/>
      <c r="F858" s="309"/>
      <c r="G858" s="309"/>
      <c r="H858" s="309"/>
      <c r="I858" s="309"/>
      <c r="J858" s="309"/>
      <c r="K858" s="309"/>
      <c r="L858" s="309"/>
      <c r="M858" s="309"/>
      <c r="N858" s="309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68"/>
      <c r="Z858" s="68"/>
      <c r="AA858" s="68"/>
      <c r="AB858" s="68"/>
      <c r="AC858" s="68"/>
      <c r="AD858" s="68"/>
      <c r="AE858" s="68"/>
      <c r="AF858" s="68"/>
      <c r="AG858" s="68"/>
      <c r="AH858" s="68"/>
      <c r="AI858" s="68"/>
      <c r="AJ858" s="68"/>
      <c r="AK858" s="68"/>
      <c r="AL858" s="68"/>
      <c r="AM858" s="68"/>
      <c r="AN858" s="68"/>
      <c r="AO858" s="68"/>
      <c r="AP858" s="68"/>
      <c r="AQ858" s="68"/>
      <c r="AR858" s="68"/>
      <c r="AS858" s="68"/>
      <c r="AT858" s="68"/>
      <c r="AU858" s="68"/>
      <c r="AV858" s="68"/>
      <c r="AW858" s="68"/>
      <c r="AX858" s="68"/>
      <c r="AY858" s="68"/>
      <c r="AZ858" s="68"/>
    </row>
    <row r="859" spans="1:52" ht="15.75" customHeight="1" x14ac:dyDescent="0.25">
      <c r="A859" s="348"/>
      <c r="B859" s="68"/>
      <c r="C859" s="309"/>
      <c r="D859" s="309"/>
      <c r="E859" s="309"/>
      <c r="F859" s="309"/>
      <c r="G859" s="309"/>
      <c r="H859" s="309"/>
      <c r="I859" s="309"/>
      <c r="J859" s="309"/>
      <c r="K859" s="309"/>
      <c r="L859" s="309"/>
      <c r="M859" s="309"/>
      <c r="N859" s="309"/>
      <c r="O859" s="68"/>
      <c r="P859" s="68"/>
      <c r="Q859" s="68"/>
      <c r="R859" s="68"/>
      <c r="S859" s="68"/>
      <c r="T859" s="68"/>
      <c r="U859" s="68"/>
      <c r="V859" s="68"/>
      <c r="W859" s="68"/>
      <c r="X859" s="68"/>
      <c r="Y859" s="68"/>
      <c r="Z859" s="68"/>
      <c r="AA859" s="68"/>
      <c r="AB859" s="68"/>
      <c r="AC859" s="68"/>
      <c r="AD859" s="68"/>
      <c r="AE859" s="68"/>
      <c r="AF859" s="68"/>
      <c r="AG859" s="68"/>
      <c r="AH859" s="68"/>
      <c r="AI859" s="68"/>
      <c r="AJ859" s="68"/>
      <c r="AK859" s="68"/>
      <c r="AL859" s="68"/>
      <c r="AM859" s="68"/>
      <c r="AN859" s="68"/>
      <c r="AO859" s="68"/>
      <c r="AP859" s="68"/>
      <c r="AQ859" s="68"/>
      <c r="AR859" s="68"/>
      <c r="AS859" s="68"/>
      <c r="AT859" s="68"/>
      <c r="AU859" s="68"/>
      <c r="AV859" s="68"/>
      <c r="AW859" s="68"/>
      <c r="AX859" s="68"/>
      <c r="AY859" s="68"/>
      <c r="AZ859" s="68"/>
    </row>
    <row r="860" spans="1:52" ht="15.75" customHeight="1" x14ac:dyDescent="0.25">
      <c r="A860" s="348"/>
      <c r="B860" s="68"/>
      <c r="C860" s="309"/>
      <c r="D860" s="309"/>
      <c r="E860" s="309"/>
      <c r="F860" s="309"/>
      <c r="G860" s="309"/>
      <c r="H860" s="309"/>
      <c r="I860" s="309"/>
      <c r="J860" s="309"/>
      <c r="K860" s="309"/>
      <c r="L860" s="309"/>
      <c r="M860" s="309"/>
      <c r="N860" s="309"/>
      <c r="O860" s="68"/>
      <c r="P860" s="68"/>
      <c r="Q860" s="68"/>
      <c r="R860" s="68"/>
      <c r="S860" s="68"/>
      <c r="T860" s="68"/>
      <c r="U860" s="68"/>
      <c r="V860" s="68"/>
      <c r="W860" s="68"/>
      <c r="X860" s="68"/>
      <c r="Y860" s="68"/>
      <c r="Z860" s="68"/>
      <c r="AA860" s="68"/>
      <c r="AB860" s="68"/>
      <c r="AC860" s="68"/>
      <c r="AD860" s="68"/>
      <c r="AE860" s="68"/>
      <c r="AF860" s="68"/>
      <c r="AG860" s="68"/>
      <c r="AH860" s="68"/>
      <c r="AI860" s="68"/>
      <c r="AJ860" s="68"/>
      <c r="AK860" s="68"/>
      <c r="AL860" s="68"/>
      <c r="AM860" s="68"/>
      <c r="AN860" s="68"/>
      <c r="AO860" s="68"/>
      <c r="AP860" s="68"/>
      <c r="AQ860" s="68"/>
      <c r="AR860" s="68"/>
      <c r="AS860" s="68"/>
      <c r="AT860" s="68"/>
      <c r="AU860" s="68"/>
      <c r="AV860" s="68"/>
      <c r="AW860" s="68"/>
      <c r="AX860" s="68"/>
      <c r="AY860" s="68"/>
      <c r="AZ860" s="68"/>
    </row>
    <row r="861" spans="1:52" ht="15.75" customHeight="1" x14ac:dyDescent="0.25">
      <c r="A861" s="348"/>
      <c r="B861" s="68"/>
      <c r="C861" s="309"/>
      <c r="D861" s="309"/>
      <c r="E861" s="309"/>
      <c r="F861" s="309"/>
      <c r="G861" s="309"/>
      <c r="H861" s="309"/>
      <c r="I861" s="309"/>
      <c r="J861" s="309"/>
      <c r="K861" s="309"/>
      <c r="L861" s="309"/>
      <c r="M861" s="309"/>
      <c r="N861" s="309"/>
      <c r="O861" s="68"/>
      <c r="P861" s="68"/>
      <c r="Q861" s="68"/>
      <c r="R861" s="68"/>
      <c r="S861" s="68"/>
      <c r="T861" s="68"/>
      <c r="U861" s="68"/>
      <c r="V861" s="68"/>
      <c r="W861" s="68"/>
      <c r="X861" s="68"/>
      <c r="Y861" s="68"/>
      <c r="Z861" s="68"/>
      <c r="AA861" s="68"/>
      <c r="AB861" s="68"/>
      <c r="AC861" s="68"/>
      <c r="AD861" s="68"/>
      <c r="AE861" s="68"/>
      <c r="AF861" s="68"/>
      <c r="AG861" s="68"/>
      <c r="AH861" s="68"/>
      <c r="AI861" s="68"/>
      <c r="AJ861" s="68"/>
      <c r="AK861" s="68"/>
      <c r="AL861" s="68"/>
      <c r="AM861" s="68"/>
      <c r="AN861" s="68"/>
      <c r="AO861" s="68"/>
      <c r="AP861" s="68"/>
      <c r="AQ861" s="68"/>
      <c r="AR861" s="68"/>
      <c r="AS861" s="68"/>
      <c r="AT861" s="68"/>
      <c r="AU861" s="68"/>
      <c r="AV861" s="68"/>
      <c r="AW861" s="68"/>
      <c r="AX861" s="68"/>
      <c r="AY861" s="68"/>
      <c r="AZ861" s="68"/>
    </row>
    <row r="862" spans="1:52" ht="15.75" customHeight="1" x14ac:dyDescent="0.25">
      <c r="A862" s="348"/>
      <c r="B862" s="68"/>
      <c r="C862" s="309"/>
      <c r="D862" s="309"/>
      <c r="E862" s="309"/>
      <c r="F862" s="309"/>
      <c r="G862" s="309"/>
      <c r="H862" s="309"/>
      <c r="I862" s="309"/>
      <c r="J862" s="309"/>
      <c r="K862" s="309"/>
      <c r="L862" s="309"/>
      <c r="M862" s="309"/>
      <c r="N862" s="309"/>
      <c r="O862" s="68"/>
      <c r="P862" s="68"/>
      <c r="Q862" s="68"/>
      <c r="R862" s="68"/>
      <c r="S862" s="68"/>
      <c r="T862" s="68"/>
      <c r="U862" s="68"/>
      <c r="V862" s="68"/>
      <c r="W862" s="68"/>
      <c r="X862" s="68"/>
      <c r="Y862" s="68"/>
      <c r="Z862" s="68"/>
      <c r="AA862" s="68"/>
      <c r="AB862" s="68"/>
      <c r="AC862" s="68"/>
      <c r="AD862" s="68"/>
      <c r="AE862" s="68"/>
      <c r="AF862" s="68"/>
      <c r="AG862" s="68"/>
      <c r="AH862" s="68"/>
      <c r="AI862" s="68"/>
      <c r="AJ862" s="68"/>
      <c r="AK862" s="68"/>
      <c r="AL862" s="68"/>
      <c r="AM862" s="68"/>
      <c r="AN862" s="68"/>
      <c r="AO862" s="68"/>
      <c r="AP862" s="68"/>
      <c r="AQ862" s="68"/>
      <c r="AR862" s="68"/>
      <c r="AS862" s="68"/>
      <c r="AT862" s="68"/>
      <c r="AU862" s="68"/>
      <c r="AV862" s="68"/>
      <c r="AW862" s="68"/>
      <c r="AX862" s="68"/>
      <c r="AY862" s="68"/>
      <c r="AZ862" s="68"/>
    </row>
    <row r="863" spans="1:52" ht="15.75" customHeight="1" x14ac:dyDescent="0.25">
      <c r="A863" s="348"/>
      <c r="B863" s="68"/>
      <c r="C863" s="309"/>
      <c r="D863" s="309"/>
      <c r="E863" s="309"/>
      <c r="F863" s="309"/>
      <c r="G863" s="309"/>
      <c r="H863" s="309"/>
      <c r="I863" s="309"/>
      <c r="J863" s="309"/>
      <c r="K863" s="309"/>
      <c r="L863" s="309"/>
      <c r="M863" s="309"/>
      <c r="N863" s="309"/>
      <c r="O863" s="68"/>
      <c r="P863" s="68"/>
      <c r="Q863" s="68"/>
      <c r="R863" s="68"/>
      <c r="S863" s="68"/>
      <c r="T863" s="68"/>
      <c r="U863" s="68"/>
      <c r="V863" s="68"/>
      <c r="W863" s="68"/>
      <c r="X863" s="68"/>
      <c r="Y863" s="68"/>
      <c r="Z863" s="68"/>
      <c r="AA863" s="68"/>
      <c r="AB863" s="68"/>
      <c r="AC863" s="68"/>
      <c r="AD863" s="68"/>
      <c r="AE863" s="68"/>
      <c r="AF863" s="68"/>
      <c r="AG863" s="68"/>
      <c r="AH863" s="68"/>
      <c r="AI863" s="68"/>
      <c r="AJ863" s="68"/>
      <c r="AK863" s="68"/>
      <c r="AL863" s="68"/>
      <c r="AM863" s="68"/>
      <c r="AN863" s="68"/>
      <c r="AO863" s="68"/>
      <c r="AP863" s="68"/>
      <c r="AQ863" s="68"/>
      <c r="AR863" s="68"/>
      <c r="AS863" s="68"/>
      <c r="AT863" s="68"/>
      <c r="AU863" s="68"/>
      <c r="AV863" s="68"/>
      <c r="AW863" s="68"/>
      <c r="AX863" s="68"/>
      <c r="AY863" s="68"/>
      <c r="AZ863" s="68"/>
    </row>
    <row r="864" spans="1:52" ht="15.75" customHeight="1" x14ac:dyDescent="0.25">
      <c r="A864" s="348"/>
      <c r="B864" s="68"/>
      <c r="C864" s="309"/>
      <c r="D864" s="309"/>
      <c r="E864" s="309"/>
      <c r="F864" s="309"/>
      <c r="G864" s="309"/>
      <c r="H864" s="309"/>
      <c r="I864" s="309"/>
      <c r="J864" s="309"/>
      <c r="K864" s="309"/>
      <c r="L864" s="309"/>
      <c r="M864" s="309"/>
      <c r="N864" s="309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68"/>
      <c r="AM864" s="68"/>
      <c r="AN864" s="68"/>
      <c r="AO864" s="68"/>
      <c r="AP864" s="68"/>
      <c r="AQ864" s="68"/>
      <c r="AR864" s="68"/>
      <c r="AS864" s="68"/>
      <c r="AT864" s="68"/>
      <c r="AU864" s="68"/>
      <c r="AV864" s="68"/>
      <c r="AW864" s="68"/>
      <c r="AX864" s="68"/>
      <c r="AY864" s="68"/>
      <c r="AZ864" s="68"/>
    </row>
    <row r="865" spans="1:52" ht="15.75" customHeight="1" x14ac:dyDescent="0.25">
      <c r="A865" s="348"/>
      <c r="B865" s="68"/>
      <c r="C865" s="309"/>
      <c r="D865" s="309"/>
      <c r="E865" s="309"/>
      <c r="F865" s="309"/>
      <c r="G865" s="309"/>
      <c r="H865" s="309"/>
      <c r="I865" s="309"/>
      <c r="J865" s="309"/>
      <c r="K865" s="309"/>
      <c r="L865" s="309"/>
      <c r="M865" s="309"/>
      <c r="N865" s="309"/>
      <c r="O865" s="68"/>
      <c r="P865" s="68"/>
      <c r="Q865" s="68"/>
      <c r="R865" s="68"/>
      <c r="S865" s="68"/>
      <c r="T865" s="68"/>
      <c r="U865" s="68"/>
      <c r="V865" s="68"/>
      <c r="W865" s="68"/>
      <c r="X865" s="68"/>
      <c r="Y865" s="68"/>
      <c r="Z865" s="68"/>
      <c r="AA865" s="68"/>
      <c r="AB865" s="68"/>
      <c r="AC865" s="68"/>
      <c r="AD865" s="68"/>
      <c r="AE865" s="68"/>
      <c r="AF865" s="68"/>
      <c r="AG865" s="68"/>
      <c r="AH865" s="68"/>
      <c r="AI865" s="68"/>
      <c r="AJ865" s="68"/>
      <c r="AK865" s="68"/>
      <c r="AL865" s="68"/>
      <c r="AM865" s="68"/>
      <c r="AN865" s="68"/>
      <c r="AO865" s="68"/>
      <c r="AP865" s="68"/>
      <c r="AQ865" s="68"/>
      <c r="AR865" s="68"/>
      <c r="AS865" s="68"/>
      <c r="AT865" s="68"/>
      <c r="AU865" s="68"/>
      <c r="AV865" s="68"/>
      <c r="AW865" s="68"/>
      <c r="AX865" s="68"/>
      <c r="AY865" s="68"/>
      <c r="AZ865" s="68"/>
    </row>
    <row r="866" spans="1:52" ht="15.75" customHeight="1" x14ac:dyDescent="0.25">
      <c r="A866" s="348"/>
      <c r="B866" s="68"/>
      <c r="C866" s="309"/>
      <c r="D866" s="309"/>
      <c r="E866" s="309"/>
      <c r="F866" s="309"/>
      <c r="G866" s="309"/>
      <c r="H866" s="309"/>
      <c r="I866" s="309"/>
      <c r="J866" s="309"/>
      <c r="K866" s="309"/>
      <c r="L866" s="309"/>
      <c r="M866" s="309"/>
      <c r="N866" s="309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68"/>
      <c r="Z866" s="68"/>
      <c r="AA866" s="68"/>
      <c r="AB866" s="68"/>
      <c r="AC866" s="68"/>
      <c r="AD866" s="68"/>
      <c r="AE866" s="68"/>
      <c r="AF866" s="68"/>
      <c r="AG866" s="68"/>
      <c r="AH866" s="68"/>
      <c r="AI866" s="68"/>
      <c r="AJ866" s="68"/>
      <c r="AK866" s="68"/>
      <c r="AL866" s="68"/>
      <c r="AM866" s="68"/>
      <c r="AN866" s="68"/>
      <c r="AO866" s="68"/>
      <c r="AP866" s="68"/>
      <c r="AQ866" s="68"/>
      <c r="AR866" s="68"/>
      <c r="AS866" s="68"/>
      <c r="AT866" s="68"/>
      <c r="AU866" s="68"/>
      <c r="AV866" s="68"/>
      <c r="AW866" s="68"/>
      <c r="AX866" s="68"/>
      <c r="AY866" s="68"/>
      <c r="AZ866" s="68"/>
    </row>
    <row r="867" spans="1:52" ht="15.75" customHeight="1" x14ac:dyDescent="0.25">
      <c r="A867" s="348"/>
      <c r="B867" s="68"/>
      <c r="C867" s="309"/>
      <c r="D867" s="309"/>
      <c r="E867" s="309"/>
      <c r="F867" s="309"/>
      <c r="G867" s="309"/>
      <c r="H867" s="309"/>
      <c r="I867" s="309"/>
      <c r="J867" s="309"/>
      <c r="K867" s="309"/>
      <c r="L867" s="309"/>
      <c r="M867" s="309"/>
      <c r="N867" s="309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68"/>
      <c r="Z867" s="68"/>
      <c r="AA867" s="68"/>
      <c r="AB867" s="68"/>
      <c r="AC867" s="68"/>
      <c r="AD867" s="68"/>
      <c r="AE867" s="68"/>
      <c r="AF867" s="68"/>
      <c r="AG867" s="68"/>
      <c r="AH867" s="68"/>
      <c r="AI867" s="68"/>
      <c r="AJ867" s="68"/>
      <c r="AK867" s="68"/>
      <c r="AL867" s="68"/>
      <c r="AM867" s="68"/>
      <c r="AN867" s="68"/>
      <c r="AO867" s="68"/>
      <c r="AP867" s="68"/>
      <c r="AQ867" s="68"/>
      <c r="AR867" s="68"/>
      <c r="AS867" s="68"/>
      <c r="AT867" s="68"/>
      <c r="AU867" s="68"/>
      <c r="AV867" s="68"/>
      <c r="AW867" s="68"/>
      <c r="AX867" s="68"/>
      <c r="AY867" s="68"/>
      <c r="AZ867" s="68"/>
    </row>
    <row r="868" spans="1:52" ht="15.75" customHeight="1" x14ac:dyDescent="0.25">
      <c r="A868" s="348"/>
      <c r="B868" s="68"/>
      <c r="C868" s="309"/>
      <c r="D868" s="309"/>
      <c r="E868" s="309"/>
      <c r="F868" s="309"/>
      <c r="G868" s="309"/>
      <c r="H868" s="309"/>
      <c r="I868" s="309"/>
      <c r="J868" s="309"/>
      <c r="K868" s="309"/>
      <c r="L868" s="309"/>
      <c r="M868" s="309"/>
      <c r="N868" s="309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68"/>
      <c r="Z868" s="68"/>
      <c r="AA868" s="68"/>
      <c r="AB868" s="68"/>
      <c r="AC868" s="68"/>
      <c r="AD868" s="68"/>
      <c r="AE868" s="68"/>
      <c r="AF868" s="68"/>
      <c r="AG868" s="68"/>
      <c r="AH868" s="68"/>
      <c r="AI868" s="68"/>
      <c r="AJ868" s="68"/>
      <c r="AK868" s="68"/>
      <c r="AL868" s="68"/>
      <c r="AM868" s="68"/>
      <c r="AN868" s="68"/>
      <c r="AO868" s="68"/>
      <c r="AP868" s="68"/>
      <c r="AQ868" s="68"/>
      <c r="AR868" s="68"/>
      <c r="AS868" s="68"/>
      <c r="AT868" s="68"/>
      <c r="AU868" s="68"/>
      <c r="AV868" s="68"/>
      <c r="AW868" s="68"/>
      <c r="AX868" s="68"/>
      <c r="AY868" s="68"/>
      <c r="AZ868" s="68"/>
    </row>
    <row r="869" spans="1:52" ht="15.75" customHeight="1" x14ac:dyDescent="0.25">
      <c r="A869" s="348"/>
      <c r="B869" s="68"/>
      <c r="C869" s="309"/>
      <c r="D869" s="309"/>
      <c r="E869" s="309"/>
      <c r="F869" s="309"/>
      <c r="G869" s="309"/>
      <c r="H869" s="309"/>
      <c r="I869" s="309"/>
      <c r="J869" s="309"/>
      <c r="K869" s="309"/>
      <c r="L869" s="309"/>
      <c r="M869" s="309"/>
      <c r="N869" s="309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68"/>
      <c r="AA869" s="68"/>
      <c r="AB869" s="68"/>
      <c r="AC869" s="68"/>
      <c r="AD869" s="68"/>
      <c r="AE869" s="68"/>
      <c r="AF869" s="68"/>
      <c r="AG869" s="68"/>
      <c r="AH869" s="68"/>
      <c r="AI869" s="68"/>
      <c r="AJ869" s="68"/>
      <c r="AK869" s="68"/>
      <c r="AL869" s="68"/>
      <c r="AM869" s="68"/>
      <c r="AN869" s="68"/>
      <c r="AO869" s="68"/>
      <c r="AP869" s="68"/>
      <c r="AQ869" s="68"/>
      <c r="AR869" s="68"/>
      <c r="AS869" s="68"/>
      <c r="AT869" s="68"/>
      <c r="AU869" s="68"/>
      <c r="AV869" s="68"/>
      <c r="AW869" s="68"/>
      <c r="AX869" s="68"/>
      <c r="AY869" s="68"/>
      <c r="AZ869" s="68"/>
    </row>
    <row r="870" spans="1:52" ht="15.75" customHeight="1" x14ac:dyDescent="0.25">
      <c r="A870" s="348"/>
      <c r="B870" s="68"/>
      <c r="C870" s="309"/>
      <c r="D870" s="309"/>
      <c r="E870" s="309"/>
      <c r="F870" s="309"/>
      <c r="G870" s="309"/>
      <c r="H870" s="309"/>
      <c r="I870" s="309"/>
      <c r="J870" s="309"/>
      <c r="K870" s="309"/>
      <c r="L870" s="309"/>
      <c r="M870" s="309"/>
      <c r="N870" s="309"/>
      <c r="O870" s="68"/>
      <c r="P870" s="68"/>
      <c r="Q870" s="68"/>
      <c r="R870" s="68"/>
      <c r="S870" s="68"/>
      <c r="T870" s="68"/>
      <c r="U870" s="68"/>
      <c r="V870" s="68"/>
      <c r="W870" s="68"/>
      <c r="X870" s="68"/>
      <c r="Y870" s="68"/>
      <c r="Z870" s="68"/>
      <c r="AA870" s="68"/>
      <c r="AB870" s="68"/>
      <c r="AC870" s="68"/>
      <c r="AD870" s="68"/>
      <c r="AE870" s="68"/>
      <c r="AF870" s="68"/>
      <c r="AG870" s="68"/>
      <c r="AH870" s="68"/>
      <c r="AI870" s="68"/>
      <c r="AJ870" s="68"/>
      <c r="AK870" s="68"/>
      <c r="AL870" s="68"/>
      <c r="AM870" s="68"/>
      <c r="AN870" s="68"/>
      <c r="AO870" s="68"/>
      <c r="AP870" s="68"/>
      <c r="AQ870" s="68"/>
      <c r="AR870" s="68"/>
      <c r="AS870" s="68"/>
      <c r="AT870" s="68"/>
      <c r="AU870" s="68"/>
      <c r="AV870" s="68"/>
      <c r="AW870" s="68"/>
      <c r="AX870" s="68"/>
      <c r="AY870" s="68"/>
      <c r="AZ870" s="68"/>
    </row>
    <row r="871" spans="1:52" ht="15.75" customHeight="1" x14ac:dyDescent="0.25">
      <c r="A871" s="348"/>
      <c r="B871" s="68"/>
      <c r="C871" s="309"/>
      <c r="D871" s="309"/>
      <c r="E871" s="309"/>
      <c r="F871" s="309"/>
      <c r="G871" s="309"/>
      <c r="H871" s="309"/>
      <c r="I871" s="309"/>
      <c r="J871" s="309"/>
      <c r="K871" s="309"/>
      <c r="L871" s="309"/>
      <c r="M871" s="309"/>
      <c r="N871" s="309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68"/>
      <c r="Z871" s="68"/>
      <c r="AA871" s="68"/>
      <c r="AB871" s="68"/>
      <c r="AC871" s="68"/>
      <c r="AD871" s="68"/>
      <c r="AE871" s="68"/>
      <c r="AF871" s="68"/>
      <c r="AG871" s="68"/>
      <c r="AH871" s="68"/>
      <c r="AI871" s="68"/>
      <c r="AJ871" s="68"/>
      <c r="AK871" s="68"/>
      <c r="AL871" s="68"/>
      <c r="AM871" s="68"/>
      <c r="AN871" s="68"/>
      <c r="AO871" s="68"/>
      <c r="AP871" s="68"/>
      <c r="AQ871" s="68"/>
      <c r="AR871" s="68"/>
      <c r="AS871" s="68"/>
      <c r="AT871" s="68"/>
      <c r="AU871" s="68"/>
      <c r="AV871" s="68"/>
      <c r="AW871" s="68"/>
      <c r="AX871" s="68"/>
      <c r="AY871" s="68"/>
      <c r="AZ871" s="68"/>
    </row>
    <row r="872" spans="1:52" ht="15.75" customHeight="1" x14ac:dyDescent="0.25">
      <c r="A872" s="348"/>
      <c r="B872" s="68"/>
      <c r="C872" s="309"/>
      <c r="D872" s="309"/>
      <c r="E872" s="309"/>
      <c r="F872" s="309"/>
      <c r="G872" s="309"/>
      <c r="H872" s="309"/>
      <c r="I872" s="309"/>
      <c r="J872" s="309"/>
      <c r="K872" s="309"/>
      <c r="L872" s="309"/>
      <c r="M872" s="309"/>
      <c r="N872" s="309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68"/>
      <c r="Z872" s="68"/>
      <c r="AA872" s="68"/>
      <c r="AB872" s="68"/>
      <c r="AC872" s="68"/>
      <c r="AD872" s="68"/>
      <c r="AE872" s="68"/>
      <c r="AF872" s="68"/>
      <c r="AG872" s="68"/>
      <c r="AH872" s="68"/>
      <c r="AI872" s="68"/>
      <c r="AJ872" s="68"/>
      <c r="AK872" s="68"/>
      <c r="AL872" s="68"/>
      <c r="AM872" s="68"/>
      <c r="AN872" s="68"/>
      <c r="AO872" s="68"/>
      <c r="AP872" s="68"/>
      <c r="AQ872" s="68"/>
      <c r="AR872" s="68"/>
      <c r="AS872" s="68"/>
      <c r="AT872" s="68"/>
      <c r="AU872" s="68"/>
      <c r="AV872" s="68"/>
      <c r="AW872" s="68"/>
      <c r="AX872" s="68"/>
      <c r="AY872" s="68"/>
      <c r="AZ872" s="68"/>
    </row>
    <row r="873" spans="1:52" ht="15.75" customHeight="1" x14ac:dyDescent="0.25">
      <c r="A873" s="348"/>
      <c r="B873" s="68"/>
      <c r="C873" s="309"/>
      <c r="D873" s="309"/>
      <c r="E873" s="309"/>
      <c r="F873" s="309"/>
      <c r="G873" s="309"/>
      <c r="H873" s="309"/>
      <c r="I873" s="309"/>
      <c r="J873" s="309"/>
      <c r="K873" s="309"/>
      <c r="L873" s="309"/>
      <c r="M873" s="309"/>
      <c r="N873" s="309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68"/>
      <c r="Z873" s="68"/>
      <c r="AA873" s="68"/>
      <c r="AB873" s="68"/>
      <c r="AC873" s="68"/>
      <c r="AD873" s="68"/>
      <c r="AE873" s="68"/>
      <c r="AF873" s="68"/>
      <c r="AG873" s="68"/>
      <c r="AH873" s="68"/>
      <c r="AI873" s="68"/>
      <c r="AJ873" s="68"/>
      <c r="AK873" s="68"/>
      <c r="AL873" s="68"/>
      <c r="AM873" s="68"/>
      <c r="AN873" s="68"/>
      <c r="AO873" s="68"/>
      <c r="AP873" s="68"/>
      <c r="AQ873" s="68"/>
      <c r="AR873" s="68"/>
      <c r="AS873" s="68"/>
      <c r="AT873" s="68"/>
      <c r="AU873" s="68"/>
      <c r="AV873" s="68"/>
      <c r="AW873" s="68"/>
      <c r="AX873" s="68"/>
      <c r="AY873" s="68"/>
      <c r="AZ873" s="68"/>
    </row>
    <row r="874" spans="1:52" ht="15.75" customHeight="1" x14ac:dyDescent="0.25">
      <c r="A874" s="348"/>
      <c r="B874" s="68"/>
      <c r="C874" s="309"/>
      <c r="D874" s="309"/>
      <c r="E874" s="309"/>
      <c r="F874" s="309"/>
      <c r="G874" s="309"/>
      <c r="H874" s="309"/>
      <c r="I874" s="309"/>
      <c r="J874" s="309"/>
      <c r="K874" s="309"/>
      <c r="L874" s="309"/>
      <c r="M874" s="309"/>
      <c r="N874" s="309"/>
      <c r="O874" s="68"/>
      <c r="P874" s="68"/>
      <c r="Q874" s="68"/>
      <c r="R874" s="68"/>
      <c r="S874" s="68"/>
      <c r="T874" s="68"/>
      <c r="U874" s="68"/>
      <c r="V874" s="68"/>
      <c r="W874" s="68"/>
      <c r="X874" s="68"/>
      <c r="Y874" s="68"/>
      <c r="Z874" s="68"/>
      <c r="AA874" s="68"/>
      <c r="AB874" s="68"/>
      <c r="AC874" s="68"/>
      <c r="AD874" s="68"/>
      <c r="AE874" s="68"/>
      <c r="AF874" s="68"/>
      <c r="AG874" s="68"/>
      <c r="AH874" s="68"/>
      <c r="AI874" s="68"/>
      <c r="AJ874" s="68"/>
      <c r="AK874" s="68"/>
      <c r="AL874" s="68"/>
      <c r="AM874" s="68"/>
      <c r="AN874" s="68"/>
      <c r="AO874" s="68"/>
      <c r="AP874" s="68"/>
      <c r="AQ874" s="68"/>
      <c r="AR874" s="68"/>
      <c r="AS874" s="68"/>
      <c r="AT874" s="68"/>
      <c r="AU874" s="68"/>
      <c r="AV874" s="68"/>
      <c r="AW874" s="68"/>
      <c r="AX874" s="68"/>
      <c r="AY874" s="68"/>
      <c r="AZ874" s="68"/>
    </row>
    <row r="875" spans="1:52" ht="15.75" customHeight="1" x14ac:dyDescent="0.25">
      <c r="A875" s="348"/>
      <c r="B875" s="68"/>
      <c r="C875" s="309"/>
      <c r="D875" s="309"/>
      <c r="E875" s="309"/>
      <c r="F875" s="309"/>
      <c r="G875" s="309"/>
      <c r="H875" s="309"/>
      <c r="I875" s="309"/>
      <c r="J875" s="309"/>
      <c r="K875" s="309"/>
      <c r="L875" s="309"/>
      <c r="M875" s="309"/>
      <c r="N875" s="309"/>
      <c r="O875" s="68"/>
      <c r="P875" s="68"/>
      <c r="Q875" s="68"/>
      <c r="R875" s="68"/>
      <c r="S875" s="68"/>
      <c r="T875" s="68"/>
      <c r="U875" s="68"/>
      <c r="V875" s="68"/>
      <c r="W875" s="68"/>
      <c r="X875" s="68"/>
      <c r="Y875" s="68"/>
      <c r="Z875" s="68"/>
      <c r="AA875" s="68"/>
      <c r="AB875" s="68"/>
      <c r="AC875" s="68"/>
      <c r="AD875" s="68"/>
      <c r="AE875" s="68"/>
      <c r="AF875" s="68"/>
      <c r="AG875" s="68"/>
      <c r="AH875" s="68"/>
      <c r="AI875" s="68"/>
      <c r="AJ875" s="68"/>
      <c r="AK875" s="68"/>
      <c r="AL875" s="68"/>
      <c r="AM875" s="68"/>
      <c r="AN875" s="68"/>
      <c r="AO875" s="68"/>
      <c r="AP875" s="68"/>
      <c r="AQ875" s="68"/>
      <c r="AR875" s="68"/>
      <c r="AS875" s="68"/>
      <c r="AT875" s="68"/>
      <c r="AU875" s="68"/>
      <c r="AV875" s="68"/>
      <c r="AW875" s="68"/>
      <c r="AX875" s="68"/>
      <c r="AY875" s="68"/>
      <c r="AZ875" s="68"/>
    </row>
    <row r="876" spans="1:52" ht="15.75" customHeight="1" x14ac:dyDescent="0.25">
      <c r="A876" s="348"/>
      <c r="B876" s="68"/>
      <c r="C876" s="309"/>
      <c r="D876" s="309"/>
      <c r="E876" s="309"/>
      <c r="F876" s="309"/>
      <c r="G876" s="309"/>
      <c r="H876" s="309"/>
      <c r="I876" s="309"/>
      <c r="J876" s="309"/>
      <c r="K876" s="309"/>
      <c r="L876" s="309"/>
      <c r="M876" s="309"/>
      <c r="N876" s="309"/>
      <c r="O876" s="68"/>
      <c r="P876" s="68"/>
      <c r="Q876" s="68"/>
      <c r="R876" s="68"/>
      <c r="S876" s="68"/>
      <c r="T876" s="68"/>
      <c r="U876" s="68"/>
      <c r="V876" s="68"/>
      <c r="W876" s="68"/>
      <c r="X876" s="68"/>
      <c r="Y876" s="68"/>
      <c r="Z876" s="68"/>
      <c r="AA876" s="68"/>
      <c r="AB876" s="68"/>
      <c r="AC876" s="68"/>
      <c r="AD876" s="68"/>
      <c r="AE876" s="68"/>
      <c r="AF876" s="68"/>
      <c r="AG876" s="68"/>
      <c r="AH876" s="68"/>
      <c r="AI876" s="68"/>
      <c r="AJ876" s="68"/>
      <c r="AK876" s="68"/>
      <c r="AL876" s="68"/>
      <c r="AM876" s="68"/>
      <c r="AN876" s="68"/>
      <c r="AO876" s="68"/>
      <c r="AP876" s="68"/>
      <c r="AQ876" s="68"/>
      <c r="AR876" s="68"/>
      <c r="AS876" s="68"/>
      <c r="AT876" s="68"/>
      <c r="AU876" s="68"/>
      <c r="AV876" s="68"/>
      <c r="AW876" s="68"/>
      <c r="AX876" s="68"/>
      <c r="AY876" s="68"/>
      <c r="AZ876" s="68"/>
    </row>
    <row r="877" spans="1:52" ht="15.75" customHeight="1" x14ac:dyDescent="0.25">
      <c r="A877" s="348"/>
      <c r="B877" s="68"/>
      <c r="C877" s="309"/>
      <c r="D877" s="309"/>
      <c r="E877" s="309"/>
      <c r="F877" s="309"/>
      <c r="G877" s="309"/>
      <c r="H877" s="309"/>
      <c r="I877" s="309"/>
      <c r="J877" s="309"/>
      <c r="K877" s="309"/>
      <c r="L877" s="309"/>
      <c r="M877" s="309"/>
      <c r="N877" s="309"/>
      <c r="O877" s="68"/>
      <c r="P877" s="68"/>
      <c r="Q877" s="68"/>
      <c r="R877" s="68"/>
      <c r="S877" s="68"/>
      <c r="T877" s="68"/>
      <c r="U877" s="68"/>
      <c r="V877" s="68"/>
      <c r="W877" s="68"/>
      <c r="X877" s="68"/>
      <c r="Y877" s="68"/>
      <c r="Z877" s="68"/>
      <c r="AA877" s="68"/>
      <c r="AB877" s="68"/>
      <c r="AC877" s="68"/>
      <c r="AD877" s="68"/>
      <c r="AE877" s="68"/>
      <c r="AF877" s="68"/>
      <c r="AG877" s="68"/>
      <c r="AH877" s="68"/>
      <c r="AI877" s="68"/>
      <c r="AJ877" s="68"/>
      <c r="AK877" s="68"/>
      <c r="AL877" s="68"/>
      <c r="AM877" s="68"/>
      <c r="AN877" s="68"/>
      <c r="AO877" s="68"/>
      <c r="AP877" s="68"/>
      <c r="AQ877" s="68"/>
      <c r="AR877" s="68"/>
      <c r="AS877" s="68"/>
      <c r="AT877" s="68"/>
      <c r="AU877" s="68"/>
      <c r="AV877" s="68"/>
      <c r="AW877" s="68"/>
      <c r="AX877" s="68"/>
      <c r="AY877" s="68"/>
      <c r="AZ877" s="68"/>
    </row>
    <row r="878" spans="1:52" ht="15.75" customHeight="1" x14ac:dyDescent="0.25">
      <c r="A878" s="348"/>
      <c r="B878" s="68"/>
      <c r="C878" s="309"/>
      <c r="D878" s="309"/>
      <c r="E878" s="309"/>
      <c r="F878" s="309"/>
      <c r="G878" s="309"/>
      <c r="H878" s="309"/>
      <c r="I878" s="309"/>
      <c r="J878" s="309"/>
      <c r="K878" s="309"/>
      <c r="L878" s="309"/>
      <c r="M878" s="309"/>
      <c r="N878" s="309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68"/>
      <c r="Z878" s="68"/>
      <c r="AA878" s="68"/>
      <c r="AB878" s="68"/>
      <c r="AC878" s="68"/>
      <c r="AD878" s="68"/>
      <c r="AE878" s="68"/>
      <c r="AF878" s="68"/>
      <c r="AG878" s="68"/>
      <c r="AH878" s="68"/>
      <c r="AI878" s="68"/>
      <c r="AJ878" s="68"/>
      <c r="AK878" s="68"/>
      <c r="AL878" s="68"/>
      <c r="AM878" s="68"/>
      <c r="AN878" s="68"/>
      <c r="AO878" s="68"/>
      <c r="AP878" s="68"/>
      <c r="AQ878" s="68"/>
      <c r="AR878" s="68"/>
      <c r="AS878" s="68"/>
      <c r="AT878" s="68"/>
      <c r="AU878" s="68"/>
      <c r="AV878" s="68"/>
      <c r="AW878" s="68"/>
      <c r="AX878" s="68"/>
      <c r="AY878" s="68"/>
      <c r="AZ878" s="68"/>
    </row>
    <row r="879" spans="1:52" ht="15.75" customHeight="1" x14ac:dyDescent="0.25">
      <c r="A879" s="348"/>
      <c r="B879" s="68"/>
      <c r="C879" s="309"/>
      <c r="D879" s="309"/>
      <c r="E879" s="309"/>
      <c r="F879" s="309"/>
      <c r="G879" s="309"/>
      <c r="H879" s="309"/>
      <c r="I879" s="309"/>
      <c r="J879" s="309"/>
      <c r="K879" s="309"/>
      <c r="L879" s="309"/>
      <c r="M879" s="309"/>
      <c r="N879" s="309"/>
      <c r="O879" s="68"/>
      <c r="P879" s="68"/>
      <c r="Q879" s="68"/>
      <c r="R879" s="68"/>
      <c r="S879" s="68"/>
      <c r="T879" s="68"/>
      <c r="U879" s="68"/>
      <c r="V879" s="68"/>
      <c r="W879" s="68"/>
      <c r="X879" s="68"/>
      <c r="Y879" s="68"/>
      <c r="Z879" s="68"/>
      <c r="AA879" s="68"/>
      <c r="AB879" s="68"/>
      <c r="AC879" s="68"/>
      <c r="AD879" s="68"/>
      <c r="AE879" s="68"/>
      <c r="AF879" s="68"/>
      <c r="AG879" s="68"/>
      <c r="AH879" s="68"/>
      <c r="AI879" s="68"/>
      <c r="AJ879" s="68"/>
      <c r="AK879" s="68"/>
      <c r="AL879" s="68"/>
      <c r="AM879" s="68"/>
      <c r="AN879" s="68"/>
      <c r="AO879" s="68"/>
      <c r="AP879" s="68"/>
      <c r="AQ879" s="68"/>
      <c r="AR879" s="68"/>
      <c r="AS879" s="68"/>
      <c r="AT879" s="68"/>
      <c r="AU879" s="68"/>
      <c r="AV879" s="68"/>
      <c r="AW879" s="68"/>
      <c r="AX879" s="68"/>
      <c r="AY879" s="68"/>
      <c r="AZ879" s="68"/>
    </row>
    <row r="880" spans="1:52" ht="15.75" customHeight="1" x14ac:dyDescent="0.25">
      <c r="A880" s="348"/>
      <c r="B880" s="68"/>
      <c r="C880" s="309"/>
      <c r="D880" s="309"/>
      <c r="E880" s="309"/>
      <c r="F880" s="309"/>
      <c r="G880" s="309"/>
      <c r="H880" s="309"/>
      <c r="I880" s="309"/>
      <c r="J880" s="309"/>
      <c r="K880" s="309"/>
      <c r="L880" s="309"/>
      <c r="M880" s="309"/>
      <c r="N880" s="309"/>
      <c r="O880" s="68"/>
      <c r="P880" s="68"/>
      <c r="Q880" s="68"/>
      <c r="R880" s="68"/>
      <c r="S880" s="68"/>
      <c r="T880" s="68"/>
      <c r="U880" s="68"/>
      <c r="V880" s="68"/>
      <c r="W880" s="68"/>
      <c r="X880" s="68"/>
      <c r="Y880" s="68"/>
      <c r="Z880" s="68"/>
      <c r="AA880" s="68"/>
      <c r="AB880" s="68"/>
      <c r="AC880" s="68"/>
      <c r="AD880" s="68"/>
      <c r="AE880" s="68"/>
      <c r="AF880" s="68"/>
      <c r="AG880" s="68"/>
      <c r="AH880" s="68"/>
      <c r="AI880" s="68"/>
      <c r="AJ880" s="68"/>
      <c r="AK880" s="68"/>
      <c r="AL880" s="68"/>
      <c r="AM880" s="68"/>
      <c r="AN880" s="68"/>
      <c r="AO880" s="68"/>
      <c r="AP880" s="68"/>
      <c r="AQ880" s="68"/>
      <c r="AR880" s="68"/>
      <c r="AS880" s="68"/>
      <c r="AT880" s="68"/>
      <c r="AU880" s="68"/>
      <c r="AV880" s="68"/>
      <c r="AW880" s="68"/>
      <c r="AX880" s="68"/>
      <c r="AY880" s="68"/>
      <c r="AZ880" s="68"/>
    </row>
    <row r="881" spans="1:52" ht="15.75" customHeight="1" x14ac:dyDescent="0.25">
      <c r="A881" s="348"/>
      <c r="B881" s="68"/>
      <c r="C881" s="309"/>
      <c r="D881" s="309"/>
      <c r="E881" s="309"/>
      <c r="F881" s="309"/>
      <c r="G881" s="309"/>
      <c r="H881" s="309"/>
      <c r="I881" s="309"/>
      <c r="J881" s="309"/>
      <c r="K881" s="309"/>
      <c r="L881" s="309"/>
      <c r="M881" s="309"/>
      <c r="N881" s="309"/>
      <c r="O881" s="68"/>
      <c r="P881" s="68"/>
      <c r="Q881" s="68"/>
      <c r="R881" s="68"/>
      <c r="S881" s="68"/>
      <c r="T881" s="68"/>
      <c r="U881" s="68"/>
      <c r="V881" s="68"/>
      <c r="W881" s="68"/>
      <c r="X881" s="68"/>
      <c r="Y881" s="68"/>
      <c r="Z881" s="68"/>
      <c r="AA881" s="68"/>
      <c r="AB881" s="68"/>
      <c r="AC881" s="68"/>
      <c r="AD881" s="68"/>
      <c r="AE881" s="68"/>
      <c r="AF881" s="68"/>
      <c r="AG881" s="68"/>
      <c r="AH881" s="68"/>
      <c r="AI881" s="68"/>
      <c r="AJ881" s="68"/>
      <c r="AK881" s="68"/>
      <c r="AL881" s="68"/>
      <c r="AM881" s="68"/>
      <c r="AN881" s="68"/>
      <c r="AO881" s="68"/>
      <c r="AP881" s="68"/>
      <c r="AQ881" s="68"/>
      <c r="AR881" s="68"/>
      <c r="AS881" s="68"/>
      <c r="AT881" s="68"/>
      <c r="AU881" s="68"/>
      <c r="AV881" s="68"/>
      <c r="AW881" s="68"/>
      <c r="AX881" s="68"/>
      <c r="AY881" s="68"/>
      <c r="AZ881" s="68"/>
    </row>
    <row r="882" spans="1:52" ht="15.75" customHeight="1" x14ac:dyDescent="0.25">
      <c r="A882" s="348"/>
      <c r="B882" s="68"/>
      <c r="C882" s="309"/>
      <c r="D882" s="309"/>
      <c r="E882" s="309"/>
      <c r="F882" s="309"/>
      <c r="G882" s="309"/>
      <c r="H882" s="309"/>
      <c r="I882" s="309"/>
      <c r="J882" s="309"/>
      <c r="K882" s="309"/>
      <c r="L882" s="309"/>
      <c r="M882" s="309"/>
      <c r="N882" s="309"/>
      <c r="O882" s="68"/>
      <c r="P882" s="68"/>
      <c r="Q882" s="68"/>
      <c r="R882" s="68"/>
      <c r="S882" s="68"/>
      <c r="T882" s="68"/>
      <c r="U882" s="68"/>
      <c r="V882" s="68"/>
      <c r="W882" s="68"/>
      <c r="X882" s="68"/>
      <c r="Y882" s="68"/>
      <c r="Z882" s="68"/>
      <c r="AA882" s="68"/>
      <c r="AB882" s="68"/>
      <c r="AC882" s="68"/>
      <c r="AD882" s="68"/>
      <c r="AE882" s="68"/>
      <c r="AF882" s="68"/>
      <c r="AG882" s="68"/>
      <c r="AH882" s="68"/>
      <c r="AI882" s="68"/>
      <c r="AJ882" s="68"/>
      <c r="AK882" s="68"/>
      <c r="AL882" s="68"/>
      <c r="AM882" s="68"/>
      <c r="AN882" s="68"/>
      <c r="AO882" s="68"/>
      <c r="AP882" s="68"/>
      <c r="AQ882" s="68"/>
      <c r="AR882" s="68"/>
      <c r="AS882" s="68"/>
      <c r="AT882" s="68"/>
      <c r="AU882" s="68"/>
      <c r="AV882" s="68"/>
      <c r="AW882" s="68"/>
      <c r="AX882" s="68"/>
      <c r="AY882" s="68"/>
      <c r="AZ882" s="68"/>
    </row>
    <row r="883" spans="1:52" ht="15.75" customHeight="1" x14ac:dyDescent="0.25">
      <c r="A883" s="348"/>
      <c r="B883" s="68"/>
      <c r="C883" s="309"/>
      <c r="D883" s="309"/>
      <c r="E883" s="309"/>
      <c r="F883" s="309"/>
      <c r="G883" s="309"/>
      <c r="H883" s="309"/>
      <c r="I883" s="309"/>
      <c r="J883" s="309"/>
      <c r="K883" s="309"/>
      <c r="L883" s="309"/>
      <c r="M883" s="309"/>
      <c r="N883" s="309"/>
      <c r="O883" s="68"/>
      <c r="P883" s="68"/>
      <c r="Q883" s="68"/>
      <c r="R883" s="68"/>
      <c r="S883" s="68"/>
      <c r="T883" s="68"/>
      <c r="U883" s="68"/>
      <c r="V883" s="68"/>
      <c r="W883" s="68"/>
      <c r="X883" s="68"/>
      <c r="Y883" s="68"/>
      <c r="Z883" s="68"/>
      <c r="AA883" s="68"/>
      <c r="AB883" s="68"/>
      <c r="AC883" s="68"/>
      <c r="AD883" s="68"/>
      <c r="AE883" s="68"/>
      <c r="AF883" s="68"/>
      <c r="AG883" s="68"/>
      <c r="AH883" s="68"/>
      <c r="AI883" s="68"/>
      <c r="AJ883" s="68"/>
      <c r="AK883" s="68"/>
      <c r="AL883" s="68"/>
      <c r="AM883" s="68"/>
      <c r="AN883" s="68"/>
      <c r="AO883" s="68"/>
      <c r="AP883" s="68"/>
      <c r="AQ883" s="68"/>
      <c r="AR883" s="68"/>
      <c r="AS883" s="68"/>
      <c r="AT883" s="68"/>
      <c r="AU883" s="68"/>
      <c r="AV883" s="68"/>
      <c r="AW883" s="68"/>
      <c r="AX883" s="68"/>
      <c r="AY883" s="68"/>
      <c r="AZ883" s="68"/>
    </row>
    <row r="884" spans="1:52" ht="15.75" customHeight="1" x14ac:dyDescent="0.25">
      <c r="A884" s="348"/>
      <c r="B884" s="68"/>
      <c r="C884" s="309"/>
      <c r="D884" s="309"/>
      <c r="E884" s="309"/>
      <c r="F884" s="309"/>
      <c r="G884" s="309"/>
      <c r="H884" s="309"/>
      <c r="I884" s="309"/>
      <c r="J884" s="309"/>
      <c r="K884" s="309"/>
      <c r="L884" s="309"/>
      <c r="M884" s="309"/>
      <c r="N884" s="309"/>
      <c r="O884" s="68"/>
      <c r="P884" s="68"/>
      <c r="Q884" s="68"/>
      <c r="R884" s="68"/>
      <c r="S884" s="68"/>
      <c r="T884" s="68"/>
      <c r="U884" s="68"/>
      <c r="V884" s="68"/>
      <c r="W884" s="68"/>
      <c r="X884" s="68"/>
      <c r="Y884" s="68"/>
      <c r="Z884" s="68"/>
      <c r="AA884" s="68"/>
      <c r="AB884" s="68"/>
      <c r="AC884" s="68"/>
      <c r="AD884" s="68"/>
      <c r="AE884" s="68"/>
      <c r="AF884" s="68"/>
      <c r="AG884" s="68"/>
      <c r="AH884" s="68"/>
      <c r="AI884" s="68"/>
      <c r="AJ884" s="68"/>
      <c r="AK884" s="68"/>
      <c r="AL884" s="68"/>
      <c r="AM884" s="68"/>
      <c r="AN884" s="68"/>
      <c r="AO884" s="68"/>
      <c r="AP884" s="68"/>
      <c r="AQ884" s="68"/>
      <c r="AR884" s="68"/>
      <c r="AS884" s="68"/>
      <c r="AT884" s="68"/>
      <c r="AU884" s="68"/>
      <c r="AV884" s="68"/>
      <c r="AW884" s="68"/>
      <c r="AX884" s="68"/>
      <c r="AY884" s="68"/>
      <c r="AZ884" s="68"/>
    </row>
    <row r="885" spans="1:52" ht="15.75" customHeight="1" x14ac:dyDescent="0.25">
      <c r="A885" s="348"/>
      <c r="B885" s="68"/>
      <c r="C885" s="309"/>
      <c r="D885" s="309"/>
      <c r="E885" s="309"/>
      <c r="F885" s="309"/>
      <c r="G885" s="309"/>
      <c r="H885" s="309"/>
      <c r="I885" s="309"/>
      <c r="J885" s="309"/>
      <c r="K885" s="309"/>
      <c r="L885" s="309"/>
      <c r="M885" s="309"/>
      <c r="N885" s="309"/>
      <c r="O885" s="68"/>
      <c r="P885" s="68"/>
      <c r="Q885" s="68"/>
      <c r="R885" s="68"/>
      <c r="S885" s="68"/>
      <c r="T885" s="68"/>
      <c r="U885" s="68"/>
      <c r="V885" s="68"/>
      <c r="W885" s="68"/>
      <c r="X885" s="68"/>
      <c r="Y885" s="68"/>
      <c r="Z885" s="68"/>
      <c r="AA885" s="68"/>
      <c r="AB885" s="68"/>
      <c r="AC885" s="68"/>
      <c r="AD885" s="68"/>
      <c r="AE885" s="68"/>
      <c r="AF885" s="68"/>
      <c r="AG885" s="68"/>
      <c r="AH885" s="68"/>
      <c r="AI885" s="68"/>
      <c r="AJ885" s="68"/>
      <c r="AK885" s="68"/>
      <c r="AL885" s="68"/>
      <c r="AM885" s="68"/>
      <c r="AN885" s="68"/>
      <c r="AO885" s="68"/>
      <c r="AP885" s="68"/>
      <c r="AQ885" s="68"/>
      <c r="AR885" s="68"/>
      <c r="AS885" s="68"/>
      <c r="AT885" s="68"/>
      <c r="AU885" s="68"/>
      <c r="AV885" s="68"/>
      <c r="AW885" s="68"/>
      <c r="AX885" s="68"/>
      <c r="AY885" s="68"/>
      <c r="AZ885" s="68"/>
    </row>
    <row r="886" spans="1:52" ht="15.75" customHeight="1" x14ac:dyDescent="0.25">
      <c r="A886" s="348"/>
      <c r="B886" s="68"/>
      <c r="C886" s="309"/>
      <c r="D886" s="309"/>
      <c r="E886" s="309"/>
      <c r="F886" s="309"/>
      <c r="G886" s="309"/>
      <c r="H886" s="309"/>
      <c r="I886" s="309"/>
      <c r="J886" s="309"/>
      <c r="K886" s="309"/>
      <c r="L886" s="309"/>
      <c r="M886" s="309"/>
      <c r="N886" s="309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68"/>
      <c r="AM886" s="68"/>
      <c r="AN886" s="68"/>
      <c r="AO886" s="68"/>
      <c r="AP886" s="68"/>
      <c r="AQ886" s="68"/>
      <c r="AR886" s="68"/>
      <c r="AS886" s="68"/>
      <c r="AT886" s="68"/>
      <c r="AU886" s="68"/>
      <c r="AV886" s="68"/>
      <c r="AW886" s="68"/>
      <c r="AX886" s="68"/>
      <c r="AY886" s="68"/>
      <c r="AZ886" s="68"/>
    </row>
    <row r="887" spans="1:52" ht="15.75" customHeight="1" x14ac:dyDescent="0.25">
      <c r="A887" s="348"/>
      <c r="B887" s="68"/>
      <c r="C887" s="309"/>
      <c r="D887" s="309"/>
      <c r="E887" s="309"/>
      <c r="F887" s="309"/>
      <c r="G887" s="309"/>
      <c r="H887" s="309"/>
      <c r="I887" s="309"/>
      <c r="J887" s="309"/>
      <c r="K887" s="309"/>
      <c r="L887" s="309"/>
      <c r="M887" s="309"/>
      <c r="N887" s="309"/>
      <c r="O887" s="68"/>
      <c r="P887" s="68"/>
      <c r="Q887" s="68"/>
      <c r="R887" s="68"/>
      <c r="S887" s="68"/>
      <c r="T887" s="68"/>
      <c r="U887" s="68"/>
      <c r="V887" s="68"/>
      <c r="W887" s="68"/>
      <c r="X887" s="68"/>
      <c r="Y887" s="68"/>
      <c r="Z887" s="68"/>
      <c r="AA887" s="68"/>
      <c r="AB887" s="68"/>
      <c r="AC887" s="68"/>
      <c r="AD887" s="68"/>
      <c r="AE887" s="68"/>
      <c r="AF887" s="68"/>
      <c r="AG887" s="68"/>
      <c r="AH887" s="68"/>
      <c r="AI887" s="68"/>
      <c r="AJ887" s="68"/>
      <c r="AK887" s="68"/>
      <c r="AL887" s="68"/>
      <c r="AM887" s="68"/>
      <c r="AN887" s="68"/>
      <c r="AO887" s="68"/>
      <c r="AP887" s="68"/>
      <c r="AQ887" s="68"/>
      <c r="AR887" s="68"/>
      <c r="AS887" s="68"/>
      <c r="AT887" s="68"/>
      <c r="AU887" s="68"/>
      <c r="AV887" s="68"/>
      <c r="AW887" s="68"/>
      <c r="AX887" s="68"/>
      <c r="AY887" s="68"/>
      <c r="AZ887" s="68"/>
    </row>
    <row r="888" spans="1:52" ht="15.75" customHeight="1" x14ac:dyDescent="0.25">
      <c r="A888" s="348"/>
      <c r="B888" s="68"/>
      <c r="C888" s="309"/>
      <c r="D888" s="309"/>
      <c r="E888" s="309"/>
      <c r="F888" s="309"/>
      <c r="G888" s="309"/>
      <c r="H888" s="309"/>
      <c r="I888" s="309"/>
      <c r="J888" s="309"/>
      <c r="K888" s="309"/>
      <c r="L888" s="309"/>
      <c r="M888" s="309"/>
      <c r="N888" s="309"/>
      <c r="O888" s="68"/>
      <c r="P888" s="68"/>
      <c r="Q888" s="68"/>
      <c r="R888" s="68"/>
      <c r="S888" s="68"/>
      <c r="T888" s="68"/>
      <c r="U888" s="68"/>
      <c r="V888" s="68"/>
      <c r="W888" s="68"/>
      <c r="X888" s="68"/>
      <c r="Y888" s="68"/>
      <c r="Z888" s="68"/>
      <c r="AA888" s="68"/>
      <c r="AB888" s="68"/>
      <c r="AC888" s="68"/>
      <c r="AD888" s="68"/>
      <c r="AE888" s="68"/>
      <c r="AF888" s="68"/>
      <c r="AG888" s="68"/>
      <c r="AH888" s="68"/>
      <c r="AI888" s="68"/>
      <c r="AJ888" s="68"/>
      <c r="AK888" s="68"/>
      <c r="AL888" s="68"/>
      <c r="AM888" s="68"/>
      <c r="AN888" s="68"/>
      <c r="AO888" s="68"/>
      <c r="AP888" s="68"/>
      <c r="AQ888" s="68"/>
      <c r="AR888" s="68"/>
      <c r="AS888" s="68"/>
      <c r="AT888" s="68"/>
      <c r="AU888" s="68"/>
      <c r="AV888" s="68"/>
      <c r="AW888" s="68"/>
      <c r="AX888" s="68"/>
      <c r="AY888" s="68"/>
      <c r="AZ888" s="68"/>
    </row>
    <row r="889" spans="1:52" ht="15.75" customHeight="1" x14ac:dyDescent="0.25">
      <c r="A889" s="348"/>
      <c r="B889" s="68"/>
      <c r="C889" s="309"/>
      <c r="D889" s="309"/>
      <c r="E889" s="309"/>
      <c r="F889" s="309"/>
      <c r="G889" s="309"/>
      <c r="H889" s="309"/>
      <c r="I889" s="309"/>
      <c r="J889" s="309"/>
      <c r="K889" s="309"/>
      <c r="L889" s="309"/>
      <c r="M889" s="309"/>
      <c r="N889" s="309"/>
      <c r="O889" s="68"/>
      <c r="P889" s="68"/>
      <c r="Q889" s="68"/>
      <c r="R889" s="68"/>
      <c r="S889" s="68"/>
      <c r="T889" s="68"/>
      <c r="U889" s="68"/>
      <c r="V889" s="68"/>
      <c r="W889" s="68"/>
      <c r="X889" s="68"/>
      <c r="Y889" s="68"/>
      <c r="Z889" s="68"/>
      <c r="AA889" s="68"/>
      <c r="AB889" s="68"/>
      <c r="AC889" s="68"/>
      <c r="AD889" s="68"/>
      <c r="AE889" s="68"/>
      <c r="AF889" s="68"/>
      <c r="AG889" s="68"/>
      <c r="AH889" s="68"/>
      <c r="AI889" s="68"/>
      <c r="AJ889" s="68"/>
      <c r="AK889" s="68"/>
      <c r="AL889" s="68"/>
      <c r="AM889" s="68"/>
      <c r="AN889" s="68"/>
      <c r="AO889" s="68"/>
      <c r="AP889" s="68"/>
      <c r="AQ889" s="68"/>
      <c r="AR889" s="68"/>
      <c r="AS889" s="68"/>
      <c r="AT889" s="68"/>
      <c r="AU889" s="68"/>
      <c r="AV889" s="68"/>
      <c r="AW889" s="68"/>
      <c r="AX889" s="68"/>
      <c r="AY889" s="68"/>
      <c r="AZ889" s="68"/>
    </row>
    <row r="890" spans="1:52" ht="15.75" customHeight="1" x14ac:dyDescent="0.25">
      <c r="A890" s="348"/>
      <c r="B890" s="68"/>
      <c r="C890" s="309"/>
      <c r="D890" s="309"/>
      <c r="E890" s="309"/>
      <c r="F890" s="309"/>
      <c r="G890" s="309"/>
      <c r="H890" s="309"/>
      <c r="I890" s="309"/>
      <c r="J890" s="309"/>
      <c r="K890" s="309"/>
      <c r="L890" s="309"/>
      <c r="M890" s="309"/>
      <c r="N890" s="309"/>
      <c r="O890" s="68"/>
      <c r="P890" s="68"/>
      <c r="Q890" s="68"/>
      <c r="R890" s="68"/>
      <c r="S890" s="68"/>
      <c r="T890" s="68"/>
      <c r="U890" s="68"/>
      <c r="V890" s="68"/>
      <c r="W890" s="68"/>
      <c r="X890" s="68"/>
      <c r="Y890" s="68"/>
      <c r="Z890" s="68"/>
      <c r="AA890" s="68"/>
      <c r="AB890" s="68"/>
      <c r="AC890" s="68"/>
      <c r="AD890" s="68"/>
      <c r="AE890" s="68"/>
      <c r="AF890" s="68"/>
      <c r="AG890" s="68"/>
      <c r="AH890" s="68"/>
      <c r="AI890" s="68"/>
      <c r="AJ890" s="68"/>
      <c r="AK890" s="68"/>
      <c r="AL890" s="68"/>
      <c r="AM890" s="68"/>
      <c r="AN890" s="68"/>
      <c r="AO890" s="68"/>
      <c r="AP890" s="68"/>
      <c r="AQ890" s="68"/>
      <c r="AR890" s="68"/>
      <c r="AS890" s="68"/>
      <c r="AT890" s="68"/>
      <c r="AU890" s="68"/>
      <c r="AV890" s="68"/>
      <c r="AW890" s="68"/>
      <c r="AX890" s="68"/>
      <c r="AY890" s="68"/>
      <c r="AZ890" s="68"/>
    </row>
    <row r="891" spans="1:52" ht="15.75" customHeight="1" x14ac:dyDescent="0.25">
      <c r="A891" s="348"/>
      <c r="B891" s="68"/>
      <c r="C891" s="309"/>
      <c r="D891" s="309"/>
      <c r="E891" s="309"/>
      <c r="F891" s="309"/>
      <c r="G891" s="309"/>
      <c r="H891" s="309"/>
      <c r="I891" s="309"/>
      <c r="J891" s="309"/>
      <c r="K891" s="309"/>
      <c r="L891" s="309"/>
      <c r="M891" s="309"/>
      <c r="N891" s="309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68"/>
      <c r="Z891" s="68"/>
      <c r="AA891" s="68"/>
      <c r="AB891" s="68"/>
      <c r="AC891" s="68"/>
      <c r="AD891" s="68"/>
      <c r="AE891" s="68"/>
      <c r="AF891" s="68"/>
      <c r="AG891" s="68"/>
      <c r="AH891" s="68"/>
      <c r="AI891" s="68"/>
      <c r="AJ891" s="68"/>
      <c r="AK891" s="68"/>
      <c r="AL891" s="68"/>
      <c r="AM891" s="68"/>
      <c r="AN891" s="68"/>
      <c r="AO891" s="68"/>
      <c r="AP891" s="68"/>
      <c r="AQ891" s="68"/>
      <c r="AR891" s="68"/>
      <c r="AS891" s="68"/>
      <c r="AT891" s="68"/>
      <c r="AU891" s="68"/>
      <c r="AV891" s="68"/>
      <c r="AW891" s="68"/>
      <c r="AX891" s="68"/>
      <c r="AY891" s="68"/>
      <c r="AZ891" s="68"/>
    </row>
    <row r="892" spans="1:52" ht="15.75" customHeight="1" x14ac:dyDescent="0.25">
      <c r="A892" s="348"/>
      <c r="B892" s="68"/>
      <c r="C892" s="309"/>
      <c r="D892" s="309"/>
      <c r="E892" s="309"/>
      <c r="F892" s="309"/>
      <c r="G892" s="309"/>
      <c r="H892" s="309"/>
      <c r="I892" s="309"/>
      <c r="J892" s="309"/>
      <c r="K892" s="309"/>
      <c r="L892" s="309"/>
      <c r="M892" s="309"/>
      <c r="N892" s="309"/>
      <c r="O892" s="68"/>
      <c r="P892" s="68"/>
      <c r="Q892" s="68"/>
      <c r="R892" s="68"/>
      <c r="S892" s="68"/>
      <c r="T892" s="68"/>
      <c r="U892" s="68"/>
      <c r="V892" s="68"/>
      <c r="W892" s="68"/>
      <c r="X892" s="68"/>
      <c r="Y892" s="68"/>
      <c r="Z892" s="68"/>
      <c r="AA892" s="68"/>
      <c r="AB892" s="68"/>
      <c r="AC892" s="68"/>
      <c r="AD892" s="68"/>
      <c r="AE892" s="68"/>
      <c r="AF892" s="68"/>
      <c r="AG892" s="68"/>
      <c r="AH892" s="68"/>
      <c r="AI892" s="68"/>
      <c r="AJ892" s="68"/>
      <c r="AK892" s="68"/>
      <c r="AL892" s="68"/>
      <c r="AM892" s="68"/>
      <c r="AN892" s="68"/>
      <c r="AO892" s="68"/>
      <c r="AP892" s="68"/>
      <c r="AQ892" s="68"/>
      <c r="AR892" s="68"/>
      <c r="AS892" s="68"/>
      <c r="AT892" s="68"/>
      <c r="AU892" s="68"/>
      <c r="AV892" s="68"/>
      <c r="AW892" s="68"/>
      <c r="AX892" s="68"/>
      <c r="AY892" s="68"/>
      <c r="AZ892" s="68"/>
    </row>
    <row r="893" spans="1:52" ht="15.75" customHeight="1" x14ac:dyDescent="0.25">
      <c r="A893" s="348"/>
      <c r="B893" s="68"/>
      <c r="C893" s="309"/>
      <c r="D893" s="309"/>
      <c r="E893" s="309"/>
      <c r="F893" s="309"/>
      <c r="G893" s="309"/>
      <c r="H893" s="309"/>
      <c r="I893" s="309"/>
      <c r="J893" s="309"/>
      <c r="K893" s="309"/>
      <c r="L893" s="309"/>
      <c r="M893" s="309"/>
      <c r="N893" s="309"/>
      <c r="O893" s="68"/>
      <c r="P893" s="68"/>
      <c r="Q893" s="68"/>
      <c r="R893" s="68"/>
      <c r="S893" s="68"/>
      <c r="T893" s="68"/>
      <c r="U893" s="68"/>
      <c r="V893" s="68"/>
      <c r="W893" s="68"/>
      <c r="X893" s="68"/>
      <c r="Y893" s="68"/>
      <c r="Z893" s="68"/>
      <c r="AA893" s="68"/>
      <c r="AB893" s="68"/>
      <c r="AC893" s="68"/>
      <c r="AD893" s="68"/>
      <c r="AE893" s="68"/>
      <c r="AF893" s="68"/>
      <c r="AG893" s="68"/>
      <c r="AH893" s="68"/>
      <c r="AI893" s="68"/>
      <c r="AJ893" s="68"/>
      <c r="AK893" s="68"/>
      <c r="AL893" s="68"/>
      <c r="AM893" s="68"/>
      <c r="AN893" s="68"/>
      <c r="AO893" s="68"/>
      <c r="AP893" s="68"/>
      <c r="AQ893" s="68"/>
      <c r="AR893" s="68"/>
      <c r="AS893" s="68"/>
      <c r="AT893" s="68"/>
      <c r="AU893" s="68"/>
      <c r="AV893" s="68"/>
      <c r="AW893" s="68"/>
      <c r="AX893" s="68"/>
      <c r="AY893" s="68"/>
      <c r="AZ893" s="68"/>
    </row>
    <row r="894" spans="1:52" ht="15.75" customHeight="1" x14ac:dyDescent="0.25">
      <c r="A894" s="348"/>
      <c r="B894" s="68"/>
      <c r="C894" s="309"/>
      <c r="D894" s="309"/>
      <c r="E894" s="309"/>
      <c r="F894" s="309"/>
      <c r="G894" s="309"/>
      <c r="H894" s="309"/>
      <c r="I894" s="309"/>
      <c r="J894" s="309"/>
      <c r="K894" s="309"/>
      <c r="L894" s="309"/>
      <c r="M894" s="309"/>
      <c r="N894" s="309"/>
      <c r="O894" s="68"/>
      <c r="P894" s="68"/>
      <c r="Q894" s="68"/>
      <c r="R894" s="68"/>
      <c r="S894" s="68"/>
      <c r="T894" s="68"/>
      <c r="U894" s="68"/>
      <c r="V894" s="68"/>
      <c r="W894" s="68"/>
      <c r="X894" s="68"/>
      <c r="Y894" s="68"/>
      <c r="Z894" s="68"/>
      <c r="AA894" s="68"/>
      <c r="AB894" s="68"/>
      <c r="AC894" s="68"/>
      <c r="AD894" s="68"/>
      <c r="AE894" s="68"/>
      <c r="AF894" s="68"/>
      <c r="AG894" s="68"/>
      <c r="AH894" s="68"/>
      <c r="AI894" s="68"/>
      <c r="AJ894" s="68"/>
      <c r="AK894" s="68"/>
      <c r="AL894" s="68"/>
      <c r="AM894" s="68"/>
      <c r="AN894" s="68"/>
      <c r="AO894" s="68"/>
      <c r="AP894" s="68"/>
      <c r="AQ894" s="68"/>
      <c r="AR894" s="68"/>
      <c r="AS894" s="68"/>
      <c r="AT894" s="68"/>
      <c r="AU894" s="68"/>
      <c r="AV894" s="68"/>
      <c r="AW894" s="68"/>
      <c r="AX894" s="68"/>
      <c r="AY894" s="68"/>
      <c r="AZ894" s="68"/>
    </row>
    <row r="895" spans="1:52" ht="15.75" customHeight="1" x14ac:dyDescent="0.25">
      <c r="A895" s="348"/>
      <c r="B895" s="68"/>
      <c r="C895" s="309"/>
      <c r="D895" s="309"/>
      <c r="E895" s="309"/>
      <c r="F895" s="309"/>
      <c r="G895" s="309"/>
      <c r="H895" s="309"/>
      <c r="I895" s="309"/>
      <c r="J895" s="309"/>
      <c r="K895" s="309"/>
      <c r="L895" s="309"/>
      <c r="M895" s="309"/>
      <c r="N895" s="309"/>
      <c r="O895" s="68"/>
      <c r="P895" s="68"/>
      <c r="Q895" s="68"/>
      <c r="R895" s="68"/>
      <c r="S895" s="68"/>
      <c r="T895" s="68"/>
      <c r="U895" s="68"/>
      <c r="V895" s="68"/>
      <c r="W895" s="68"/>
      <c r="X895" s="68"/>
      <c r="Y895" s="68"/>
      <c r="Z895" s="68"/>
      <c r="AA895" s="68"/>
      <c r="AB895" s="68"/>
      <c r="AC895" s="68"/>
      <c r="AD895" s="68"/>
      <c r="AE895" s="68"/>
      <c r="AF895" s="68"/>
      <c r="AG895" s="68"/>
      <c r="AH895" s="68"/>
      <c r="AI895" s="68"/>
      <c r="AJ895" s="68"/>
      <c r="AK895" s="68"/>
      <c r="AL895" s="68"/>
      <c r="AM895" s="68"/>
      <c r="AN895" s="68"/>
      <c r="AO895" s="68"/>
      <c r="AP895" s="68"/>
      <c r="AQ895" s="68"/>
      <c r="AR895" s="68"/>
      <c r="AS895" s="68"/>
      <c r="AT895" s="68"/>
      <c r="AU895" s="68"/>
      <c r="AV895" s="68"/>
      <c r="AW895" s="68"/>
      <c r="AX895" s="68"/>
      <c r="AY895" s="68"/>
      <c r="AZ895" s="68"/>
    </row>
    <row r="896" spans="1:52" ht="15.75" customHeight="1" x14ac:dyDescent="0.25">
      <c r="A896" s="348"/>
      <c r="B896" s="68"/>
      <c r="C896" s="309"/>
      <c r="D896" s="309"/>
      <c r="E896" s="309"/>
      <c r="F896" s="309"/>
      <c r="G896" s="309"/>
      <c r="H896" s="309"/>
      <c r="I896" s="309"/>
      <c r="J896" s="309"/>
      <c r="K896" s="309"/>
      <c r="L896" s="309"/>
      <c r="M896" s="309"/>
      <c r="N896" s="309"/>
      <c r="O896" s="68"/>
      <c r="P896" s="68"/>
      <c r="Q896" s="68"/>
      <c r="R896" s="68"/>
      <c r="S896" s="68"/>
      <c r="T896" s="68"/>
      <c r="U896" s="68"/>
      <c r="V896" s="68"/>
      <c r="W896" s="68"/>
      <c r="X896" s="68"/>
      <c r="Y896" s="68"/>
      <c r="Z896" s="68"/>
      <c r="AA896" s="68"/>
      <c r="AB896" s="68"/>
      <c r="AC896" s="68"/>
      <c r="AD896" s="68"/>
      <c r="AE896" s="68"/>
      <c r="AF896" s="68"/>
      <c r="AG896" s="68"/>
      <c r="AH896" s="68"/>
      <c r="AI896" s="68"/>
      <c r="AJ896" s="68"/>
      <c r="AK896" s="68"/>
      <c r="AL896" s="68"/>
      <c r="AM896" s="68"/>
      <c r="AN896" s="68"/>
      <c r="AO896" s="68"/>
      <c r="AP896" s="68"/>
      <c r="AQ896" s="68"/>
      <c r="AR896" s="68"/>
      <c r="AS896" s="68"/>
      <c r="AT896" s="68"/>
      <c r="AU896" s="68"/>
      <c r="AV896" s="68"/>
      <c r="AW896" s="68"/>
      <c r="AX896" s="68"/>
      <c r="AY896" s="68"/>
      <c r="AZ896" s="68"/>
    </row>
    <row r="897" spans="1:52" ht="15.75" customHeight="1" x14ac:dyDescent="0.25">
      <c r="A897" s="348"/>
      <c r="B897" s="68"/>
      <c r="C897" s="309"/>
      <c r="D897" s="309"/>
      <c r="E897" s="309"/>
      <c r="F897" s="309"/>
      <c r="G897" s="309"/>
      <c r="H897" s="309"/>
      <c r="I897" s="309"/>
      <c r="J897" s="309"/>
      <c r="K897" s="309"/>
      <c r="L897" s="309"/>
      <c r="M897" s="309"/>
      <c r="N897" s="309"/>
      <c r="O897" s="68"/>
      <c r="P897" s="68"/>
      <c r="Q897" s="68"/>
      <c r="R897" s="68"/>
      <c r="S897" s="68"/>
      <c r="T897" s="68"/>
      <c r="U897" s="68"/>
      <c r="V897" s="68"/>
      <c r="W897" s="68"/>
      <c r="X897" s="68"/>
      <c r="Y897" s="68"/>
      <c r="Z897" s="68"/>
      <c r="AA897" s="68"/>
      <c r="AB897" s="68"/>
      <c r="AC897" s="68"/>
      <c r="AD897" s="68"/>
      <c r="AE897" s="68"/>
      <c r="AF897" s="68"/>
      <c r="AG897" s="68"/>
      <c r="AH897" s="68"/>
      <c r="AI897" s="68"/>
      <c r="AJ897" s="68"/>
      <c r="AK897" s="68"/>
      <c r="AL897" s="68"/>
      <c r="AM897" s="68"/>
      <c r="AN897" s="68"/>
      <c r="AO897" s="68"/>
      <c r="AP897" s="68"/>
      <c r="AQ897" s="68"/>
      <c r="AR897" s="68"/>
      <c r="AS897" s="68"/>
      <c r="AT897" s="68"/>
      <c r="AU897" s="68"/>
      <c r="AV897" s="68"/>
      <c r="AW897" s="68"/>
      <c r="AX897" s="68"/>
      <c r="AY897" s="68"/>
      <c r="AZ897" s="68"/>
    </row>
    <row r="898" spans="1:52" ht="15.75" customHeight="1" x14ac:dyDescent="0.25">
      <c r="A898" s="348"/>
      <c r="B898" s="68"/>
      <c r="C898" s="309"/>
      <c r="D898" s="309"/>
      <c r="E898" s="309"/>
      <c r="F898" s="309"/>
      <c r="G898" s="309"/>
      <c r="H898" s="309"/>
      <c r="I898" s="309"/>
      <c r="J898" s="309"/>
      <c r="K898" s="309"/>
      <c r="L898" s="309"/>
      <c r="M898" s="309"/>
      <c r="N898" s="309"/>
      <c r="O898" s="68"/>
      <c r="P898" s="68"/>
      <c r="Q898" s="68"/>
      <c r="R898" s="68"/>
      <c r="S898" s="68"/>
      <c r="T898" s="68"/>
      <c r="U898" s="68"/>
      <c r="V898" s="68"/>
      <c r="W898" s="68"/>
      <c r="X898" s="68"/>
      <c r="Y898" s="68"/>
      <c r="Z898" s="68"/>
      <c r="AA898" s="68"/>
      <c r="AB898" s="68"/>
      <c r="AC898" s="68"/>
      <c r="AD898" s="68"/>
      <c r="AE898" s="68"/>
      <c r="AF898" s="68"/>
      <c r="AG898" s="68"/>
      <c r="AH898" s="68"/>
      <c r="AI898" s="68"/>
      <c r="AJ898" s="68"/>
      <c r="AK898" s="68"/>
      <c r="AL898" s="68"/>
      <c r="AM898" s="68"/>
      <c r="AN898" s="68"/>
      <c r="AO898" s="68"/>
      <c r="AP898" s="68"/>
      <c r="AQ898" s="68"/>
      <c r="AR898" s="68"/>
      <c r="AS898" s="68"/>
      <c r="AT898" s="68"/>
      <c r="AU898" s="68"/>
      <c r="AV898" s="68"/>
      <c r="AW898" s="68"/>
      <c r="AX898" s="68"/>
      <c r="AY898" s="68"/>
      <c r="AZ898" s="68"/>
    </row>
    <row r="899" spans="1:52" ht="15.75" customHeight="1" x14ac:dyDescent="0.25">
      <c r="A899" s="348"/>
      <c r="B899" s="68"/>
      <c r="C899" s="309"/>
      <c r="D899" s="309"/>
      <c r="E899" s="309"/>
      <c r="F899" s="309"/>
      <c r="G899" s="309"/>
      <c r="H899" s="309"/>
      <c r="I899" s="309"/>
      <c r="J899" s="309"/>
      <c r="K899" s="309"/>
      <c r="L899" s="309"/>
      <c r="M899" s="309"/>
      <c r="N899" s="309"/>
      <c r="O899" s="68"/>
      <c r="P899" s="68"/>
      <c r="Q899" s="68"/>
      <c r="R899" s="68"/>
      <c r="S899" s="68"/>
      <c r="T899" s="68"/>
      <c r="U899" s="68"/>
      <c r="V899" s="68"/>
      <c r="W899" s="68"/>
      <c r="X899" s="68"/>
      <c r="Y899" s="68"/>
      <c r="Z899" s="68"/>
      <c r="AA899" s="68"/>
      <c r="AB899" s="68"/>
      <c r="AC899" s="68"/>
      <c r="AD899" s="68"/>
      <c r="AE899" s="68"/>
      <c r="AF899" s="68"/>
      <c r="AG899" s="68"/>
      <c r="AH899" s="68"/>
      <c r="AI899" s="68"/>
      <c r="AJ899" s="68"/>
      <c r="AK899" s="68"/>
      <c r="AL899" s="68"/>
      <c r="AM899" s="68"/>
      <c r="AN899" s="68"/>
      <c r="AO899" s="68"/>
      <c r="AP899" s="68"/>
      <c r="AQ899" s="68"/>
      <c r="AR899" s="68"/>
      <c r="AS899" s="68"/>
      <c r="AT899" s="68"/>
      <c r="AU899" s="68"/>
      <c r="AV899" s="68"/>
      <c r="AW899" s="68"/>
      <c r="AX899" s="68"/>
      <c r="AY899" s="68"/>
      <c r="AZ899" s="68"/>
    </row>
    <row r="900" spans="1:52" ht="15.75" customHeight="1" x14ac:dyDescent="0.25">
      <c r="A900" s="348"/>
      <c r="B900" s="68"/>
      <c r="C900" s="309"/>
      <c r="D900" s="309"/>
      <c r="E900" s="309"/>
      <c r="F900" s="309"/>
      <c r="G900" s="309"/>
      <c r="H900" s="309"/>
      <c r="I900" s="309"/>
      <c r="J900" s="309"/>
      <c r="K900" s="309"/>
      <c r="L900" s="309"/>
      <c r="M900" s="309"/>
      <c r="N900" s="309"/>
      <c r="O900" s="68"/>
      <c r="P900" s="68"/>
      <c r="Q900" s="68"/>
      <c r="R900" s="68"/>
      <c r="S900" s="68"/>
      <c r="T900" s="68"/>
      <c r="U900" s="68"/>
      <c r="V900" s="68"/>
      <c r="W900" s="68"/>
      <c r="X900" s="68"/>
      <c r="Y900" s="68"/>
      <c r="Z900" s="68"/>
      <c r="AA900" s="68"/>
      <c r="AB900" s="68"/>
      <c r="AC900" s="68"/>
      <c r="AD900" s="68"/>
      <c r="AE900" s="68"/>
      <c r="AF900" s="68"/>
      <c r="AG900" s="68"/>
      <c r="AH900" s="68"/>
      <c r="AI900" s="68"/>
      <c r="AJ900" s="68"/>
      <c r="AK900" s="68"/>
      <c r="AL900" s="68"/>
      <c r="AM900" s="68"/>
      <c r="AN900" s="68"/>
      <c r="AO900" s="68"/>
      <c r="AP900" s="68"/>
      <c r="AQ900" s="68"/>
      <c r="AR900" s="68"/>
      <c r="AS900" s="68"/>
      <c r="AT900" s="68"/>
      <c r="AU900" s="68"/>
      <c r="AV900" s="68"/>
      <c r="AW900" s="68"/>
      <c r="AX900" s="68"/>
      <c r="AY900" s="68"/>
      <c r="AZ900" s="68"/>
    </row>
    <row r="901" spans="1:52" ht="15.75" customHeight="1" x14ac:dyDescent="0.25">
      <c r="A901" s="348"/>
      <c r="B901" s="68"/>
      <c r="C901" s="309"/>
      <c r="D901" s="309"/>
      <c r="E901" s="309"/>
      <c r="F901" s="309"/>
      <c r="G901" s="309"/>
      <c r="H901" s="309"/>
      <c r="I901" s="309"/>
      <c r="J901" s="309"/>
      <c r="K901" s="309"/>
      <c r="L901" s="309"/>
      <c r="M901" s="309"/>
      <c r="N901" s="309"/>
      <c r="O901" s="68"/>
      <c r="P901" s="68"/>
      <c r="Q901" s="68"/>
      <c r="R901" s="68"/>
      <c r="S901" s="68"/>
      <c r="T901" s="68"/>
      <c r="U901" s="68"/>
      <c r="V901" s="68"/>
      <c r="W901" s="68"/>
      <c r="X901" s="68"/>
      <c r="Y901" s="68"/>
      <c r="Z901" s="68"/>
      <c r="AA901" s="68"/>
      <c r="AB901" s="68"/>
      <c r="AC901" s="68"/>
      <c r="AD901" s="68"/>
      <c r="AE901" s="68"/>
      <c r="AF901" s="68"/>
      <c r="AG901" s="68"/>
      <c r="AH901" s="68"/>
      <c r="AI901" s="68"/>
      <c r="AJ901" s="68"/>
      <c r="AK901" s="68"/>
      <c r="AL901" s="68"/>
      <c r="AM901" s="68"/>
      <c r="AN901" s="68"/>
      <c r="AO901" s="68"/>
      <c r="AP901" s="68"/>
      <c r="AQ901" s="68"/>
      <c r="AR901" s="68"/>
      <c r="AS901" s="68"/>
      <c r="AT901" s="68"/>
      <c r="AU901" s="68"/>
      <c r="AV901" s="68"/>
      <c r="AW901" s="68"/>
      <c r="AX901" s="68"/>
      <c r="AY901" s="68"/>
      <c r="AZ901" s="68"/>
    </row>
    <row r="902" spans="1:52" ht="15.75" customHeight="1" x14ac:dyDescent="0.25">
      <c r="A902" s="348"/>
      <c r="B902" s="68"/>
      <c r="C902" s="309"/>
      <c r="D902" s="309"/>
      <c r="E902" s="309"/>
      <c r="F902" s="309"/>
      <c r="G902" s="309"/>
      <c r="H902" s="309"/>
      <c r="I902" s="309"/>
      <c r="J902" s="309"/>
      <c r="K902" s="309"/>
      <c r="L902" s="309"/>
      <c r="M902" s="309"/>
      <c r="N902" s="309"/>
      <c r="O902" s="68"/>
      <c r="P902" s="68"/>
      <c r="Q902" s="68"/>
      <c r="R902" s="68"/>
      <c r="S902" s="68"/>
      <c r="T902" s="68"/>
      <c r="U902" s="68"/>
      <c r="V902" s="68"/>
      <c r="W902" s="68"/>
      <c r="X902" s="68"/>
      <c r="Y902" s="68"/>
      <c r="Z902" s="68"/>
      <c r="AA902" s="68"/>
      <c r="AB902" s="68"/>
      <c r="AC902" s="68"/>
      <c r="AD902" s="68"/>
      <c r="AE902" s="68"/>
      <c r="AF902" s="68"/>
      <c r="AG902" s="68"/>
      <c r="AH902" s="68"/>
      <c r="AI902" s="68"/>
      <c r="AJ902" s="68"/>
      <c r="AK902" s="68"/>
      <c r="AL902" s="68"/>
      <c r="AM902" s="68"/>
      <c r="AN902" s="68"/>
      <c r="AO902" s="68"/>
      <c r="AP902" s="68"/>
      <c r="AQ902" s="68"/>
      <c r="AR902" s="68"/>
      <c r="AS902" s="68"/>
      <c r="AT902" s="68"/>
      <c r="AU902" s="68"/>
      <c r="AV902" s="68"/>
      <c r="AW902" s="68"/>
      <c r="AX902" s="68"/>
      <c r="AY902" s="68"/>
      <c r="AZ902" s="68"/>
    </row>
    <row r="903" spans="1:52" ht="15.75" customHeight="1" x14ac:dyDescent="0.25">
      <c r="A903" s="348"/>
      <c r="B903" s="68"/>
      <c r="C903" s="309"/>
      <c r="D903" s="309"/>
      <c r="E903" s="309"/>
      <c r="F903" s="309"/>
      <c r="G903" s="309"/>
      <c r="H903" s="309"/>
      <c r="I903" s="309"/>
      <c r="J903" s="309"/>
      <c r="K903" s="309"/>
      <c r="L903" s="309"/>
      <c r="M903" s="309"/>
      <c r="N903" s="309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68"/>
      <c r="Z903" s="68"/>
      <c r="AA903" s="68"/>
      <c r="AB903" s="68"/>
      <c r="AC903" s="68"/>
      <c r="AD903" s="68"/>
      <c r="AE903" s="68"/>
      <c r="AF903" s="68"/>
      <c r="AG903" s="68"/>
      <c r="AH903" s="68"/>
      <c r="AI903" s="68"/>
      <c r="AJ903" s="68"/>
      <c r="AK903" s="68"/>
      <c r="AL903" s="68"/>
      <c r="AM903" s="68"/>
      <c r="AN903" s="68"/>
      <c r="AO903" s="68"/>
      <c r="AP903" s="68"/>
      <c r="AQ903" s="68"/>
      <c r="AR903" s="68"/>
      <c r="AS903" s="68"/>
      <c r="AT903" s="68"/>
      <c r="AU903" s="68"/>
      <c r="AV903" s="68"/>
      <c r="AW903" s="68"/>
      <c r="AX903" s="68"/>
      <c r="AY903" s="68"/>
      <c r="AZ903" s="68"/>
    </row>
    <row r="904" spans="1:52" ht="15.75" customHeight="1" x14ac:dyDescent="0.25">
      <c r="A904" s="348"/>
      <c r="B904" s="68"/>
      <c r="C904" s="309"/>
      <c r="D904" s="309"/>
      <c r="E904" s="309"/>
      <c r="F904" s="309"/>
      <c r="G904" s="309"/>
      <c r="H904" s="309"/>
      <c r="I904" s="309"/>
      <c r="J904" s="309"/>
      <c r="K904" s="309"/>
      <c r="L904" s="309"/>
      <c r="M904" s="309"/>
      <c r="N904" s="309"/>
      <c r="O904" s="68"/>
      <c r="P904" s="68"/>
      <c r="Q904" s="68"/>
      <c r="R904" s="68"/>
      <c r="S904" s="68"/>
      <c r="T904" s="68"/>
      <c r="U904" s="68"/>
      <c r="V904" s="68"/>
      <c r="W904" s="68"/>
      <c r="X904" s="68"/>
      <c r="Y904" s="68"/>
      <c r="Z904" s="68"/>
      <c r="AA904" s="68"/>
      <c r="AB904" s="68"/>
      <c r="AC904" s="68"/>
      <c r="AD904" s="68"/>
      <c r="AE904" s="68"/>
      <c r="AF904" s="68"/>
      <c r="AG904" s="68"/>
      <c r="AH904" s="68"/>
      <c r="AI904" s="68"/>
      <c r="AJ904" s="68"/>
      <c r="AK904" s="68"/>
      <c r="AL904" s="68"/>
      <c r="AM904" s="68"/>
      <c r="AN904" s="68"/>
      <c r="AO904" s="68"/>
      <c r="AP904" s="68"/>
      <c r="AQ904" s="68"/>
      <c r="AR904" s="68"/>
      <c r="AS904" s="68"/>
      <c r="AT904" s="68"/>
      <c r="AU904" s="68"/>
      <c r="AV904" s="68"/>
      <c r="AW904" s="68"/>
      <c r="AX904" s="68"/>
      <c r="AY904" s="68"/>
      <c r="AZ904" s="68"/>
    </row>
    <row r="905" spans="1:52" ht="15.75" customHeight="1" x14ac:dyDescent="0.25">
      <c r="A905" s="348"/>
      <c r="B905" s="68"/>
      <c r="C905" s="309"/>
      <c r="D905" s="309"/>
      <c r="E905" s="309"/>
      <c r="F905" s="309"/>
      <c r="G905" s="309"/>
      <c r="H905" s="309"/>
      <c r="I905" s="309"/>
      <c r="J905" s="309"/>
      <c r="K905" s="309"/>
      <c r="L905" s="309"/>
      <c r="M905" s="309"/>
      <c r="N905" s="309"/>
      <c r="O905" s="68"/>
      <c r="P905" s="68"/>
      <c r="Q905" s="68"/>
      <c r="R905" s="68"/>
      <c r="S905" s="68"/>
      <c r="T905" s="68"/>
      <c r="U905" s="68"/>
      <c r="V905" s="68"/>
      <c r="W905" s="68"/>
      <c r="X905" s="68"/>
      <c r="Y905" s="68"/>
      <c r="Z905" s="68"/>
      <c r="AA905" s="68"/>
      <c r="AB905" s="68"/>
      <c r="AC905" s="68"/>
      <c r="AD905" s="68"/>
      <c r="AE905" s="68"/>
      <c r="AF905" s="68"/>
      <c r="AG905" s="68"/>
      <c r="AH905" s="68"/>
      <c r="AI905" s="68"/>
      <c r="AJ905" s="68"/>
      <c r="AK905" s="68"/>
      <c r="AL905" s="68"/>
      <c r="AM905" s="68"/>
      <c r="AN905" s="68"/>
      <c r="AO905" s="68"/>
      <c r="AP905" s="68"/>
      <c r="AQ905" s="68"/>
      <c r="AR905" s="68"/>
      <c r="AS905" s="68"/>
      <c r="AT905" s="68"/>
      <c r="AU905" s="68"/>
      <c r="AV905" s="68"/>
      <c r="AW905" s="68"/>
      <c r="AX905" s="68"/>
      <c r="AY905" s="68"/>
      <c r="AZ905" s="68"/>
    </row>
    <row r="906" spans="1:52" ht="15.75" customHeight="1" x14ac:dyDescent="0.25">
      <c r="A906" s="348"/>
      <c r="B906" s="68"/>
      <c r="C906" s="309"/>
      <c r="D906" s="309"/>
      <c r="E906" s="309"/>
      <c r="F906" s="309"/>
      <c r="G906" s="309"/>
      <c r="H906" s="309"/>
      <c r="I906" s="309"/>
      <c r="J906" s="309"/>
      <c r="K906" s="309"/>
      <c r="L906" s="309"/>
      <c r="M906" s="309"/>
      <c r="N906" s="309"/>
      <c r="O906" s="68"/>
      <c r="P906" s="68"/>
      <c r="Q906" s="68"/>
      <c r="R906" s="68"/>
      <c r="S906" s="68"/>
      <c r="T906" s="68"/>
      <c r="U906" s="68"/>
      <c r="V906" s="68"/>
      <c r="W906" s="68"/>
      <c r="X906" s="68"/>
      <c r="Y906" s="68"/>
      <c r="Z906" s="68"/>
      <c r="AA906" s="68"/>
      <c r="AB906" s="68"/>
      <c r="AC906" s="68"/>
      <c r="AD906" s="68"/>
      <c r="AE906" s="68"/>
      <c r="AF906" s="68"/>
      <c r="AG906" s="68"/>
      <c r="AH906" s="68"/>
      <c r="AI906" s="68"/>
      <c r="AJ906" s="68"/>
      <c r="AK906" s="68"/>
      <c r="AL906" s="68"/>
      <c r="AM906" s="68"/>
      <c r="AN906" s="68"/>
      <c r="AO906" s="68"/>
      <c r="AP906" s="68"/>
      <c r="AQ906" s="68"/>
      <c r="AR906" s="68"/>
      <c r="AS906" s="68"/>
      <c r="AT906" s="68"/>
      <c r="AU906" s="68"/>
      <c r="AV906" s="68"/>
      <c r="AW906" s="68"/>
      <c r="AX906" s="68"/>
      <c r="AY906" s="68"/>
      <c r="AZ906" s="68"/>
    </row>
    <row r="907" spans="1:52" ht="15.75" customHeight="1" x14ac:dyDescent="0.25">
      <c r="A907" s="348"/>
      <c r="B907" s="68"/>
      <c r="C907" s="309"/>
      <c r="D907" s="309"/>
      <c r="E907" s="309"/>
      <c r="F907" s="309"/>
      <c r="G907" s="309"/>
      <c r="H907" s="309"/>
      <c r="I907" s="309"/>
      <c r="J907" s="309"/>
      <c r="K907" s="309"/>
      <c r="L907" s="309"/>
      <c r="M907" s="309"/>
      <c r="N907" s="309"/>
      <c r="O907" s="68"/>
      <c r="P907" s="68"/>
      <c r="Q907" s="68"/>
      <c r="R907" s="68"/>
      <c r="S907" s="68"/>
      <c r="T907" s="68"/>
      <c r="U907" s="68"/>
      <c r="V907" s="68"/>
      <c r="W907" s="68"/>
      <c r="X907" s="68"/>
      <c r="Y907" s="68"/>
      <c r="Z907" s="68"/>
      <c r="AA907" s="68"/>
      <c r="AB907" s="68"/>
      <c r="AC907" s="68"/>
      <c r="AD907" s="68"/>
      <c r="AE907" s="68"/>
      <c r="AF907" s="68"/>
      <c r="AG907" s="68"/>
      <c r="AH907" s="68"/>
      <c r="AI907" s="68"/>
      <c r="AJ907" s="68"/>
      <c r="AK907" s="68"/>
      <c r="AL907" s="68"/>
      <c r="AM907" s="68"/>
      <c r="AN907" s="68"/>
      <c r="AO907" s="68"/>
      <c r="AP907" s="68"/>
      <c r="AQ907" s="68"/>
      <c r="AR907" s="68"/>
      <c r="AS907" s="68"/>
      <c r="AT907" s="68"/>
      <c r="AU907" s="68"/>
      <c r="AV907" s="68"/>
      <c r="AW907" s="68"/>
      <c r="AX907" s="68"/>
      <c r="AY907" s="68"/>
      <c r="AZ907" s="68"/>
    </row>
    <row r="908" spans="1:52" ht="15.75" customHeight="1" x14ac:dyDescent="0.25">
      <c r="A908" s="348"/>
      <c r="B908" s="68"/>
      <c r="C908" s="309"/>
      <c r="D908" s="309"/>
      <c r="E908" s="309"/>
      <c r="F908" s="309"/>
      <c r="G908" s="309"/>
      <c r="H908" s="309"/>
      <c r="I908" s="309"/>
      <c r="J908" s="309"/>
      <c r="K908" s="309"/>
      <c r="L908" s="309"/>
      <c r="M908" s="309"/>
      <c r="N908" s="309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O908" s="68"/>
      <c r="AP908" s="68"/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</row>
    <row r="909" spans="1:52" ht="15.75" customHeight="1" x14ac:dyDescent="0.25">
      <c r="A909" s="348"/>
      <c r="B909" s="68"/>
      <c r="C909" s="309"/>
      <c r="D909" s="309"/>
      <c r="E909" s="309"/>
      <c r="F909" s="309"/>
      <c r="G909" s="309"/>
      <c r="H909" s="309"/>
      <c r="I909" s="309"/>
      <c r="J909" s="309"/>
      <c r="K909" s="309"/>
      <c r="L909" s="309"/>
      <c r="M909" s="309"/>
      <c r="N909" s="309"/>
      <c r="O909" s="68"/>
      <c r="P909" s="68"/>
      <c r="Q909" s="68"/>
      <c r="R909" s="68"/>
      <c r="S909" s="68"/>
      <c r="T909" s="68"/>
      <c r="U909" s="68"/>
      <c r="V909" s="68"/>
      <c r="W909" s="68"/>
      <c r="X909" s="68"/>
      <c r="Y909" s="68"/>
      <c r="Z909" s="68"/>
      <c r="AA909" s="68"/>
      <c r="AB909" s="68"/>
      <c r="AC909" s="68"/>
      <c r="AD909" s="68"/>
      <c r="AE909" s="68"/>
      <c r="AF909" s="68"/>
      <c r="AG909" s="68"/>
      <c r="AH909" s="68"/>
      <c r="AI909" s="68"/>
      <c r="AJ909" s="68"/>
      <c r="AK909" s="68"/>
      <c r="AL909" s="68"/>
      <c r="AM909" s="68"/>
      <c r="AN909" s="68"/>
      <c r="AO909" s="68"/>
      <c r="AP909" s="68"/>
      <c r="AQ909" s="68"/>
      <c r="AR909" s="68"/>
      <c r="AS909" s="68"/>
      <c r="AT909" s="68"/>
      <c r="AU909" s="68"/>
      <c r="AV909" s="68"/>
      <c r="AW909" s="68"/>
      <c r="AX909" s="68"/>
      <c r="AY909" s="68"/>
      <c r="AZ909" s="68"/>
    </row>
    <row r="910" spans="1:52" ht="15.75" customHeight="1" x14ac:dyDescent="0.25">
      <c r="A910" s="348"/>
      <c r="B910" s="68"/>
      <c r="C910" s="309"/>
      <c r="D910" s="309"/>
      <c r="E910" s="309"/>
      <c r="F910" s="309"/>
      <c r="G910" s="309"/>
      <c r="H910" s="309"/>
      <c r="I910" s="309"/>
      <c r="J910" s="309"/>
      <c r="K910" s="309"/>
      <c r="L910" s="309"/>
      <c r="M910" s="309"/>
      <c r="N910" s="309"/>
      <c r="O910" s="68"/>
      <c r="P910" s="68"/>
      <c r="Q910" s="68"/>
      <c r="R910" s="68"/>
      <c r="S910" s="68"/>
      <c r="T910" s="68"/>
      <c r="U910" s="68"/>
      <c r="V910" s="68"/>
      <c r="W910" s="68"/>
      <c r="X910" s="68"/>
      <c r="Y910" s="68"/>
      <c r="Z910" s="68"/>
      <c r="AA910" s="68"/>
      <c r="AB910" s="68"/>
      <c r="AC910" s="68"/>
      <c r="AD910" s="68"/>
      <c r="AE910" s="68"/>
      <c r="AF910" s="68"/>
      <c r="AG910" s="68"/>
      <c r="AH910" s="68"/>
      <c r="AI910" s="68"/>
      <c r="AJ910" s="68"/>
      <c r="AK910" s="68"/>
      <c r="AL910" s="68"/>
      <c r="AM910" s="68"/>
      <c r="AN910" s="68"/>
      <c r="AO910" s="68"/>
      <c r="AP910" s="68"/>
      <c r="AQ910" s="68"/>
      <c r="AR910" s="68"/>
      <c r="AS910" s="68"/>
      <c r="AT910" s="68"/>
      <c r="AU910" s="68"/>
      <c r="AV910" s="68"/>
      <c r="AW910" s="68"/>
      <c r="AX910" s="68"/>
      <c r="AY910" s="68"/>
      <c r="AZ910" s="68"/>
    </row>
    <row r="911" spans="1:52" ht="15.75" customHeight="1" x14ac:dyDescent="0.25">
      <c r="A911" s="348"/>
      <c r="B911" s="68"/>
      <c r="C911" s="309"/>
      <c r="D911" s="309"/>
      <c r="E911" s="309"/>
      <c r="F911" s="309"/>
      <c r="G911" s="309"/>
      <c r="H911" s="309"/>
      <c r="I911" s="309"/>
      <c r="J911" s="309"/>
      <c r="K911" s="309"/>
      <c r="L911" s="309"/>
      <c r="M911" s="309"/>
      <c r="N911" s="309"/>
      <c r="O911" s="68"/>
      <c r="P911" s="68"/>
      <c r="Q911" s="68"/>
      <c r="R911" s="68"/>
      <c r="S911" s="68"/>
      <c r="T911" s="68"/>
      <c r="U911" s="68"/>
      <c r="V911" s="68"/>
      <c r="W911" s="68"/>
      <c r="X911" s="68"/>
      <c r="Y911" s="68"/>
      <c r="Z911" s="68"/>
      <c r="AA911" s="68"/>
      <c r="AB911" s="68"/>
      <c r="AC911" s="68"/>
      <c r="AD911" s="68"/>
      <c r="AE911" s="68"/>
      <c r="AF911" s="68"/>
      <c r="AG911" s="68"/>
      <c r="AH911" s="68"/>
      <c r="AI911" s="68"/>
      <c r="AJ911" s="68"/>
      <c r="AK911" s="68"/>
      <c r="AL911" s="68"/>
      <c r="AM911" s="68"/>
      <c r="AN911" s="68"/>
      <c r="AO911" s="68"/>
      <c r="AP911" s="68"/>
      <c r="AQ911" s="68"/>
      <c r="AR911" s="68"/>
      <c r="AS911" s="68"/>
      <c r="AT911" s="68"/>
      <c r="AU911" s="68"/>
      <c r="AV911" s="68"/>
      <c r="AW911" s="68"/>
      <c r="AX911" s="68"/>
      <c r="AY911" s="68"/>
      <c r="AZ911" s="68"/>
    </row>
    <row r="912" spans="1:52" ht="15.75" customHeight="1" x14ac:dyDescent="0.25">
      <c r="A912" s="348"/>
      <c r="B912" s="68"/>
      <c r="C912" s="309"/>
      <c r="D912" s="309"/>
      <c r="E912" s="309"/>
      <c r="F912" s="309"/>
      <c r="G912" s="309"/>
      <c r="H912" s="309"/>
      <c r="I912" s="309"/>
      <c r="J912" s="309"/>
      <c r="K912" s="309"/>
      <c r="L912" s="309"/>
      <c r="M912" s="309"/>
      <c r="N912" s="309"/>
      <c r="O912" s="68"/>
      <c r="P912" s="68"/>
      <c r="Q912" s="68"/>
      <c r="R912" s="68"/>
      <c r="S912" s="68"/>
      <c r="T912" s="68"/>
      <c r="U912" s="68"/>
      <c r="V912" s="68"/>
      <c r="W912" s="68"/>
      <c r="X912" s="68"/>
      <c r="Y912" s="68"/>
      <c r="Z912" s="68"/>
      <c r="AA912" s="68"/>
      <c r="AB912" s="68"/>
      <c r="AC912" s="68"/>
      <c r="AD912" s="68"/>
      <c r="AE912" s="68"/>
      <c r="AF912" s="68"/>
      <c r="AG912" s="68"/>
      <c r="AH912" s="68"/>
      <c r="AI912" s="68"/>
      <c r="AJ912" s="68"/>
      <c r="AK912" s="68"/>
      <c r="AL912" s="68"/>
      <c r="AM912" s="68"/>
      <c r="AN912" s="68"/>
      <c r="AO912" s="68"/>
      <c r="AP912" s="68"/>
      <c r="AQ912" s="68"/>
      <c r="AR912" s="68"/>
      <c r="AS912" s="68"/>
      <c r="AT912" s="68"/>
      <c r="AU912" s="68"/>
      <c r="AV912" s="68"/>
      <c r="AW912" s="68"/>
      <c r="AX912" s="68"/>
      <c r="AY912" s="68"/>
      <c r="AZ912" s="68"/>
    </row>
    <row r="913" spans="1:52" ht="15.75" customHeight="1" x14ac:dyDescent="0.25">
      <c r="A913" s="348"/>
      <c r="B913" s="68"/>
      <c r="C913" s="309"/>
      <c r="D913" s="309"/>
      <c r="E913" s="309"/>
      <c r="F913" s="309"/>
      <c r="G913" s="309"/>
      <c r="H913" s="309"/>
      <c r="I913" s="309"/>
      <c r="J913" s="309"/>
      <c r="K913" s="309"/>
      <c r="L913" s="309"/>
      <c r="M913" s="309"/>
      <c r="N913" s="309"/>
      <c r="O913" s="68"/>
      <c r="P913" s="68"/>
      <c r="Q913" s="68"/>
      <c r="R913" s="68"/>
      <c r="S913" s="68"/>
      <c r="T913" s="68"/>
      <c r="U913" s="68"/>
      <c r="V913" s="68"/>
      <c r="W913" s="68"/>
      <c r="X913" s="68"/>
      <c r="Y913" s="68"/>
      <c r="Z913" s="68"/>
      <c r="AA913" s="68"/>
      <c r="AB913" s="68"/>
      <c r="AC913" s="68"/>
      <c r="AD913" s="68"/>
      <c r="AE913" s="68"/>
      <c r="AF913" s="68"/>
      <c r="AG913" s="68"/>
      <c r="AH913" s="68"/>
      <c r="AI913" s="68"/>
      <c r="AJ913" s="68"/>
      <c r="AK913" s="68"/>
      <c r="AL913" s="68"/>
      <c r="AM913" s="68"/>
      <c r="AN913" s="68"/>
      <c r="AO913" s="68"/>
      <c r="AP913" s="68"/>
      <c r="AQ913" s="68"/>
      <c r="AR913" s="68"/>
      <c r="AS913" s="68"/>
      <c r="AT913" s="68"/>
      <c r="AU913" s="68"/>
      <c r="AV913" s="68"/>
      <c r="AW913" s="68"/>
      <c r="AX913" s="68"/>
      <c r="AY913" s="68"/>
      <c r="AZ913" s="68"/>
    </row>
    <row r="914" spans="1:52" ht="15.75" customHeight="1" x14ac:dyDescent="0.25">
      <c r="A914" s="348"/>
      <c r="B914" s="68"/>
      <c r="C914" s="309"/>
      <c r="D914" s="309"/>
      <c r="E914" s="309"/>
      <c r="F914" s="309"/>
      <c r="G914" s="309"/>
      <c r="H914" s="309"/>
      <c r="I914" s="309"/>
      <c r="J914" s="309"/>
      <c r="K914" s="309"/>
      <c r="L914" s="309"/>
      <c r="M914" s="309"/>
      <c r="N914" s="309"/>
      <c r="O914" s="68"/>
      <c r="P914" s="68"/>
      <c r="Q914" s="68"/>
      <c r="R914" s="68"/>
      <c r="S914" s="68"/>
      <c r="T914" s="68"/>
      <c r="U914" s="68"/>
      <c r="V914" s="68"/>
      <c r="W914" s="68"/>
      <c r="X914" s="68"/>
      <c r="Y914" s="68"/>
      <c r="Z914" s="68"/>
      <c r="AA914" s="68"/>
      <c r="AB914" s="68"/>
      <c r="AC914" s="68"/>
      <c r="AD914" s="68"/>
      <c r="AE914" s="68"/>
      <c r="AF914" s="68"/>
      <c r="AG914" s="68"/>
      <c r="AH914" s="68"/>
      <c r="AI914" s="68"/>
      <c r="AJ914" s="68"/>
      <c r="AK914" s="68"/>
      <c r="AL914" s="68"/>
      <c r="AM914" s="68"/>
      <c r="AN914" s="68"/>
      <c r="AO914" s="68"/>
      <c r="AP914" s="68"/>
      <c r="AQ914" s="68"/>
      <c r="AR914" s="68"/>
      <c r="AS914" s="68"/>
      <c r="AT914" s="68"/>
      <c r="AU914" s="68"/>
      <c r="AV914" s="68"/>
      <c r="AW914" s="68"/>
      <c r="AX914" s="68"/>
      <c r="AY914" s="68"/>
      <c r="AZ914" s="68"/>
    </row>
    <row r="915" spans="1:52" ht="15.75" customHeight="1" x14ac:dyDescent="0.25">
      <c r="A915" s="348"/>
      <c r="B915" s="68"/>
      <c r="C915" s="309"/>
      <c r="D915" s="309"/>
      <c r="E915" s="309"/>
      <c r="F915" s="309"/>
      <c r="G915" s="309"/>
      <c r="H915" s="309"/>
      <c r="I915" s="309"/>
      <c r="J915" s="309"/>
      <c r="K915" s="309"/>
      <c r="L915" s="309"/>
      <c r="M915" s="309"/>
      <c r="N915" s="309"/>
      <c r="O915" s="68"/>
      <c r="P915" s="68"/>
      <c r="Q915" s="68"/>
      <c r="R915" s="68"/>
      <c r="S915" s="68"/>
      <c r="T915" s="68"/>
      <c r="U915" s="68"/>
      <c r="V915" s="68"/>
      <c r="W915" s="68"/>
      <c r="X915" s="68"/>
      <c r="Y915" s="68"/>
      <c r="Z915" s="68"/>
      <c r="AA915" s="68"/>
      <c r="AB915" s="68"/>
      <c r="AC915" s="68"/>
      <c r="AD915" s="68"/>
      <c r="AE915" s="68"/>
      <c r="AF915" s="68"/>
      <c r="AG915" s="68"/>
      <c r="AH915" s="68"/>
      <c r="AI915" s="68"/>
      <c r="AJ915" s="68"/>
      <c r="AK915" s="68"/>
      <c r="AL915" s="68"/>
      <c r="AM915" s="68"/>
      <c r="AN915" s="68"/>
      <c r="AO915" s="68"/>
      <c r="AP915" s="68"/>
      <c r="AQ915" s="68"/>
      <c r="AR915" s="68"/>
      <c r="AS915" s="68"/>
      <c r="AT915" s="68"/>
      <c r="AU915" s="68"/>
      <c r="AV915" s="68"/>
      <c r="AW915" s="68"/>
      <c r="AX915" s="68"/>
      <c r="AY915" s="68"/>
      <c r="AZ915" s="68"/>
    </row>
    <row r="916" spans="1:52" ht="15.75" customHeight="1" x14ac:dyDescent="0.25">
      <c r="A916" s="348"/>
      <c r="B916" s="68"/>
      <c r="C916" s="309"/>
      <c r="D916" s="309"/>
      <c r="E916" s="309"/>
      <c r="F916" s="309"/>
      <c r="G916" s="309"/>
      <c r="H916" s="309"/>
      <c r="I916" s="309"/>
      <c r="J916" s="309"/>
      <c r="K916" s="309"/>
      <c r="L916" s="309"/>
      <c r="M916" s="309"/>
      <c r="N916" s="309"/>
      <c r="O916" s="68"/>
      <c r="P916" s="68"/>
      <c r="Q916" s="68"/>
      <c r="R916" s="68"/>
      <c r="S916" s="68"/>
      <c r="T916" s="68"/>
      <c r="U916" s="68"/>
      <c r="V916" s="68"/>
      <c r="W916" s="68"/>
      <c r="X916" s="68"/>
      <c r="Y916" s="68"/>
      <c r="Z916" s="68"/>
      <c r="AA916" s="68"/>
      <c r="AB916" s="68"/>
      <c r="AC916" s="68"/>
      <c r="AD916" s="68"/>
      <c r="AE916" s="68"/>
      <c r="AF916" s="68"/>
      <c r="AG916" s="68"/>
      <c r="AH916" s="68"/>
      <c r="AI916" s="68"/>
      <c r="AJ916" s="68"/>
      <c r="AK916" s="68"/>
      <c r="AL916" s="68"/>
      <c r="AM916" s="68"/>
      <c r="AN916" s="68"/>
      <c r="AO916" s="68"/>
      <c r="AP916" s="68"/>
      <c r="AQ916" s="68"/>
      <c r="AR916" s="68"/>
      <c r="AS916" s="68"/>
      <c r="AT916" s="68"/>
      <c r="AU916" s="68"/>
      <c r="AV916" s="68"/>
      <c r="AW916" s="68"/>
      <c r="AX916" s="68"/>
      <c r="AY916" s="68"/>
      <c r="AZ916" s="68"/>
    </row>
    <row r="917" spans="1:52" ht="15.75" customHeight="1" x14ac:dyDescent="0.25">
      <c r="A917" s="348"/>
      <c r="B917" s="68"/>
      <c r="C917" s="309"/>
      <c r="D917" s="309"/>
      <c r="E917" s="309"/>
      <c r="F917" s="309"/>
      <c r="G917" s="309"/>
      <c r="H917" s="309"/>
      <c r="I917" s="309"/>
      <c r="J917" s="309"/>
      <c r="K917" s="309"/>
      <c r="L917" s="309"/>
      <c r="M917" s="309"/>
      <c r="N917" s="309"/>
      <c r="O917" s="68"/>
      <c r="P917" s="68"/>
      <c r="Q917" s="68"/>
      <c r="R917" s="68"/>
      <c r="S917" s="68"/>
      <c r="T917" s="68"/>
      <c r="U917" s="68"/>
      <c r="V917" s="68"/>
      <c r="W917" s="68"/>
      <c r="X917" s="68"/>
      <c r="Y917" s="68"/>
      <c r="Z917" s="68"/>
      <c r="AA917" s="68"/>
      <c r="AB917" s="68"/>
      <c r="AC917" s="68"/>
      <c r="AD917" s="68"/>
      <c r="AE917" s="68"/>
      <c r="AF917" s="68"/>
      <c r="AG917" s="68"/>
      <c r="AH917" s="68"/>
      <c r="AI917" s="68"/>
      <c r="AJ917" s="68"/>
      <c r="AK917" s="68"/>
      <c r="AL917" s="68"/>
      <c r="AM917" s="68"/>
      <c r="AN917" s="68"/>
      <c r="AO917" s="68"/>
      <c r="AP917" s="68"/>
      <c r="AQ917" s="68"/>
      <c r="AR917" s="68"/>
      <c r="AS917" s="68"/>
      <c r="AT917" s="68"/>
      <c r="AU917" s="68"/>
      <c r="AV917" s="68"/>
      <c r="AW917" s="68"/>
      <c r="AX917" s="68"/>
      <c r="AY917" s="68"/>
      <c r="AZ917" s="68"/>
    </row>
    <row r="918" spans="1:52" ht="15.75" customHeight="1" x14ac:dyDescent="0.25">
      <c r="A918" s="348"/>
      <c r="B918" s="68"/>
      <c r="C918" s="309"/>
      <c r="D918" s="309"/>
      <c r="E918" s="309"/>
      <c r="F918" s="309"/>
      <c r="G918" s="309"/>
      <c r="H918" s="309"/>
      <c r="I918" s="309"/>
      <c r="J918" s="309"/>
      <c r="K918" s="309"/>
      <c r="L918" s="309"/>
      <c r="M918" s="309"/>
      <c r="N918" s="309"/>
      <c r="O918" s="68"/>
      <c r="P918" s="68"/>
      <c r="Q918" s="68"/>
      <c r="R918" s="68"/>
      <c r="S918" s="68"/>
      <c r="T918" s="68"/>
      <c r="U918" s="68"/>
      <c r="V918" s="68"/>
      <c r="W918" s="68"/>
      <c r="X918" s="68"/>
      <c r="Y918" s="68"/>
      <c r="Z918" s="68"/>
      <c r="AA918" s="68"/>
      <c r="AB918" s="68"/>
      <c r="AC918" s="68"/>
      <c r="AD918" s="68"/>
      <c r="AE918" s="68"/>
      <c r="AF918" s="68"/>
      <c r="AG918" s="68"/>
      <c r="AH918" s="68"/>
      <c r="AI918" s="68"/>
      <c r="AJ918" s="68"/>
      <c r="AK918" s="68"/>
      <c r="AL918" s="68"/>
      <c r="AM918" s="68"/>
      <c r="AN918" s="68"/>
      <c r="AO918" s="68"/>
      <c r="AP918" s="68"/>
      <c r="AQ918" s="68"/>
      <c r="AR918" s="68"/>
      <c r="AS918" s="68"/>
      <c r="AT918" s="68"/>
      <c r="AU918" s="68"/>
      <c r="AV918" s="68"/>
      <c r="AW918" s="68"/>
      <c r="AX918" s="68"/>
      <c r="AY918" s="68"/>
      <c r="AZ918" s="68"/>
    </row>
    <row r="919" spans="1:52" ht="15.75" customHeight="1" x14ac:dyDescent="0.25">
      <c r="A919" s="348"/>
      <c r="B919" s="68"/>
      <c r="C919" s="309"/>
      <c r="D919" s="309"/>
      <c r="E919" s="309"/>
      <c r="F919" s="309"/>
      <c r="G919" s="309"/>
      <c r="H919" s="309"/>
      <c r="I919" s="309"/>
      <c r="J919" s="309"/>
      <c r="K919" s="309"/>
      <c r="L919" s="309"/>
      <c r="M919" s="309"/>
      <c r="N919" s="309"/>
      <c r="O919" s="68"/>
      <c r="P919" s="68"/>
      <c r="Q919" s="68"/>
      <c r="R919" s="68"/>
      <c r="S919" s="68"/>
      <c r="T919" s="68"/>
      <c r="U919" s="68"/>
      <c r="V919" s="68"/>
      <c r="W919" s="68"/>
      <c r="X919" s="68"/>
      <c r="Y919" s="68"/>
      <c r="Z919" s="68"/>
      <c r="AA919" s="68"/>
      <c r="AB919" s="68"/>
      <c r="AC919" s="68"/>
      <c r="AD919" s="68"/>
      <c r="AE919" s="68"/>
      <c r="AF919" s="68"/>
      <c r="AG919" s="68"/>
      <c r="AH919" s="68"/>
      <c r="AI919" s="68"/>
      <c r="AJ919" s="68"/>
      <c r="AK919" s="68"/>
      <c r="AL919" s="68"/>
      <c r="AM919" s="68"/>
      <c r="AN919" s="68"/>
      <c r="AO919" s="68"/>
      <c r="AP919" s="68"/>
      <c r="AQ919" s="68"/>
      <c r="AR919" s="68"/>
      <c r="AS919" s="68"/>
      <c r="AT919" s="68"/>
      <c r="AU919" s="68"/>
      <c r="AV919" s="68"/>
      <c r="AW919" s="68"/>
      <c r="AX919" s="68"/>
      <c r="AY919" s="68"/>
      <c r="AZ919" s="68"/>
    </row>
    <row r="920" spans="1:52" ht="15.75" customHeight="1" x14ac:dyDescent="0.25">
      <c r="A920" s="348"/>
      <c r="B920" s="68"/>
      <c r="C920" s="309"/>
      <c r="D920" s="309"/>
      <c r="E920" s="309"/>
      <c r="F920" s="309"/>
      <c r="G920" s="309"/>
      <c r="H920" s="309"/>
      <c r="I920" s="309"/>
      <c r="J920" s="309"/>
      <c r="K920" s="309"/>
      <c r="L920" s="309"/>
      <c r="M920" s="309"/>
      <c r="N920" s="309"/>
      <c r="O920" s="68"/>
      <c r="P920" s="68"/>
      <c r="Q920" s="68"/>
      <c r="R920" s="68"/>
      <c r="S920" s="68"/>
      <c r="T920" s="68"/>
      <c r="U920" s="68"/>
      <c r="V920" s="68"/>
      <c r="W920" s="68"/>
      <c r="X920" s="68"/>
      <c r="Y920" s="68"/>
      <c r="Z920" s="68"/>
      <c r="AA920" s="68"/>
      <c r="AB920" s="68"/>
      <c r="AC920" s="68"/>
      <c r="AD920" s="68"/>
      <c r="AE920" s="68"/>
      <c r="AF920" s="68"/>
      <c r="AG920" s="68"/>
      <c r="AH920" s="68"/>
      <c r="AI920" s="68"/>
      <c r="AJ920" s="68"/>
      <c r="AK920" s="68"/>
      <c r="AL920" s="68"/>
      <c r="AM920" s="68"/>
      <c r="AN920" s="68"/>
      <c r="AO920" s="68"/>
      <c r="AP920" s="68"/>
      <c r="AQ920" s="68"/>
      <c r="AR920" s="68"/>
      <c r="AS920" s="68"/>
      <c r="AT920" s="68"/>
      <c r="AU920" s="68"/>
      <c r="AV920" s="68"/>
      <c r="AW920" s="68"/>
      <c r="AX920" s="68"/>
      <c r="AY920" s="68"/>
      <c r="AZ920" s="68"/>
    </row>
    <row r="921" spans="1:52" ht="15.75" customHeight="1" x14ac:dyDescent="0.25">
      <c r="A921" s="348"/>
      <c r="B921" s="68"/>
      <c r="C921" s="309"/>
      <c r="D921" s="309"/>
      <c r="E921" s="309"/>
      <c r="F921" s="309"/>
      <c r="G921" s="309"/>
      <c r="H921" s="309"/>
      <c r="I921" s="309"/>
      <c r="J921" s="309"/>
      <c r="K921" s="309"/>
      <c r="L921" s="309"/>
      <c r="M921" s="309"/>
      <c r="N921" s="309"/>
      <c r="O921" s="68"/>
      <c r="P921" s="68"/>
      <c r="Q921" s="68"/>
      <c r="R921" s="68"/>
      <c r="S921" s="68"/>
      <c r="T921" s="68"/>
      <c r="U921" s="68"/>
      <c r="V921" s="68"/>
      <c r="W921" s="68"/>
      <c r="X921" s="68"/>
      <c r="Y921" s="68"/>
      <c r="Z921" s="68"/>
      <c r="AA921" s="68"/>
      <c r="AB921" s="68"/>
      <c r="AC921" s="68"/>
      <c r="AD921" s="68"/>
      <c r="AE921" s="68"/>
      <c r="AF921" s="68"/>
      <c r="AG921" s="68"/>
      <c r="AH921" s="68"/>
      <c r="AI921" s="68"/>
      <c r="AJ921" s="68"/>
      <c r="AK921" s="68"/>
      <c r="AL921" s="68"/>
      <c r="AM921" s="68"/>
      <c r="AN921" s="68"/>
      <c r="AO921" s="68"/>
      <c r="AP921" s="68"/>
      <c r="AQ921" s="68"/>
      <c r="AR921" s="68"/>
      <c r="AS921" s="68"/>
      <c r="AT921" s="68"/>
      <c r="AU921" s="68"/>
      <c r="AV921" s="68"/>
      <c r="AW921" s="68"/>
      <c r="AX921" s="68"/>
      <c r="AY921" s="68"/>
      <c r="AZ921" s="68"/>
    </row>
    <row r="922" spans="1:52" ht="15.75" customHeight="1" x14ac:dyDescent="0.25">
      <c r="A922" s="348"/>
      <c r="B922" s="68"/>
      <c r="C922" s="309"/>
      <c r="D922" s="309"/>
      <c r="E922" s="309"/>
      <c r="F922" s="309"/>
      <c r="G922" s="309"/>
      <c r="H922" s="309"/>
      <c r="I922" s="309"/>
      <c r="J922" s="309"/>
      <c r="K922" s="309"/>
      <c r="L922" s="309"/>
      <c r="M922" s="309"/>
      <c r="N922" s="309"/>
      <c r="O922" s="68"/>
      <c r="P922" s="68"/>
      <c r="Q922" s="68"/>
      <c r="R922" s="68"/>
      <c r="S922" s="68"/>
      <c r="T922" s="68"/>
      <c r="U922" s="68"/>
      <c r="V922" s="68"/>
      <c r="W922" s="68"/>
      <c r="X922" s="68"/>
      <c r="Y922" s="68"/>
      <c r="Z922" s="68"/>
      <c r="AA922" s="68"/>
      <c r="AB922" s="68"/>
      <c r="AC922" s="68"/>
      <c r="AD922" s="68"/>
      <c r="AE922" s="68"/>
      <c r="AF922" s="68"/>
      <c r="AG922" s="68"/>
      <c r="AH922" s="68"/>
      <c r="AI922" s="68"/>
      <c r="AJ922" s="68"/>
      <c r="AK922" s="68"/>
      <c r="AL922" s="68"/>
      <c r="AM922" s="68"/>
      <c r="AN922" s="68"/>
      <c r="AO922" s="68"/>
      <c r="AP922" s="68"/>
      <c r="AQ922" s="68"/>
      <c r="AR922" s="68"/>
      <c r="AS922" s="68"/>
      <c r="AT922" s="68"/>
      <c r="AU922" s="68"/>
      <c r="AV922" s="68"/>
      <c r="AW922" s="68"/>
      <c r="AX922" s="68"/>
      <c r="AY922" s="68"/>
      <c r="AZ922" s="68"/>
    </row>
    <row r="923" spans="1:52" ht="15.75" customHeight="1" x14ac:dyDescent="0.25">
      <c r="A923" s="348"/>
      <c r="B923" s="68"/>
      <c r="C923" s="309"/>
      <c r="D923" s="309"/>
      <c r="E923" s="309"/>
      <c r="F923" s="309"/>
      <c r="G923" s="309"/>
      <c r="H923" s="309"/>
      <c r="I923" s="309"/>
      <c r="J923" s="309"/>
      <c r="K923" s="309"/>
      <c r="L923" s="309"/>
      <c r="M923" s="309"/>
      <c r="N923" s="309"/>
      <c r="O923" s="68"/>
      <c r="P923" s="68"/>
      <c r="Q923" s="68"/>
      <c r="R923" s="68"/>
      <c r="S923" s="68"/>
      <c r="T923" s="68"/>
      <c r="U923" s="68"/>
      <c r="V923" s="68"/>
      <c r="W923" s="68"/>
      <c r="X923" s="68"/>
      <c r="Y923" s="68"/>
      <c r="Z923" s="68"/>
      <c r="AA923" s="68"/>
      <c r="AB923" s="68"/>
      <c r="AC923" s="68"/>
      <c r="AD923" s="68"/>
      <c r="AE923" s="68"/>
      <c r="AF923" s="68"/>
      <c r="AG923" s="68"/>
      <c r="AH923" s="68"/>
      <c r="AI923" s="68"/>
      <c r="AJ923" s="68"/>
      <c r="AK923" s="68"/>
      <c r="AL923" s="68"/>
      <c r="AM923" s="68"/>
      <c r="AN923" s="68"/>
      <c r="AO923" s="68"/>
      <c r="AP923" s="68"/>
      <c r="AQ923" s="68"/>
      <c r="AR923" s="68"/>
      <c r="AS923" s="68"/>
      <c r="AT923" s="68"/>
      <c r="AU923" s="68"/>
      <c r="AV923" s="68"/>
      <c r="AW923" s="68"/>
      <c r="AX923" s="68"/>
      <c r="AY923" s="68"/>
      <c r="AZ923" s="68"/>
    </row>
    <row r="924" spans="1:52" ht="15.75" customHeight="1" x14ac:dyDescent="0.25">
      <c r="A924" s="348"/>
      <c r="B924" s="68"/>
      <c r="C924" s="309"/>
      <c r="D924" s="309"/>
      <c r="E924" s="309"/>
      <c r="F924" s="309"/>
      <c r="G924" s="309"/>
      <c r="H924" s="309"/>
      <c r="I924" s="309"/>
      <c r="J924" s="309"/>
      <c r="K924" s="309"/>
      <c r="L924" s="309"/>
      <c r="M924" s="309"/>
      <c r="N924" s="309"/>
      <c r="O924" s="68"/>
      <c r="P924" s="68"/>
      <c r="Q924" s="68"/>
      <c r="R924" s="68"/>
      <c r="S924" s="68"/>
      <c r="T924" s="68"/>
      <c r="U924" s="68"/>
      <c r="V924" s="68"/>
      <c r="W924" s="68"/>
      <c r="X924" s="68"/>
      <c r="Y924" s="68"/>
      <c r="Z924" s="68"/>
      <c r="AA924" s="68"/>
      <c r="AB924" s="68"/>
      <c r="AC924" s="68"/>
      <c r="AD924" s="68"/>
      <c r="AE924" s="68"/>
      <c r="AF924" s="68"/>
      <c r="AG924" s="68"/>
      <c r="AH924" s="68"/>
      <c r="AI924" s="68"/>
      <c r="AJ924" s="68"/>
      <c r="AK924" s="68"/>
      <c r="AL924" s="68"/>
      <c r="AM924" s="68"/>
      <c r="AN924" s="68"/>
      <c r="AO924" s="68"/>
      <c r="AP924" s="68"/>
      <c r="AQ924" s="68"/>
      <c r="AR924" s="68"/>
      <c r="AS924" s="68"/>
      <c r="AT924" s="68"/>
      <c r="AU924" s="68"/>
      <c r="AV924" s="68"/>
      <c r="AW924" s="68"/>
      <c r="AX924" s="68"/>
      <c r="AY924" s="68"/>
      <c r="AZ924" s="68"/>
    </row>
    <row r="925" spans="1:52" ht="15.75" customHeight="1" x14ac:dyDescent="0.25">
      <c r="A925" s="348"/>
      <c r="B925" s="68"/>
      <c r="C925" s="309"/>
      <c r="D925" s="309"/>
      <c r="E925" s="309"/>
      <c r="F925" s="309"/>
      <c r="G925" s="309"/>
      <c r="H925" s="309"/>
      <c r="I925" s="309"/>
      <c r="J925" s="309"/>
      <c r="K925" s="309"/>
      <c r="L925" s="309"/>
      <c r="M925" s="309"/>
      <c r="N925" s="309"/>
      <c r="O925" s="68"/>
      <c r="P925" s="68"/>
      <c r="Q925" s="68"/>
      <c r="R925" s="68"/>
      <c r="S925" s="68"/>
      <c r="T925" s="68"/>
      <c r="U925" s="68"/>
      <c r="V925" s="68"/>
      <c r="W925" s="68"/>
      <c r="X925" s="68"/>
      <c r="Y925" s="68"/>
      <c r="Z925" s="68"/>
      <c r="AA925" s="68"/>
      <c r="AB925" s="68"/>
      <c r="AC925" s="68"/>
      <c r="AD925" s="68"/>
      <c r="AE925" s="68"/>
      <c r="AF925" s="68"/>
      <c r="AG925" s="68"/>
      <c r="AH925" s="68"/>
      <c r="AI925" s="68"/>
      <c r="AJ925" s="68"/>
      <c r="AK925" s="68"/>
      <c r="AL925" s="68"/>
      <c r="AM925" s="68"/>
      <c r="AN925" s="68"/>
      <c r="AO925" s="68"/>
      <c r="AP925" s="68"/>
      <c r="AQ925" s="68"/>
      <c r="AR925" s="68"/>
      <c r="AS925" s="68"/>
      <c r="AT925" s="68"/>
      <c r="AU925" s="68"/>
      <c r="AV925" s="68"/>
      <c r="AW925" s="68"/>
      <c r="AX925" s="68"/>
      <c r="AY925" s="68"/>
      <c r="AZ925" s="68"/>
    </row>
    <row r="926" spans="1:52" ht="15.75" customHeight="1" x14ac:dyDescent="0.25">
      <c r="A926" s="348"/>
      <c r="B926" s="68"/>
      <c r="C926" s="309"/>
      <c r="D926" s="309"/>
      <c r="E926" s="309"/>
      <c r="F926" s="309"/>
      <c r="G926" s="309"/>
      <c r="H926" s="309"/>
      <c r="I926" s="309"/>
      <c r="J926" s="309"/>
      <c r="K926" s="309"/>
      <c r="L926" s="309"/>
      <c r="M926" s="309"/>
      <c r="N926" s="309"/>
      <c r="O926" s="68"/>
      <c r="P926" s="68"/>
      <c r="Q926" s="68"/>
      <c r="R926" s="68"/>
      <c r="S926" s="68"/>
      <c r="T926" s="68"/>
      <c r="U926" s="68"/>
      <c r="V926" s="68"/>
      <c r="W926" s="68"/>
      <c r="X926" s="68"/>
      <c r="Y926" s="68"/>
      <c r="Z926" s="68"/>
      <c r="AA926" s="68"/>
      <c r="AB926" s="68"/>
      <c r="AC926" s="68"/>
      <c r="AD926" s="68"/>
      <c r="AE926" s="68"/>
      <c r="AF926" s="68"/>
      <c r="AG926" s="68"/>
      <c r="AH926" s="68"/>
      <c r="AI926" s="68"/>
      <c r="AJ926" s="68"/>
      <c r="AK926" s="68"/>
      <c r="AL926" s="68"/>
      <c r="AM926" s="68"/>
      <c r="AN926" s="68"/>
      <c r="AO926" s="68"/>
      <c r="AP926" s="68"/>
      <c r="AQ926" s="68"/>
      <c r="AR926" s="68"/>
      <c r="AS926" s="68"/>
      <c r="AT926" s="68"/>
      <c r="AU926" s="68"/>
      <c r="AV926" s="68"/>
      <c r="AW926" s="68"/>
      <c r="AX926" s="68"/>
      <c r="AY926" s="68"/>
      <c r="AZ926" s="68"/>
    </row>
    <row r="927" spans="1:52" ht="15.75" customHeight="1" x14ac:dyDescent="0.25">
      <c r="A927" s="348"/>
      <c r="B927" s="68"/>
      <c r="C927" s="309"/>
      <c r="D927" s="309"/>
      <c r="E927" s="309"/>
      <c r="F927" s="309"/>
      <c r="G927" s="309"/>
      <c r="H927" s="309"/>
      <c r="I927" s="309"/>
      <c r="J927" s="309"/>
      <c r="K927" s="309"/>
      <c r="L927" s="309"/>
      <c r="M927" s="309"/>
      <c r="N927" s="309"/>
      <c r="O927" s="68"/>
      <c r="P927" s="68"/>
      <c r="Q927" s="68"/>
      <c r="R927" s="68"/>
      <c r="S927" s="68"/>
      <c r="T927" s="68"/>
      <c r="U927" s="68"/>
      <c r="V927" s="68"/>
      <c r="W927" s="68"/>
      <c r="X927" s="68"/>
      <c r="Y927" s="68"/>
      <c r="Z927" s="68"/>
      <c r="AA927" s="68"/>
      <c r="AB927" s="68"/>
      <c r="AC927" s="68"/>
      <c r="AD927" s="68"/>
      <c r="AE927" s="68"/>
      <c r="AF927" s="68"/>
      <c r="AG927" s="68"/>
      <c r="AH927" s="68"/>
      <c r="AI927" s="68"/>
      <c r="AJ927" s="68"/>
      <c r="AK927" s="68"/>
      <c r="AL927" s="68"/>
      <c r="AM927" s="68"/>
      <c r="AN927" s="68"/>
      <c r="AO927" s="68"/>
      <c r="AP927" s="68"/>
      <c r="AQ927" s="68"/>
      <c r="AR927" s="68"/>
      <c r="AS927" s="68"/>
      <c r="AT927" s="68"/>
      <c r="AU927" s="68"/>
      <c r="AV927" s="68"/>
      <c r="AW927" s="68"/>
      <c r="AX927" s="68"/>
      <c r="AY927" s="68"/>
      <c r="AZ927" s="68"/>
    </row>
    <row r="928" spans="1:52" ht="15.75" customHeight="1" x14ac:dyDescent="0.25">
      <c r="A928" s="348"/>
      <c r="B928" s="68"/>
      <c r="C928" s="309"/>
      <c r="D928" s="309"/>
      <c r="E928" s="309"/>
      <c r="F928" s="309"/>
      <c r="G928" s="309"/>
      <c r="H928" s="309"/>
      <c r="I928" s="309"/>
      <c r="J928" s="309"/>
      <c r="K928" s="309"/>
      <c r="L928" s="309"/>
      <c r="M928" s="309"/>
      <c r="N928" s="309"/>
      <c r="O928" s="68"/>
      <c r="P928" s="68"/>
      <c r="Q928" s="68"/>
      <c r="R928" s="68"/>
      <c r="S928" s="68"/>
      <c r="T928" s="68"/>
      <c r="U928" s="68"/>
      <c r="V928" s="68"/>
      <c r="W928" s="68"/>
      <c r="X928" s="68"/>
      <c r="Y928" s="68"/>
      <c r="Z928" s="68"/>
      <c r="AA928" s="68"/>
      <c r="AB928" s="68"/>
      <c r="AC928" s="68"/>
      <c r="AD928" s="68"/>
      <c r="AE928" s="68"/>
      <c r="AF928" s="68"/>
      <c r="AG928" s="68"/>
      <c r="AH928" s="68"/>
      <c r="AI928" s="68"/>
      <c r="AJ928" s="68"/>
      <c r="AK928" s="68"/>
      <c r="AL928" s="68"/>
      <c r="AM928" s="68"/>
      <c r="AN928" s="68"/>
      <c r="AO928" s="68"/>
      <c r="AP928" s="68"/>
      <c r="AQ928" s="68"/>
      <c r="AR928" s="68"/>
      <c r="AS928" s="68"/>
      <c r="AT928" s="68"/>
      <c r="AU928" s="68"/>
      <c r="AV928" s="68"/>
      <c r="AW928" s="68"/>
      <c r="AX928" s="68"/>
      <c r="AY928" s="68"/>
      <c r="AZ928" s="68"/>
    </row>
    <row r="929" spans="1:52" ht="15.75" customHeight="1" x14ac:dyDescent="0.25">
      <c r="A929" s="348"/>
      <c r="B929" s="68"/>
      <c r="C929" s="309"/>
      <c r="D929" s="309"/>
      <c r="E929" s="309"/>
      <c r="F929" s="309"/>
      <c r="G929" s="309"/>
      <c r="H929" s="309"/>
      <c r="I929" s="309"/>
      <c r="J929" s="309"/>
      <c r="K929" s="309"/>
      <c r="L929" s="309"/>
      <c r="M929" s="309"/>
      <c r="N929" s="309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  <c r="Z929" s="68"/>
      <c r="AA929" s="68"/>
      <c r="AB929" s="68"/>
      <c r="AC929" s="68"/>
      <c r="AD929" s="68"/>
      <c r="AE929" s="68"/>
      <c r="AF929" s="68"/>
      <c r="AG929" s="68"/>
      <c r="AH929" s="68"/>
      <c r="AI929" s="68"/>
      <c r="AJ929" s="68"/>
      <c r="AK929" s="68"/>
      <c r="AL929" s="68"/>
      <c r="AM929" s="68"/>
      <c r="AN929" s="68"/>
      <c r="AO929" s="68"/>
      <c r="AP929" s="68"/>
      <c r="AQ929" s="68"/>
      <c r="AR929" s="68"/>
      <c r="AS929" s="68"/>
      <c r="AT929" s="68"/>
      <c r="AU929" s="68"/>
      <c r="AV929" s="68"/>
      <c r="AW929" s="68"/>
      <c r="AX929" s="68"/>
      <c r="AY929" s="68"/>
      <c r="AZ929" s="68"/>
    </row>
    <row r="930" spans="1:52" ht="15.75" customHeight="1" x14ac:dyDescent="0.25">
      <c r="A930" s="348"/>
      <c r="B930" s="68"/>
      <c r="C930" s="309"/>
      <c r="D930" s="309"/>
      <c r="E930" s="309"/>
      <c r="F930" s="309"/>
      <c r="G930" s="309"/>
      <c r="H930" s="309"/>
      <c r="I930" s="309"/>
      <c r="J930" s="309"/>
      <c r="K930" s="309"/>
      <c r="L930" s="309"/>
      <c r="M930" s="309"/>
      <c r="N930" s="309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  <c r="AA930" s="68"/>
      <c r="AB930" s="68"/>
      <c r="AC930" s="68"/>
      <c r="AD930" s="68"/>
      <c r="AE930" s="68"/>
      <c r="AF930" s="68"/>
      <c r="AG930" s="68"/>
      <c r="AH930" s="68"/>
      <c r="AI930" s="68"/>
      <c r="AJ930" s="68"/>
      <c r="AK930" s="68"/>
      <c r="AL930" s="68"/>
      <c r="AM930" s="68"/>
      <c r="AN930" s="68"/>
      <c r="AO930" s="68"/>
      <c r="AP930" s="68"/>
      <c r="AQ930" s="68"/>
      <c r="AR930" s="68"/>
      <c r="AS930" s="68"/>
      <c r="AT930" s="68"/>
      <c r="AU930" s="68"/>
      <c r="AV930" s="68"/>
      <c r="AW930" s="68"/>
      <c r="AX930" s="68"/>
      <c r="AY930" s="68"/>
      <c r="AZ930" s="68"/>
    </row>
    <row r="931" spans="1:52" ht="15.75" customHeight="1" x14ac:dyDescent="0.25">
      <c r="A931" s="348"/>
      <c r="B931" s="68"/>
      <c r="C931" s="309"/>
      <c r="D931" s="309"/>
      <c r="E931" s="309"/>
      <c r="F931" s="309"/>
      <c r="G931" s="309"/>
      <c r="H931" s="309"/>
      <c r="I931" s="309"/>
      <c r="J931" s="309"/>
      <c r="K931" s="309"/>
      <c r="L931" s="309"/>
      <c r="M931" s="309"/>
      <c r="N931" s="309"/>
      <c r="O931" s="68"/>
      <c r="P931" s="68"/>
      <c r="Q931" s="68"/>
      <c r="R931" s="68"/>
      <c r="S931" s="68"/>
      <c r="T931" s="68"/>
      <c r="U931" s="68"/>
      <c r="V931" s="68"/>
      <c r="W931" s="68"/>
      <c r="X931" s="68"/>
      <c r="Y931" s="68"/>
      <c r="Z931" s="68"/>
      <c r="AA931" s="68"/>
      <c r="AB931" s="68"/>
      <c r="AC931" s="68"/>
      <c r="AD931" s="68"/>
      <c r="AE931" s="68"/>
      <c r="AF931" s="68"/>
      <c r="AG931" s="68"/>
      <c r="AH931" s="68"/>
      <c r="AI931" s="68"/>
      <c r="AJ931" s="68"/>
      <c r="AK931" s="68"/>
      <c r="AL931" s="68"/>
      <c r="AM931" s="68"/>
      <c r="AN931" s="68"/>
      <c r="AO931" s="68"/>
      <c r="AP931" s="68"/>
      <c r="AQ931" s="68"/>
      <c r="AR931" s="68"/>
      <c r="AS931" s="68"/>
      <c r="AT931" s="68"/>
      <c r="AU931" s="68"/>
      <c r="AV931" s="68"/>
      <c r="AW931" s="68"/>
      <c r="AX931" s="68"/>
      <c r="AY931" s="68"/>
      <c r="AZ931" s="68"/>
    </row>
    <row r="932" spans="1:52" ht="15.75" customHeight="1" x14ac:dyDescent="0.25">
      <c r="A932" s="348"/>
      <c r="B932" s="68"/>
      <c r="C932" s="309"/>
      <c r="D932" s="309"/>
      <c r="E932" s="309"/>
      <c r="F932" s="309"/>
      <c r="G932" s="309"/>
      <c r="H932" s="309"/>
      <c r="I932" s="309"/>
      <c r="J932" s="309"/>
      <c r="K932" s="309"/>
      <c r="L932" s="309"/>
      <c r="M932" s="309"/>
      <c r="N932" s="309"/>
      <c r="O932" s="68"/>
      <c r="P932" s="68"/>
      <c r="Q932" s="68"/>
      <c r="R932" s="68"/>
      <c r="S932" s="68"/>
      <c r="T932" s="68"/>
      <c r="U932" s="68"/>
      <c r="V932" s="68"/>
      <c r="W932" s="68"/>
      <c r="X932" s="68"/>
      <c r="Y932" s="68"/>
      <c r="Z932" s="68"/>
      <c r="AA932" s="68"/>
      <c r="AB932" s="68"/>
      <c r="AC932" s="68"/>
      <c r="AD932" s="68"/>
      <c r="AE932" s="68"/>
      <c r="AF932" s="68"/>
      <c r="AG932" s="68"/>
      <c r="AH932" s="68"/>
      <c r="AI932" s="68"/>
      <c r="AJ932" s="68"/>
      <c r="AK932" s="68"/>
      <c r="AL932" s="68"/>
      <c r="AM932" s="68"/>
      <c r="AN932" s="68"/>
      <c r="AO932" s="68"/>
      <c r="AP932" s="68"/>
      <c r="AQ932" s="68"/>
      <c r="AR932" s="68"/>
      <c r="AS932" s="68"/>
      <c r="AT932" s="68"/>
      <c r="AU932" s="68"/>
      <c r="AV932" s="68"/>
      <c r="AW932" s="68"/>
      <c r="AX932" s="68"/>
      <c r="AY932" s="68"/>
      <c r="AZ932" s="68"/>
    </row>
    <row r="933" spans="1:52" ht="15.75" customHeight="1" x14ac:dyDescent="0.25">
      <c r="A933" s="348"/>
      <c r="B933" s="68"/>
      <c r="C933" s="309"/>
      <c r="D933" s="309"/>
      <c r="E933" s="309"/>
      <c r="F933" s="309"/>
      <c r="G933" s="309"/>
      <c r="H933" s="309"/>
      <c r="I933" s="309"/>
      <c r="J933" s="309"/>
      <c r="K933" s="309"/>
      <c r="L933" s="309"/>
      <c r="M933" s="309"/>
      <c r="N933" s="309"/>
      <c r="O933" s="68"/>
      <c r="P933" s="68"/>
      <c r="Q933" s="68"/>
      <c r="R933" s="68"/>
      <c r="S933" s="68"/>
      <c r="T933" s="68"/>
      <c r="U933" s="68"/>
      <c r="V933" s="68"/>
      <c r="W933" s="68"/>
      <c r="X933" s="68"/>
      <c r="Y933" s="68"/>
      <c r="Z933" s="68"/>
      <c r="AA933" s="68"/>
      <c r="AB933" s="68"/>
      <c r="AC933" s="68"/>
      <c r="AD933" s="68"/>
      <c r="AE933" s="68"/>
      <c r="AF933" s="68"/>
      <c r="AG933" s="68"/>
      <c r="AH933" s="68"/>
      <c r="AI933" s="68"/>
      <c r="AJ933" s="68"/>
      <c r="AK933" s="68"/>
      <c r="AL933" s="68"/>
      <c r="AM933" s="68"/>
      <c r="AN933" s="68"/>
      <c r="AO933" s="68"/>
      <c r="AP933" s="68"/>
      <c r="AQ933" s="68"/>
      <c r="AR933" s="68"/>
      <c r="AS933" s="68"/>
      <c r="AT933" s="68"/>
      <c r="AU933" s="68"/>
      <c r="AV933" s="68"/>
      <c r="AW933" s="68"/>
      <c r="AX933" s="68"/>
      <c r="AY933" s="68"/>
      <c r="AZ933" s="68"/>
    </row>
    <row r="934" spans="1:52" ht="15.75" customHeight="1" x14ac:dyDescent="0.25">
      <c r="A934" s="348"/>
      <c r="B934" s="68"/>
      <c r="C934" s="309"/>
      <c r="D934" s="309"/>
      <c r="E934" s="309"/>
      <c r="F934" s="309"/>
      <c r="G934" s="309"/>
      <c r="H934" s="309"/>
      <c r="I934" s="309"/>
      <c r="J934" s="309"/>
      <c r="K934" s="309"/>
      <c r="L934" s="309"/>
      <c r="M934" s="309"/>
      <c r="N934" s="309"/>
      <c r="O934" s="68"/>
      <c r="P934" s="68"/>
      <c r="Q934" s="68"/>
      <c r="R934" s="68"/>
      <c r="S934" s="68"/>
      <c r="T934" s="68"/>
      <c r="U934" s="68"/>
      <c r="V934" s="68"/>
      <c r="W934" s="68"/>
      <c r="X934" s="68"/>
      <c r="Y934" s="68"/>
      <c r="Z934" s="68"/>
      <c r="AA934" s="68"/>
      <c r="AB934" s="68"/>
      <c r="AC934" s="68"/>
      <c r="AD934" s="68"/>
      <c r="AE934" s="68"/>
      <c r="AF934" s="68"/>
      <c r="AG934" s="68"/>
      <c r="AH934" s="68"/>
      <c r="AI934" s="68"/>
      <c r="AJ934" s="68"/>
      <c r="AK934" s="68"/>
      <c r="AL934" s="68"/>
      <c r="AM934" s="68"/>
      <c r="AN934" s="68"/>
      <c r="AO934" s="68"/>
      <c r="AP934" s="68"/>
      <c r="AQ934" s="68"/>
      <c r="AR934" s="68"/>
      <c r="AS934" s="68"/>
      <c r="AT934" s="68"/>
      <c r="AU934" s="68"/>
      <c r="AV934" s="68"/>
      <c r="AW934" s="68"/>
      <c r="AX934" s="68"/>
      <c r="AY934" s="68"/>
      <c r="AZ934" s="68"/>
    </row>
    <row r="935" spans="1:52" ht="15.75" customHeight="1" x14ac:dyDescent="0.25">
      <c r="A935" s="348"/>
      <c r="B935" s="68"/>
      <c r="C935" s="309"/>
      <c r="D935" s="309"/>
      <c r="E935" s="309"/>
      <c r="F935" s="309"/>
      <c r="G935" s="309"/>
      <c r="H935" s="309"/>
      <c r="I935" s="309"/>
      <c r="J935" s="309"/>
      <c r="K935" s="309"/>
      <c r="L935" s="309"/>
      <c r="M935" s="309"/>
      <c r="N935" s="309"/>
      <c r="O935" s="68"/>
      <c r="P935" s="68"/>
      <c r="Q935" s="68"/>
      <c r="R935" s="68"/>
      <c r="S935" s="68"/>
      <c r="T935" s="68"/>
      <c r="U935" s="68"/>
      <c r="V935" s="68"/>
      <c r="W935" s="68"/>
      <c r="X935" s="68"/>
      <c r="Y935" s="68"/>
      <c r="Z935" s="68"/>
      <c r="AA935" s="68"/>
      <c r="AB935" s="68"/>
      <c r="AC935" s="68"/>
      <c r="AD935" s="68"/>
      <c r="AE935" s="68"/>
      <c r="AF935" s="68"/>
      <c r="AG935" s="68"/>
      <c r="AH935" s="68"/>
      <c r="AI935" s="68"/>
      <c r="AJ935" s="68"/>
      <c r="AK935" s="68"/>
      <c r="AL935" s="68"/>
      <c r="AM935" s="68"/>
      <c r="AN935" s="68"/>
      <c r="AO935" s="68"/>
      <c r="AP935" s="68"/>
      <c r="AQ935" s="68"/>
      <c r="AR935" s="68"/>
      <c r="AS935" s="68"/>
      <c r="AT935" s="68"/>
      <c r="AU935" s="68"/>
      <c r="AV935" s="68"/>
      <c r="AW935" s="68"/>
      <c r="AX935" s="68"/>
      <c r="AY935" s="68"/>
      <c r="AZ935" s="68"/>
    </row>
    <row r="936" spans="1:52" ht="15.75" customHeight="1" x14ac:dyDescent="0.25">
      <c r="A936" s="348"/>
      <c r="B936" s="68"/>
      <c r="C936" s="309"/>
      <c r="D936" s="309"/>
      <c r="E936" s="309"/>
      <c r="F936" s="309"/>
      <c r="G936" s="309"/>
      <c r="H936" s="309"/>
      <c r="I936" s="309"/>
      <c r="J936" s="309"/>
      <c r="K936" s="309"/>
      <c r="L936" s="309"/>
      <c r="M936" s="309"/>
      <c r="N936" s="309"/>
      <c r="O936" s="68"/>
      <c r="P936" s="68"/>
      <c r="Q936" s="68"/>
      <c r="R936" s="68"/>
      <c r="S936" s="68"/>
      <c r="T936" s="68"/>
      <c r="U936" s="68"/>
      <c r="V936" s="68"/>
      <c r="W936" s="68"/>
      <c r="X936" s="68"/>
      <c r="Y936" s="68"/>
      <c r="Z936" s="68"/>
      <c r="AA936" s="68"/>
      <c r="AB936" s="68"/>
      <c r="AC936" s="68"/>
      <c r="AD936" s="68"/>
      <c r="AE936" s="68"/>
      <c r="AF936" s="68"/>
      <c r="AG936" s="68"/>
      <c r="AH936" s="68"/>
      <c r="AI936" s="68"/>
      <c r="AJ936" s="68"/>
      <c r="AK936" s="68"/>
      <c r="AL936" s="68"/>
      <c r="AM936" s="68"/>
      <c r="AN936" s="68"/>
      <c r="AO936" s="68"/>
      <c r="AP936" s="68"/>
      <c r="AQ936" s="68"/>
      <c r="AR936" s="68"/>
      <c r="AS936" s="68"/>
      <c r="AT936" s="68"/>
      <c r="AU936" s="68"/>
      <c r="AV936" s="68"/>
      <c r="AW936" s="68"/>
      <c r="AX936" s="68"/>
      <c r="AY936" s="68"/>
      <c r="AZ936" s="68"/>
    </row>
    <row r="937" spans="1:52" ht="15.75" customHeight="1" x14ac:dyDescent="0.25">
      <c r="A937" s="348"/>
      <c r="B937" s="68"/>
      <c r="C937" s="309"/>
      <c r="D937" s="309"/>
      <c r="E937" s="309"/>
      <c r="F937" s="309"/>
      <c r="G937" s="309"/>
      <c r="H937" s="309"/>
      <c r="I937" s="309"/>
      <c r="J937" s="309"/>
      <c r="K937" s="309"/>
      <c r="L937" s="309"/>
      <c r="M937" s="309"/>
      <c r="N937" s="309"/>
      <c r="O937" s="68"/>
      <c r="P937" s="68"/>
      <c r="Q937" s="68"/>
      <c r="R937" s="68"/>
      <c r="S937" s="68"/>
      <c r="T937" s="68"/>
      <c r="U937" s="68"/>
      <c r="V937" s="68"/>
      <c r="W937" s="68"/>
      <c r="X937" s="68"/>
      <c r="Y937" s="68"/>
      <c r="Z937" s="68"/>
      <c r="AA937" s="68"/>
      <c r="AB937" s="68"/>
      <c r="AC937" s="68"/>
      <c r="AD937" s="68"/>
      <c r="AE937" s="68"/>
      <c r="AF937" s="68"/>
      <c r="AG937" s="68"/>
      <c r="AH937" s="68"/>
      <c r="AI937" s="68"/>
      <c r="AJ937" s="68"/>
      <c r="AK937" s="68"/>
      <c r="AL937" s="68"/>
      <c r="AM937" s="68"/>
      <c r="AN937" s="68"/>
      <c r="AO937" s="68"/>
      <c r="AP937" s="68"/>
      <c r="AQ937" s="68"/>
      <c r="AR937" s="68"/>
      <c r="AS937" s="68"/>
      <c r="AT937" s="68"/>
      <c r="AU937" s="68"/>
      <c r="AV937" s="68"/>
      <c r="AW937" s="68"/>
      <c r="AX937" s="68"/>
      <c r="AY937" s="68"/>
      <c r="AZ937" s="68"/>
    </row>
    <row r="938" spans="1:52" ht="15.75" customHeight="1" x14ac:dyDescent="0.25">
      <c r="A938" s="348"/>
      <c r="B938" s="68"/>
      <c r="C938" s="309"/>
      <c r="D938" s="309"/>
      <c r="E938" s="309"/>
      <c r="F938" s="309"/>
      <c r="G938" s="309"/>
      <c r="H938" s="309"/>
      <c r="I938" s="309"/>
      <c r="J938" s="309"/>
      <c r="K938" s="309"/>
      <c r="L938" s="309"/>
      <c r="M938" s="309"/>
      <c r="N938" s="309"/>
      <c r="O938" s="68"/>
      <c r="P938" s="68"/>
      <c r="Q938" s="68"/>
      <c r="R938" s="68"/>
      <c r="S938" s="68"/>
      <c r="T938" s="68"/>
      <c r="U938" s="68"/>
      <c r="V938" s="68"/>
      <c r="W938" s="68"/>
      <c r="X938" s="68"/>
      <c r="Y938" s="68"/>
      <c r="Z938" s="68"/>
      <c r="AA938" s="68"/>
      <c r="AB938" s="68"/>
      <c r="AC938" s="68"/>
      <c r="AD938" s="68"/>
      <c r="AE938" s="68"/>
      <c r="AF938" s="68"/>
      <c r="AG938" s="68"/>
      <c r="AH938" s="68"/>
      <c r="AI938" s="68"/>
      <c r="AJ938" s="68"/>
      <c r="AK938" s="68"/>
      <c r="AL938" s="68"/>
      <c r="AM938" s="68"/>
      <c r="AN938" s="68"/>
      <c r="AO938" s="68"/>
      <c r="AP938" s="68"/>
      <c r="AQ938" s="68"/>
      <c r="AR938" s="68"/>
      <c r="AS938" s="68"/>
      <c r="AT938" s="68"/>
      <c r="AU938" s="68"/>
      <c r="AV938" s="68"/>
      <c r="AW938" s="68"/>
      <c r="AX938" s="68"/>
      <c r="AY938" s="68"/>
      <c r="AZ938" s="68"/>
    </row>
    <row r="939" spans="1:52" ht="15.75" customHeight="1" x14ac:dyDescent="0.25">
      <c r="A939" s="348"/>
      <c r="B939" s="68"/>
      <c r="C939" s="309"/>
      <c r="D939" s="309"/>
      <c r="E939" s="309"/>
      <c r="F939" s="309"/>
      <c r="G939" s="309"/>
      <c r="H939" s="309"/>
      <c r="I939" s="309"/>
      <c r="J939" s="309"/>
      <c r="K939" s="309"/>
      <c r="L939" s="309"/>
      <c r="M939" s="309"/>
      <c r="N939" s="309"/>
      <c r="O939" s="68"/>
      <c r="P939" s="68"/>
      <c r="Q939" s="68"/>
      <c r="R939" s="68"/>
      <c r="S939" s="68"/>
      <c r="T939" s="68"/>
      <c r="U939" s="68"/>
      <c r="V939" s="68"/>
      <c r="W939" s="68"/>
      <c r="X939" s="68"/>
      <c r="Y939" s="68"/>
      <c r="Z939" s="68"/>
      <c r="AA939" s="68"/>
      <c r="AB939" s="68"/>
      <c r="AC939" s="68"/>
      <c r="AD939" s="68"/>
      <c r="AE939" s="68"/>
      <c r="AF939" s="68"/>
      <c r="AG939" s="68"/>
      <c r="AH939" s="68"/>
      <c r="AI939" s="68"/>
      <c r="AJ939" s="68"/>
      <c r="AK939" s="68"/>
      <c r="AL939" s="68"/>
      <c r="AM939" s="68"/>
      <c r="AN939" s="68"/>
      <c r="AO939" s="68"/>
      <c r="AP939" s="68"/>
      <c r="AQ939" s="68"/>
      <c r="AR939" s="68"/>
      <c r="AS939" s="68"/>
      <c r="AT939" s="68"/>
      <c r="AU939" s="68"/>
      <c r="AV939" s="68"/>
      <c r="AW939" s="68"/>
      <c r="AX939" s="68"/>
      <c r="AY939" s="68"/>
      <c r="AZ939" s="68"/>
    </row>
    <row r="940" spans="1:52" ht="15.75" customHeight="1" x14ac:dyDescent="0.25">
      <c r="A940" s="348"/>
      <c r="B940" s="68"/>
      <c r="C940" s="309"/>
      <c r="D940" s="309"/>
      <c r="E940" s="309"/>
      <c r="F940" s="309"/>
      <c r="G940" s="309"/>
      <c r="H940" s="309"/>
      <c r="I940" s="309"/>
      <c r="J940" s="309"/>
      <c r="K940" s="309"/>
      <c r="L940" s="309"/>
      <c r="M940" s="309"/>
      <c r="N940" s="309"/>
      <c r="O940" s="68"/>
      <c r="P940" s="68"/>
      <c r="Q940" s="68"/>
      <c r="R940" s="68"/>
      <c r="S940" s="68"/>
      <c r="T940" s="68"/>
      <c r="U940" s="68"/>
      <c r="V940" s="68"/>
      <c r="W940" s="68"/>
      <c r="X940" s="68"/>
      <c r="Y940" s="68"/>
      <c r="Z940" s="68"/>
      <c r="AA940" s="68"/>
      <c r="AB940" s="68"/>
      <c r="AC940" s="68"/>
      <c r="AD940" s="68"/>
      <c r="AE940" s="68"/>
      <c r="AF940" s="68"/>
      <c r="AG940" s="68"/>
      <c r="AH940" s="68"/>
      <c r="AI940" s="68"/>
      <c r="AJ940" s="68"/>
      <c r="AK940" s="68"/>
      <c r="AL940" s="68"/>
      <c r="AM940" s="68"/>
      <c r="AN940" s="68"/>
      <c r="AO940" s="68"/>
      <c r="AP940" s="68"/>
      <c r="AQ940" s="68"/>
      <c r="AR940" s="68"/>
      <c r="AS940" s="68"/>
      <c r="AT940" s="68"/>
      <c r="AU940" s="68"/>
      <c r="AV940" s="68"/>
      <c r="AW940" s="68"/>
      <c r="AX940" s="68"/>
      <c r="AY940" s="68"/>
      <c r="AZ940" s="68"/>
    </row>
    <row r="941" spans="1:52" ht="15.75" customHeight="1" x14ac:dyDescent="0.25">
      <c r="A941" s="348"/>
      <c r="B941" s="68"/>
      <c r="C941" s="309"/>
      <c r="D941" s="309"/>
      <c r="E941" s="309"/>
      <c r="F941" s="309"/>
      <c r="G941" s="309"/>
      <c r="H941" s="309"/>
      <c r="I941" s="309"/>
      <c r="J941" s="309"/>
      <c r="K941" s="309"/>
      <c r="L941" s="309"/>
      <c r="M941" s="309"/>
      <c r="N941" s="309"/>
      <c r="O941" s="68"/>
      <c r="P941" s="68"/>
      <c r="Q941" s="68"/>
      <c r="R941" s="68"/>
      <c r="S941" s="68"/>
      <c r="T941" s="68"/>
      <c r="U941" s="68"/>
      <c r="V941" s="68"/>
      <c r="W941" s="68"/>
      <c r="X941" s="68"/>
      <c r="Y941" s="68"/>
      <c r="Z941" s="68"/>
      <c r="AA941" s="68"/>
      <c r="AB941" s="68"/>
      <c r="AC941" s="68"/>
      <c r="AD941" s="68"/>
      <c r="AE941" s="68"/>
      <c r="AF941" s="68"/>
      <c r="AG941" s="68"/>
      <c r="AH941" s="68"/>
      <c r="AI941" s="68"/>
      <c r="AJ941" s="68"/>
      <c r="AK941" s="68"/>
      <c r="AL941" s="68"/>
      <c r="AM941" s="68"/>
      <c r="AN941" s="68"/>
      <c r="AO941" s="68"/>
      <c r="AP941" s="68"/>
      <c r="AQ941" s="68"/>
      <c r="AR941" s="68"/>
      <c r="AS941" s="68"/>
      <c r="AT941" s="68"/>
      <c r="AU941" s="68"/>
      <c r="AV941" s="68"/>
      <c r="AW941" s="68"/>
      <c r="AX941" s="68"/>
      <c r="AY941" s="68"/>
      <c r="AZ941" s="68"/>
    </row>
    <row r="942" spans="1:52" ht="15.75" customHeight="1" x14ac:dyDescent="0.25">
      <c r="A942" s="348"/>
      <c r="B942" s="68"/>
      <c r="C942" s="309"/>
      <c r="D942" s="309"/>
      <c r="E942" s="309"/>
      <c r="F942" s="309"/>
      <c r="G942" s="309"/>
      <c r="H942" s="309"/>
      <c r="I942" s="309"/>
      <c r="J942" s="309"/>
      <c r="K942" s="309"/>
      <c r="L942" s="309"/>
      <c r="M942" s="309"/>
      <c r="N942" s="309"/>
      <c r="O942" s="68"/>
      <c r="P942" s="68"/>
      <c r="Q942" s="68"/>
      <c r="R942" s="68"/>
      <c r="S942" s="68"/>
      <c r="T942" s="68"/>
      <c r="U942" s="68"/>
      <c r="V942" s="68"/>
      <c r="W942" s="68"/>
      <c r="X942" s="68"/>
      <c r="Y942" s="68"/>
      <c r="Z942" s="68"/>
      <c r="AA942" s="68"/>
      <c r="AB942" s="68"/>
      <c r="AC942" s="68"/>
      <c r="AD942" s="68"/>
      <c r="AE942" s="68"/>
      <c r="AF942" s="68"/>
      <c r="AG942" s="68"/>
      <c r="AH942" s="68"/>
      <c r="AI942" s="68"/>
      <c r="AJ942" s="68"/>
      <c r="AK942" s="68"/>
      <c r="AL942" s="68"/>
      <c r="AM942" s="68"/>
      <c r="AN942" s="68"/>
      <c r="AO942" s="68"/>
      <c r="AP942" s="68"/>
      <c r="AQ942" s="68"/>
      <c r="AR942" s="68"/>
      <c r="AS942" s="68"/>
      <c r="AT942" s="68"/>
      <c r="AU942" s="68"/>
      <c r="AV942" s="68"/>
      <c r="AW942" s="68"/>
      <c r="AX942" s="68"/>
      <c r="AY942" s="68"/>
      <c r="AZ942" s="68"/>
    </row>
    <row r="943" spans="1:52" ht="15.75" customHeight="1" x14ac:dyDescent="0.25">
      <c r="A943" s="348"/>
      <c r="B943" s="68"/>
      <c r="C943" s="309"/>
      <c r="D943" s="309"/>
      <c r="E943" s="309"/>
      <c r="F943" s="309"/>
      <c r="G943" s="309"/>
      <c r="H943" s="309"/>
      <c r="I943" s="309"/>
      <c r="J943" s="309"/>
      <c r="K943" s="309"/>
      <c r="L943" s="309"/>
      <c r="M943" s="309"/>
      <c r="N943" s="309"/>
      <c r="O943" s="68"/>
      <c r="P943" s="68"/>
      <c r="Q943" s="68"/>
      <c r="R943" s="68"/>
      <c r="S943" s="68"/>
      <c r="T943" s="68"/>
      <c r="U943" s="68"/>
      <c r="V943" s="68"/>
      <c r="W943" s="68"/>
      <c r="X943" s="68"/>
      <c r="Y943" s="68"/>
      <c r="Z943" s="68"/>
      <c r="AA943" s="68"/>
      <c r="AB943" s="68"/>
      <c r="AC943" s="68"/>
      <c r="AD943" s="68"/>
      <c r="AE943" s="68"/>
      <c r="AF943" s="68"/>
      <c r="AG943" s="68"/>
      <c r="AH943" s="68"/>
      <c r="AI943" s="68"/>
      <c r="AJ943" s="68"/>
      <c r="AK943" s="68"/>
      <c r="AL943" s="68"/>
      <c r="AM943" s="68"/>
      <c r="AN943" s="68"/>
      <c r="AO943" s="68"/>
      <c r="AP943" s="68"/>
      <c r="AQ943" s="68"/>
      <c r="AR943" s="68"/>
      <c r="AS943" s="68"/>
      <c r="AT943" s="68"/>
      <c r="AU943" s="68"/>
      <c r="AV943" s="68"/>
      <c r="AW943" s="68"/>
      <c r="AX943" s="68"/>
      <c r="AY943" s="68"/>
      <c r="AZ943" s="68"/>
    </row>
    <row r="944" spans="1:52" ht="15.75" customHeight="1" x14ac:dyDescent="0.25">
      <c r="A944" s="348"/>
      <c r="B944" s="68"/>
      <c r="C944" s="309"/>
      <c r="D944" s="309"/>
      <c r="E944" s="309"/>
      <c r="F944" s="309"/>
      <c r="G944" s="309"/>
      <c r="H944" s="309"/>
      <c r="I944" s="309"/>
      <c r="J944" s="309"/>
      <c r="K944" s="309"/>
      <c r="L944" s="309"/>
      <c r="M944" s="309"/>
      <c r="N944" s="309"/>
      <c r="O944" s="68"/>
      <c r="P944" s="68"/>
      <c r="Q944" s="68"/>
      <c r="R944" s="68"/>
      <c r="S944" s="68"/>
      <c r="T944" s="68"/>
      <c r="U944" s="68"/>
      <c r="V944" s="68"/>
      <c r="W944" s="68"/>
      <c r="X944" s="68"/>
      <c r="Y944" s="68"/>
      <c r="Z944" s="68"/>
      <c r="AA944" s="68"/>
      <c r="AB944" s="68"/>
      <c r="AC944" s="68"/>
      <c r="AD944" s="68"/>
      <c r="AE944" s="68"/>
      <c r="AF944" s="68"/>
      <c r="AG944" s="68"/>
      <c r="AH944" s="68"/>
      <c r="AI944" s="68"/>
      <c r="AJ944" s="68"/>
      <c r="AK944" s="68"/>
      <c r="AL944" s="68"/>
      <c r="AM944" s="68"/>
      <c r="AN944" s="68"/>
      <c r="AO944" s="68"/>
      <c r="AP944" s="68"/>
      <c r="AQ944" s="68"/>
      <c r="AR944" s="68"/>
      <c r="AS944" s="68"/>
      <c r="AT944" s="68"/>
      <c r="AU944" s="68"/>
      <c r="AV944" s="68"/>
      <c r="AW944" s="68"/>
      <c r="AX944" s="68"/>
      <c r="AY944" s="68"/>
      <c r="AZ944" s="68"/>
    </row>
    <row r="945" spans="1:52" ht="15.75" customHeight="1" x14ac:dyDescent="0.25">
      <c r="A945" s="348"/>
      <c r="B945" s="68"/>
      <c r="C945" s="309"/>
      <c r="D945" s="309"/>
      <c r="E945" s="309"/>
      <c r="F945" s="309"/>
      <c r="G945" s="309"/>
      <c r="H945" s="309"/>
      <c r="I945" s="309"/>
      <c r="J945" s="309"/>
      <c r="K945" s="309"/>
      <c r="L945" s="309"/>
      <c r="M945" s="309"/>
      <c r="N945" s="309"/>
      <c r="O945" s="68"/>
      <c r="P945" s="68"/>
      <c r="Q945" s="68"/>
      <c r="R945" s="68"/>
      <c r="S945" s="68"/>
      <c r="T945" s="68"/>
      <c r="U945" s="68"/>
      <c r="V945" s="68"/>
      <c r="W945" s="68"/>
      <c r="X945" s="68"/>
      <c r="Y945" s="68"/>
      <c r="Z945" s="68"/>
      <c r="AA945" s="68"/>
      <c r="AB945" s="68"/>
      <c r="AC945" s="68"/>
      <c r="AD945" s="68"/>
      <c r="AE945" s="68"/>
      <c r="AF945" s="68"/>
      <c r="AG945" s="68"/>
      <c r="AH945" s="68"/>
      <c r="AI945" s="68"/>
      <c r="AJ945" s="68"/>
      <c r="AK945" s="68"/>
      <c r="AL945" s="68"/>
      <c r="AM945" s="68"/>
      <c r="AN945" s="68"/>
      <c r="AO945" s="68"/>
      <c r="AP945" s="68"/>
      <c r="AQ945" s="68"/>
      <c r="AR945" s="68"/>
      <c r="AS945" s="68"/>
      <c r="AT945" s="68"/>
      <c r="AU945" s="68"/>
      <c r="AV945" s="68"/>
      <c r="AW945" s="68"/>
      <c r="AX945" s="68"/>
      <c r="AY945" s="68"/>
      <c r="AZ945" s="68"/>
    </row>
    <row r="946" spans="1:52" ht="15.75" customHeight="1" x14ac:dyDescent="0.25">
      <c r="A946" s="348"/>
      <c r="B946" s="68"/>
      <c r="C946" s="309"/>
      <c r="D946" s="309"/>
      <c r="E946" s="309"/>
      <c r="F946" s="309"/>
      <c r="G946" s="309"/>
      <c r="H946" s="309"/>
      <c r="I946" s="309"/>
      <c r="J946" s="309"/>
      <c r="K946" s="309"/>
      <c r="L946" s="309"/>
      <c r="M946" s="309"/>
      <c r="N946" s="309"/>
      <c r="O946" s="68"/>
      <c r="P946" s="68"/>
      <c r="Q946" s="68"/>
      <c r="R946" s="68"/>
      <c r="S946" s="68"/>
      <c r="T946" s="68"/>
      <c r="U946" s="68"/>
      <c r="V946" s="68"/>
      <c r="W946" s="68"/>
      <c r="X946" s="68"/>
      <c r="Y946" s="68"/>
      <c r="Z946" s="68"/>
      <c r="AA946" s="68"/>
      <c r="AB946" s="68"/>
      <c r="AC946" s="68"/>
      <c r="AD946" s="68"/>
      <c r="AE946" s="68"/>
      <c r="AF946" s="68"/>
      <c r="AG946" s="68"/>
      <c r="AH946" s="68"/>
      <c r="AI946" s="68"/>
      <c r="AJ946" s="68"/>
      <c r="AK946" s="68"/>
      <c r="AL946" s="68"/>
      <c r="AM946" s="68"/>
      <c r="AN946" s="68"/>
      <c r="AO946" s="68"/>
      <c r="AP946" s="68"/>
      <c r="AQ946" s="68"/>
      <c r="AR946" s="68"/>
      <c r="AS946" s="68"/>
      <c r="AT946" s="68"/>
      <c r="AU946" s="68"/>
      <c r="AV946" s="68"/>
      <c r="AW946" s="68"/>
      <c r="AX946" s="68"/>
      <c r="AY946" s="68"/>
      <c r="AZ946" s="68"/>
    </row>
    <row r="947" spans="1:52" ht="15.75" customHeight="1" x14ac:dyDescent="0.25">
      <c r="A947" s="348"/>
      <c r="B947" s="68"/>
      <c r="C947" s="309"/>
      <c r="D947" s="309"/>
      <c r="E947" s="309"/>
      <c r="F947" s="309"/>
      <c r="G947" s="309"/>
      <c r="H947" s="309"/>
      <c r="I947" s="309"/>
      <c r="J947" s="309"/>
      <c r="K947" s="309"/>
      <c r="L947" s="309"/>
      <c r="M947" s="309"/>
      <c r="N947" s="309"/>
      <c r="O947" s="68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  <c r="AA947" s="68"/>
      <c r="AB947" s="68"/>
      <c r="AC947" s="68"/>
      <c r="AD947" s="68"/>
      <c r="AE947" s="68"/>
      <c r="AF947" s="68"/>
      <c r="AG947" s="68"/>
      <c r="AH947" s="68"/>
      <c r="AI947" s="68"/>
      <c r="AJ947" s="68"/>
      <c r="AK947" s="68"/>
      <c r="AL947" s="68"/>
      <c r="AM947" s="68"/>
      <c r="AN947" s="68"/>
      <c r="AO947" s="68"/>
      <c r="AP947" s="68"/>
      <c r="AQ947" s="68"/>
      <c r="AR947" s="68"/>
      <c r="AS947" s="68"/>
      <c r="AT947" s="68"/>
      <c r="AU947" s="68"/>
      <c r="AV947" s="68"/>
      <c r="AW947" s="68"/>
      <c r="AX947" s="68"/>
      <c r="AY947" s="68"/>
      <c r="AZ947" s="68"/>
    </row>
    <row r="948" spans="1:52" ht="15.75" customHeight="1" x14ac:dyDescent="0.25">
      <c r="A948" s="348"/>
      <c r="B948" s="68"/>
      <c r="C948" s="309"/>
      <c r="D948" s="309"/>
      <c r="E948" s="309"/>
      <c r="F948" s="309"/>
      <c r="G948" s="309"/>
      <c r="H948" s="309"/>
      <c r="I948" s="309"/>
      <c r="J948" s="309"/>
      <c r="K948" s="309"/>
      <c r="L948" s="309"/>
      <c r="M948" s="309"/>
      <c r="N948" s="309"/>
      <c r="O948" s="68"/>
      <c r="P948" s="68"/>
      <c r="Q948" s="68"/>
      <c r="R948" s="68"/>
      <c r="S948" s="68"/>
      <c r="T948" s="68"/>
      <c r="U948" s="68"/>
      <c r="V948" s="68"/>
      <c r="W948" s="68"/>
      <c r="X948" s="68"/>
      <c r="Y948" s="68"/>
      <c r="Z948" s="68"/>
      <c r="AA948" s="68"/>
      <c r="AB948" s="68"/>
      <c r="AC948" s="68"/>
      <c r="AD948" s="68"/>
      <c r="AE948" s="68"/>
      <c r="AF948" s="68"/>
      <c r="AG948" s="68"/>
      <c r="AH948" s="68"/>
      <c r="AI948" s="68"/>
      <c r="AJ948" s="68"/>
      <c r="AK948" s="68"/>
      <c r="AL948" s="68"/>
      <c r="AM948" s="68"/>
      <c r="AN948" s="68"/>
      <c r="AO948" s="68"/>
      <c r="AP948" s="68"/>
      <c r="AQ948" s="68"/>
      <c r="AR948" s="68"/>
      <c r="AS948" s="68"/>
      <c r="AT948" s="68"/>
      <c r="AU948" s="68"/>
      <c r="AV948" s="68"/>
      <c r="AW948" s="68"/>
      <c r="AX948" s="68"/>
      <c r="AY948" s="68"/>
      <c r="AZ948" s="68"/>
    </row>
    <row r="949" spans="1:52" ht="15.75" customHeight="1" x14ac:dyDescent="0.25">
      <c r="A949" s="348"/>
      <c r="B949" s="68"/>
      <c r="C949" s="309"/>
      <c r="D949" s="309"/>
      <c r="E949" s="309"/>
      <c r="F949" s="309"/>
      <c r="G949" s="309"/>
      <c r="H949" s="309"/>
      <c r="I949" s="309"/>
      <c r="J949" s="309"/>
      <c r="K949" s="309"/>
      <c r="L949" s="309"/>
      <c r="M949" s="309"/>
      <c r="N949" s="309"/>
      <c r="O949" s="68"/>
      <c r="P949" s="68"/>
      <c r="Q949" s="68"/>
      <c r="R949" s="68"/>
      <c r="S949" s="68"/>
      <c r="T949" s="68"/>
      <c r="U949" s="68"/>
      <c r="V949" s="68"/>
      <c r="W949" s="68"/>
      <c r="X949" s="68"/>
      <c r="Y949" s="68"/>
      <c r="Z949" s="68"/>
      <c r="AA949" s="68"/>
      <c r="AB949" s="68"/>
      <c r="AC949" s="68"/>
      <c r="AD949" s="68"/>
      <c r="AE949" s="68"/>
      <c r="AF949" s="68"/>
      <c r="AG949" s="68"/>
      <c r="AH949" s="68"/>
      <c r="AI949" s="68"/>
      <c r="AJ949" s="68"/>
      <c r="AK949" s="68"/>
      <c r="AL949" s="68"/>
      <c r="AM949" s="68"/>
      <c r="AN949" s="68"/>
      <c r="AO949" s="68"/>
      <c r="AP949" s="68"/>
      <c r="AQ949" s="68"/>
      <c r="AR949" s="68"/>
      <c r="AS949" s="68"/>
      <c r="AT949" s="68"/>
      <c r="AU949" s="68"/>
      <c r="AV949" s="68"/>
      <c r="AW949" s="68"/>
      <c r="AX949" s="68"/>
      <c r="AY949" s="68"/>
      <c r="AZ949" s="68"/>
    </row>
    <row r="950" spans="1:52" ht="15.75" customHeight="1" x14ac:dyDescent="0.25">
      <c r="A950" s="348"/>
      <c r="B950" s="68"/>
      <c r="C950" s="309"/>
      <c r="D950" s="309"/>
      <c r="E950" s="309"/>
      <c r="F950" s="309"/>
      <c r="G950" s="309"/>
      <c r="H950" s="309"/>
      <c r="I950" s="309"/>
      <c r="J950" s="309"/>
      <c r="K950" s="309"/>
      <c r="L950" s="309"/>
      <c r="M950" s="309"/>
      <c r="N950" s="309"/>
      <c r="O950" s="68"/>
      <c r="P950" s="68"/>
      <c r="Q950" s="68"/>
      <c r="R950" s="68"/>
      <c r="S950" s="68"/>
      <c r="T950" s="68"/>
      <c r="U950" s="68"/>
      <c r="V950" s="68"/>
      <c r="W950" s="68"/>
      <c r="X950" s="68"/>
      <c r="Y950" s="68"/>
      <c r="Z950" s="68"/>
      <c r="AA950" s="68"/>
      <c r="AB950" s="68"/>
      <c r="AC950" s="68"/>
      <c r="AD950" s="68"/>
      <c r="AE950" s="68"/>
      <c r="AF950" s="68"/>
      <c r="AG950" s="68"/>
      <c r="AH950" s="68"/>
      <c r="AI950" s="68"/>
      <c r="AJ950" s="68"/>
      <c r="AK950" s="68"/>
      <c r="AL950" s="68"/>
      <c r="AM950" s="68"/>
      <c r="AN950" s="68"/>
      <c r="AO950" s="68"/>
      <c r="AP950" s="68"/>
      <c r="AQ950" s="68"/>
      <c r="AR950" s="68"/>
      <c r="AS950" s="68"/>
      <c r="AT950" s="68"/>
      <c r="AU950" s="68"/>
      <c r="AV950" s="68"/>
      <c r="AW950" s="68"/>
      <c r="AX950" s="68"/>
      <c r="AY950" s="68"/>
      <c r="AZ950" s="68"/>
    </row>
    <row r="951" spans="1:52" ht="15.75" customHeight="1" x14ac:dyDescent="0.25">
      <c r="A951" s="348"/>
      <c r="B951" s="68"/>
      <c r="C951" s="309"/>
      <c r="D951" s="309"/>
      <c r="E951" s="309"/>
      <c r="F951" s="309"/>
      <c r="G951" s="309"/>
      <c r="H951" s="309"/>
      <c r="I951" s="309"/>
      <c r="J951" s="309"/>
      <c r="K951" s="309"/>
      <c r="L951" s="309"/>
      <c r="M951" s="309"/>
      <c r="N951" s="309"/>
      <c r="O951" s="68"/>
      <c r="P951" s="68"/>
      <c r="Q951" s="68"/>
      <c r="R951" s="68"/>
      <c r="S951" s="68"/>
      <c r="T951" s="68"/>
      <c r="U951" s="68"/>
      <c r="V951" s="68"/>
      <c r="W951" s="68"/>
      <c r="X951" s="68"/>
      <c r="Y951" s="68"/>
      <c r="Z951" s="68"/>
      <c r="AA951" s="68"/>
      <c r="AB951" s="68"/>
      <c r="AC951" s="68"/>
      <c r="AD951" s="68"/>
      <c r="AE951" s="68"/>
      <c r="AF951" s="68"/>
      <c r="AG951" s="68"/>
      <c r="AH951" s="68"/>
      <c r="AI951" s="68"/>
      <c r="AJ951" s="68"/>
      <c r="AK951" s="68"/>
      <c r="AL951" s="68"/>
      <c r="AM951" s="68"/>
      <c r="AN951" s="68"/>
      <c r="AO951" s="68"/>
      <c r="AP951" s="68"/>
      <c r="AQ951" s="68"/>
      <c r="AR951" s="68"/>
      <c r="AS951" s="68"/>
      <c r="AT951" s="68"/>
      <c r="AU951" s="68"/>
      <c r="AV951" s="68"/>
      <c r="AW951" s="68"/>
      <c r="AX951" s="68"/>
      <c r="AY951" s="68"/>
      <c r="AZ951" s="68"/>
    </row>
    <row r="952" spans="1:52" ht="15.75" customHeight="1" x14ac:dyDescent="0.25">
      <c r="A952" s="348"/>
      <c r="B952" s="68"/>
      <c r="C952" s="309"/>
      <c r="D952" s="309"/>
      <c r="E952" s="309"/>
      <c r="F952" s="309"/>
      <c r="G952" s="309"/>
      <c r="H952" s="309"/>
      <c r="I952" s="309"/>
      <c r="J952" s="309"/>
      <c r="K952" s="309"/>
      <c r="L952" s="309"/>
      <c r="M952" s="309"/>
      <c r="N952" s="309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  <c r="AL952" s="68"/>
      <c r="AM952" s="68"/>
      <c r="AN952" s="68"/>
      <c r="AO952" s="68"/>
      <c r="AP952" s="68"/>
      <c r="AQ952" s="68"/>
      <c r="AR952" s="68"/>
      <c r="AS952" s="68"/>
      <c r="AT952" s="68"/>
      <c r="AU952" s="68"/>
      <c r="AV952" s="68"/>
      <c r="AW952" s="68"/>
      <c r="AX952" s="68"/>
      <c r="AY952" s="68"/>
      <c r="AZ952" s="68"/>
    </row>
    <row r="953" spans="1:52" ht="15.75" customHeight="1" x14ac:dyDescent="0.25">
      <c r="A953" s="348"/>
      <c r="B953" s="68"/>
      <c r="C953" s="309"/>
      <c r="D953" s="309"/>
      <c r="E953" s="309"/>
      <c r="F953" s="309"/>
      <c r="G953" s="309"/>
      <c r="H953" s="309"/>
      <c r="I953" s="309"/>
      <c r="J953" s="309"/>
      <c r="K953" s="309"/>
      <c r="L953" s="309"/>
      <c r="M953" s="309"/>
      <c r="N953" s="309"/>
      <c r="O953" s="68"/>
      <c r="P953" s="68"/>
      <c r="Q953" s="68"/>
      <c r="R953" s="68"/>
      <c r="S953" s="68"/>
      <c r="T953" s="68"/>
      <c r="U953" s="68"/>
      <c r="V953" s="68"/>
      <c r="W953" s="68"/>
      <c r="X953" s="68"/>
      <c r="Y953" s="68"/>
      <c r="Z953" s="68"/>
      <c r="AA953" s="68"/>
      <c r="AB953" s="68"/>
      <c r="AC953" s="68"/>
      <c r="AD953" s="68"/>
      <c r="AE953" s="68"/>
      <c r="AF953" s="68"/>
      <c r="AG953" s="68"/>
      <c r="AH953" s="68"/>
      <c r="AI953" s="68"/>
      <c r="AJ953" s="68"/>
      <c r="AK953" s="68"/>
      <c r="AL953" s="68"/>
      <c r="AM953" s="68"/>
      <c r="AN953" s="68"/>
      <c r="AO953" s="68"/>
      <c r="AP953" s="68"/>
      <c r="AQ953" s="68"/>
      <c r="AR953" s="68"/>
      <c r="AS953" s="68"/>
      <c r="AT953" s="68"/>
      <c r="AU953" s="68"/>
      <c r="AV953" s="68"/>
      <c r="AW953" s="68"/>
      <c r="AX953" s="68"/>
      <c r="AY953" s="68"/>
      <c r="AZ953" s="68"/>
    </row>
    <row r="954" spans="1:52" ht="15.75" customHeight="1" x14ac:dyDescent="0.25">
      <c r="A954" s="348"/>
      <c r="B954" s="68"/>
      <c r="C954" s="309"/>
      <c r="D954" s="309"/>
      <c r="E954" s="309"/>
      <c r="F954" s="309"/>
      <c r="G954" s="309"/>
      <c r="H954" s="309"/>
      <c r="I954" s="309"/>
      <c r="J954" s="309"/>
      <c r="K954" s="309"/>
      <c r="L954" s="309"/>
      <c r="M954" s="309"/>
      <c r="N954" s="309"/>
      <c r="O954" s="68"/>
      <c r="P954" s="68"/>
      <c r="Q954" s="68"/>
      <c r="R954" s="68"/>
      <c r="S954" s="68"/>
      <c r="T954" s="68"/>
      <c r="U954" s="68"/>
      <c r="V954" s="68"/>
      <c r="W954" s="68"/>
      <c r="X954" s="68"/>
      <c r="Y954" s="68"/>
      <c r="Z954" s="68"/>
      <c r="AA954" s="68"/>
      <c r="AB954" s="68"/>
      <c r="AC954" s="68"/>
      <c r="AD954" s="68"/>
      <c r="AE954" s="68"/>
      <c r="AF954" s="68"/>
      <c r="AG954" s="68"/>
      <c r="AH954" s="68"/>
      <c r="AI954" s="68"/>
      <c r="AJ954" s="68"/>
      <c r="AK954" s="68"/>
      <c r="AL954" s="68"/>
      <c r="AM954" s="68"/>
      <c r="AN954" s="68"/>
      <c r="AO954" s="68"/>
      <c r="AP954" s="68"/>
      <c r="AQ954" s="68"/>
      <c r="AR954" s="68"/>
      <c r="AS954" s="68"/>
      <c r="AT954" s="68"/>
      <c r="AU954" s="68"/>
      <c r="AV954" s="68"/>
      <c r="AW954" s="68"/>
      <c r="AX954" s="68"/>
      <c r="AY954" s="68"/>
      <c r="AZ954" s="68"/>
    </row>
    <row r="955" spans="1:52" ht="15.75" customHeight="1" x14ac:dyDescent="0.25">
      <c r="A955" s="348"/>
      <c r="B955" s="68"/>
      <c r="C955" s="309"/>
      <c r="D955" s="309"/>
      <c r="E955" s="309"/>
      <c r="F955" s="309"/>
      <c r="G955" s="309"/>
      <c r="H955" s="309"/>
      <c r="I955" s="309"/>
      <c r="J955" s="309"/>
      <c r="K955" s="309"/>
      <c r="L955" s="309"/>
      <c r="M955" s="309"/>
      <c r="N955" s="309"/>
      <c r="O955" s="68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  <c r="AA955" s="68"/>
      <c r="AB955" s="68"/>
      <c r="AC955" s="68"/>
      <c r="AD955" s="68"/>
      <c r="AE955" s="68"/>
      <c r="AF955" s="68"/>
      <c r="AG955" s="68"/>
      <c r="AH955" s="68"/>
      <c r="AI955" s="68"/>
      <c r="AJ955" s="68"/>
      <c r="AK955" s="68"/>
      <c r="AL955" s="68"/>
      <c r="AM955" s="68"/>
      <c r="AN955" s="68"/>
      <c r="AO955" s="68"/>
      <c r="AP955" s="68"/>
      <c r="AQ955" s="68"/>
      <c r="AR955" s="68"/>
      <c r="AS955" s="68"/>
      <c r="AT955" s="68"/>
      <c r="AU955" s="68"/>
      <c r="AV955" s="68"/>
      <c r="AW955" s="68"/>
      <c r="AX955" s="68"/>
      <c r="AY955" s="68"/>
      <c r="AZ955" s="68"/>
    </row>
    <row r="956" spans="1:52" ht="15.75" customHeight="1" x14ac:dyDescent="0.25">
      <c r="A956" s="348"/>
      <c r="B956" s="68"/>
      <c r="C956" s="309"/>
      <c r="D956" s="309"/>
      <c r="E956" s="309"/>
      <c r="F956" s="309"/>
      <c r="G956" s="309"/>
      <c r="H956" s="309"/>
      <c r="I956" s="309"/>
      <c r="J956" s="309"/>
      <c r="K956" s="309"/>
      <c r="L956" s="309"/>
      <c r="M956" s="309"/>
      <c r="N956" s="309"/>
      <c r="O956" s="68"/>
      <c r="P956" s="68"/>
      <c r="Q956" s="68"/>
      <c r="R956" s="68"/>
      <c r="S956" s="68"/>
      <c r="T956" s="68"/>
      <c r="U956" s="68"/>
      <c r="V956" s="68"/>
      <c r="W956" s="68"/>
      <c r="X956" s="68"/>
      <c r="Y956" s="68"/>
      <c r="Z956" s="68"/>
      <c r="AA956" s="68"/>
      <c r="AB956" s="68"/>
      <c r="AC956" s="68"/>
      <c r="AD956" s="68"/>
      <c r="AE956" s="68"/>
      <c r="AF956" s="68"/>
      <c r="AG956" s="68"/>
      <c r="AH956" s="68"/>
      <c r="AI956" s="68"/>
      <c r="AJ956" s="68"/>
      <c r="AK956" s="68"/>
      <c r="AL956" s="68"/>
      <c r="AM956" s="68"/>
      <c r="AN956" s="68"/>
      <c r="AO956" s="68"/>
      <c r="AP956" s="68"/>
      <c r="AQ956" s="68"/>
      <c r="AR956" s="68"/>
      <c r="AS956" s="68"/>
      <c r="AT956" s="68"/>
      <c r="AU956" s="68"/>
      <c r="AV956" s="68"/>
      <c r="AW956" s="68"/>
      <c r="AX956" s="68"/>
      <c r="AY956" s="68"/>
      <c r="AZ956" s="68"/>
    </row>
    <row r="957" spans="1:52" ht="15.75" customHeight="1" x14ac:dyDescent="0.25">
      <c r="A957" s="348"/>
      <c r="B957" s="68"/>
      <c r="C957" s="309"/>
      <c r="D957" s="309"/>
      <c r="E957" s="309"/>
      <c r="F957" s="309"/>
      <c r="G957" s="309"/>
      <c r="H957" s="309"/>
      <c r="I957" s="309"/>
      <c r="J957" s="309"/>
      <c r="K957" s="309"/>
      <c r="L957" s="309"/>
      <c r="M957" s="309"/>
      <c r="N957" s="309"/>
      <c r="O957" s="68"/>
      <c r="P957" s="68"/>
      <c r="Q957" s="68"/>
      <c r="R957" s="68"/>
      <c r="S957" s="68"/>
      <c r="T957" s="68"/>
      <c r="U957" s="68"/>
      <c r="V957" s="68"/>
      <c r="W957" s="68"/>
      <c r="X957" s="68"/>
      <c r="Y957" s="68"/>
      <c r="Z957" s="68"/>
      <c r="AA957" s="68"/>
      <c r="AB957" s="68"/>
      <c r="AC957" s="68"/>
      <c r="AD957" s="68"/>
      <c r="AE957" s="68"/>
      <c r="AF957" s="68"/>
      <c r="AG957" s="68"/>
      <c r="AH957" s="68"/>
      <c r="AI957" s="68"/>
      <c r="AJ957" s="68"/>
      <c r="AK957" s="68"/>
      <c r="AL957" s="68"/>
      <c r="AM957" s="68"/>
      <c r="AN957" s="68"/>
      <c r="AO957" s="68"/>
      <c r="AP957" s="68"/>
      <c r="AQ957" s="68"/>
      <c r="AR957" s="68"/>
      <c r="AS957" s="68"/>
      <c r="AT957" s="68"/>
      <c r="AU957" s="68"/>
      <c r="AV957" s="68"/>
      <c r="AW957" s="68"/>
      <c r="AX957" s="68"/>
      <c r="AY957" s="68"/>
      <c r="AZ957" s="68"/>
    </row>
    <row r="958" spans="1:52" ht="15.75" customHeight="1" x14ac:dyDescent="0.25">
      <c r="A958" s="348"/>
      <c r="B958" s="68"/>
      <c r="C958" s="309"/>
      <c r="D958" s="309"/>
      <c r="E958" s="309"/>
      <c r="F958" s="309"/>
      <c r="G958" s="309"/>
      <c r="H958" s="309"/>
      <c r="I958" s="309"/>
      <c r="J958" s="309"/>
      <c r="K958" s="309"/>
      <c r="L958" s="309"/>
      <c r="M958" s="309"/>
      <c r="N958" s="309"/>
      <c r="O958" s="68"/>
      <c r="P958" s="68"/>
      <c r="Q958" s="68"/>
      <c r="R958" s="68"/>
      <c r="S958" s="68"/>
      <c r="T958" s="68"/>
      <c r="U958" s="68"/>
      <c r="V958" s="68"/>
      <c r="W958" s="68"/>
      <c r="X958" s="68"/>
      <c r="Y958" s="68"/>
      <c r="Z958" s="68"/>
      <c r="AA958" s="68"/>
      <c r="AB958" s="68"/>
      <c r="AC958" s="68"/>
      <c r="AD958" s="68"/>
      <c r="AE958" s="68"/>
      <c r="AF958" s="68"/>
      <c r="AG958" s="68"/>
      <c r="AH958" s="68"/>
      <c r="AI958" s="68"/>
      <c r="AJ958" s="68"/>
      <c r="AK958" s="68"/>
      <c r="AL958" s="68"/>
      <c r="AM958" s="68"/>
      <c r="AN958" s="68"/>
      <c r="AO958" s="68"/>
      <c r="AP958" s="68"/>
      <c r="AQ958" s="68"/>
      <c r="AR958" s="68"/>
      <c r="AS958" s="68"/>
      <c r="AT958" s="68"/>
      <c r="AU958" s="68"/>
      <c r="AV958" s="68"/>
      <c r="AW958" s="68"/>
      <c r="AX958" s="68"/>
      <c r="AY958" s="68"/>
      <c r="AZ958" s="68"/>
    </row>
    <row r="959" spans="1:52" ht="15.75" customHeight="1" x14ac:dyDescent="0.25">
      <c r="A959" s="348"/>
      <c r="B959" s="68"/>
      <c r="C959" s="309"/>
      <c r="D959" s="309"/>
      <c r="E959" s="309"/>
      <c r="F959" s="309"/>
      <c r="G959" s="309"/>
      <c r="H959" s="309"/>
      <c r="I959" s="309"/>
      <c r="J959" s="309"/>
      <c r="K959" s="309"/>
      <c r="L959" s="309"/>
      <c r="M959" s="309"/>
      <c r="N959" s="309"/>
      <c r="O959" s="68"/>
      <c r="P959" s="68"/>
      <c r="Q959" s="68"/>
      <c r="R959" s="68"/>
      <c r="S959" s="68"/>
      <c r="T959" s="68"/>
      <c r="U959" s="68"/>
      <c r="V959" s="68"/>
      <c r="W959" s="68"/>
      <c r="X959" s="68"/>
      <c r="Y959" s="68"/>
      <c r="Z959" s="68"/>
      <c r="AA959" s="68"/>
      <c r="AB959" s="68"/>
      <c r="AC959" s="68"/>
      <c r="AD959" s="68"/>
      <c r="AE959" s="68"/>
      <c r="AF959" s="68"/>
      <c r="AG959" s="68"/>
      <c r="AH959" s="68"/>
      <c r="AI959" s="68"/>
      <c r="AJ959" s="68"/>
      <c r="AK959" s="68"/>
      <c r="AL959" s="68"/>
      <c r="AM959" s="68"/>
      <c r="AN959" s="68"/>
      <c r="AO959" s="68"/>
      <c r="AP959" s="68"/>
      <c r="AQ959" s="68"/>
      <c r="AR959" s="68"/>
      <c r="AS959" s="68"/>
      <c r="AT959" s="68"/>
      <c r="AU959" s="68"/>
      <c r="AV959" s="68"/>
      <c r="AW959" s="68"/>
      <c r="AX959" s="68"/>
      <c r="AY959" s="68"/>
      <c r="AZ959" s="68"/>
    </row>
    <row r="960" spans="1:52" ht="15.75" customHeight="1" x14ac:dyDescent="0.25">
      <c r="A960" s="348"/>
      <c r="B960" s="68"/>
      <c r="C960" s="309"/>
      <c r="D960" s="309"/>
      <c r="E960" s="309"/>
      <c r="F960" s="309"/>
      <c r="G960" s="309"/>
      <c r="H960" s="309"/>
      <c r="I960" s="309"/>
      <c r="J960" s="309"/>
      <c r="K960" s="309"/>
      <c r="L960" s="309"/>
      <c r="M960" s="309"/>
      <c r="N960" s="309"/>
      <c r="O960" s="68"/>
      <c r="P960" s="68"/>
      <c r="Q960" s="68"/>
      <c r="R960" s="68"/>
      <c r="S960" s="68"/>
      <c r="T960" s="68"/>
      <c r="U960" s="68"/>
      <c r="V960" s="68"/>
      <c r="W960" s="68"/>
      <c r="X960" s="68"/>
      <c r="Y960" s="68"/>
      <c r="Z960" s="68"/>
      <c r="AA960" s="68"/>
      <c r="AB960" s="68"/>
      <c r="AC960" s="68"/>
      <c r="AD960" s="68"/>
      <c r="AE960" s="68"/>
      <c r="AF960" s="68"/>
      <c r="AG960" s="68"/>
      <c r="AH960" s="68"/>
      <c r="AI960" s="68"/>
      <c r="AJ960" s="68"/>
      <c r="AK960" s="68"/>
      <c r="AL960" s="68"/>
      <c r="AM960" s="68"/>
      <c r="AN960" s="68"/>
      <c r="AO960" s="68"/>
      <c r="AP960" s="68"/>
      <c r="AQ960" s="68"/>
      <c r="AR960" s="68"/>
      <c r="AS960" s="68"/>
      <c r="AT960" s="68"/>
      <c r="AU960" s="68"/>
      <c r="AV960" s="68"/>
      <c r="AW960" s="68"/>
      <c r="AX960" s="68"/>
      <c r="AY960" s="68"/>
      <c r="AZ960" s="68"/>
    </row>
    <row r="961" spans="1:52" ht="15.75" customHeight="1" x14ac:dyDescent="0.25">
      <c r="A961" s="348"/>
      <c r="B961" s="68"/>
      <c r="C961" s="309"/>
      <c r="D961" s="309"/>
      <c r="E961" s="309"/>
      <c r="F961" s="309"/>
      <c r="G961" s="309"/>
      <c r="H961" s="309"/>
      <c r="I961" s="309"/>
      <c r="J961" s="309"/>
      <c r="K961" s="309"/>
      <c r="L961" s="309"/>
      <c r="M961" s="309"/>
      <c r="N961" s="309"/>
      <c r="O961" s="68"/>
      <c r="P961" s="68"/>
      <c r="Q961" s="68"/>
      <c r="R961" s="68"/>
      <c r="S961" s="68"/>
      <c r="T961" s="68"/>
      <c r="U961" s="68"/>
      <c r="V961" s="68"/>
      <c r="W961" s="68"/>
      <c r="X961" s="68"/>
      <c r="Y961" s="68"/>
      <c r="Z961" s="68"/>
      <c r="AA961" s="68"/>
      <c r="AB961" s="68"/>
      <c r="AC961" s="68"/>
      <c r="AD961" s="68"/>
      <c r="AE961" s="68"/>
      <c r="AF961" s="68"/>
      <c r="AG961" s="68"/>
      <c r="AH961" s="68"/>
      <c r="AI961" s="68"/>
      <c r="AJ961" s="68"/>
      <c r="AK961" s="68"/>
      <c r="AL961" s="68"/>
      <c r="AM961" s="68"/>
      <c r="AN961" s="68"/>
      <c r="AO961" s="68"/>
      <c r="AP961" s="68"/>
      <c r="AQ961" s="68"/>
      <c r="AR961" s="68"/>
      <c r="AS961" s="68"/>
      <c r="AT961" s="68"/>
      <c r="AU961" s="68"/>
      <c r="AV961" s="68"/>
      <c r="AW961" s="68"/>
      <c r="AX961" s="68"/>
      <c r="AY961" s="68"/>
      <c r="AZ961" s="68"/>
    </row>
    <row r="962" spans="1:52" ht="15.75" customHeight="1" x14ac:dyDescent="0.25">
      <c r="A962" s="348"/>
      <c r="B962" s="68"/>
      <c r="C962" s="309"/>
      <c r="D962" s="309"/>
      <c r="E962" s="309"/>
      <c r="F962" s="309"/>
      <c r="G962" s="309"/>
      <c r="H962" s="309"/>
      <c r="I962" s="309"/>
      <c r="J962" s="309"/>
      <c r="K962" s="309"/>
      <c r="L962" s="309"/>
      <c r="M962" s="309"/>
      <c r="N962" s="309"/>
      <c r="O962" s="68"/>
      <c r="P962" s="68"/>
      <c r="Q962" s="68"/>
      <c r="R962" s="68"/>
      <c r="S962" s="68"/>
      <c r="T962" s="68"/>
      <c r="U962" s="68"/>
      <c r="V962" s="68"/>
      <c r="W962" s="68"/>
      <c r="X962" s="68"/>
      <c r="Y962" s="68"/>
      <c r="Z962" s="68"/>
      <c r="AA962" s="68"/>
      <c r="AB962" s="68"/>
      <c r="AC962" s="68"/>
      <c r="AD962" s="68"/>
      <c r="AE962" s="68"/>
      <c r="AF962" s="68"/>
      <c r="AG962" s="68"/>
      <c r="AH962" s="68"/>
      <c r="AI962" s="68"/>
      <c r="AJ962" s="68"/>
      <c r="AK962" s="68"/>
      <c r="AL962" s="68"/>
      <c r="AM962" s="68"/>
      <c r="AN962" s="68"/>
      <c r="AO962" s="68"/>
      <c r="AP962" s="68"/>
      <c r="AQ962" s="68"/>
      <c r="AR962" s="68"/>
      <c r="AS962" s="68"/>
      <c r="AT962" s="68"/>
      <c r="AU962" s="68"/>
      <c r="AV962" s="68"/>
      <c r="AW962" s="68"/>
      <c r="AX962" s="68"/>
      <c r="AY962" s="68"/>
      <c r="AZ962" s="68"/>
    </row>
    <row r="963" spans="1:52" ht="15.75" customHeight="1" x14ac:dyDescent="0.25">
      <c r="A963" s="348"/>
      <c r="B963" s="68"/>
      <c r="C963" s="309"/>
      <c r="D963" s="309"/>
      <c r="E963" s="309"/>
      <c r="F963" s="309"/>
      <c r="G963" s="309"/>
      <c r="H963" s="309"/>
      <c r="I963" s="309"/>
      <c r="J963" s="309"/>
      <c r="K963" s="309"/>
      <c r="L963" s="309"/>
      <c r="M963" s="309"/>
      <c r="N963" s="309"/>
      <c r="O963" s="68"/>
      <c r="P963" s="68"/>
      <c r="Q963" s="68"/>
      <c r="R963" s="68"/>
      <c r="S963" s="68"/>
      <c r="T963" s="68"/>
      <c r="U963" s="68"/>
      <c r="V963" s="68"/>
      <c r="W963" s="68"/>
      <c r="X963" s="68"/>
      <c r="Y963" s="68"/>
      <c r="Z963" s="68"/>
      <c r="AA963" s="68"/>
      <c r="AB963" s="68"/>
      <c r="AC963" s="68"/>
      <c r="AD963" s="68"/>
      <c r="AE963" s="68"/>
      <c r="AF963" s="68"/>
      <c r="AG963" s="68"/>
      <c r="AH963" s="68"/>
      <c r="AI963" s="68"/>
      <c r="AJ963" s="68"/>
      <c r="AK963" s="68"/>
      <c r="AL963" s="68"/>
      <c r="AM963" s="68"/>
      <c r="AN963" s="68"/>
      <c r="AO963" s="68"/>
      <c r="AP963" s="68"/>
      <c r="AQ963" s="68"/>
      <c r="AR963" s="68"/>
      <c r="AS963" s="68"/>
      <c r="AT963" s="68"/>
      <c r="AU963" s="68"/>
      <c r="AV963" s="68"/>
      <c r="AW963" s="68"/>
      <c r="AX963" s="68"/>
      <c r="AY963" s="68"/>
      <c r="AZ963" s="68"/>
    </row>
    <row r="964" spans="1:52" ht="15.75" customHeight="1" x14ac:dyDescent="0.25">
      <c r="A964" s="348"/>
      <c r="B964" s="68"/>
      <c r="C964" s="309"/>
      <c r="D964" s="309"/>
      <c r="E964" s="309"/>
      <c r="F964" s="309"/>
      <c r="G964" s="309"/>
      <c r="H964" s="309"/>
      <c r="I964" s="309"/>
      <c r="J964" s="309"/>
      <c r="K964" s="309"/>
      <c r="L964" s="309"/>
      <c r="M964" s="309"/>
      <c r="N964" s="309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  <c r="Z964" s="68"/>
      <c r="AA964" s="68"/>
      <c r="AB964" s="68"/>
      <c r="AC964" s="68"/>
      <c r="AD964" s="68"/>
      <c r="AE964" s="68"/>
      <c r="AF964" s="68"/>
      <c r="AG964" s="68"/>
      <c r="AH964" s="68"/>
      <c r="AI964" s="68"/>
      <c r="AJ964" s="68"/>
      <c r="AK964" s="68"/>
      <c r="AL964" s="68"/>
      <c r="AM964" s="68"/>
      <c r="AN964" s="68"/>
      <c r="AO964" s="68"/>
      <c r="AP964" s="68"/>
      <c r="AQ964" s="68"/>
      <c r="AR964" s="68"/>
      <c r="AS964" s="68"/>
      <c r="AT964" s="68"/>
      <c r="AU964" s="68"/>
      <c r="AV964" s="68"/>
      <c r="AW964" s="68"/>
      <c r="AX964" s="68"/>
      <c r="AY964" s="68"/>
      <c r="AZ964" s="68"/>
    </row>
    <row r="965" spans="1:52" ht="15.75" customHeight="1" x14ac:dyDescent="0.25">
      <c r="A965" s="348"/>
      <c r="B965" s="68"/>
      <c r="C965" s="309"/>
      <c r="D965" s="309"/>
      <c r="E965" s="309"/>
      <c r="F965" s="309"/>
      <c r="G965" s="309"/>
      <c r="H965" s="309"/>
      <c r="I965" s="309"/>
      <c r="J965" s="309"/>
      <c r="K965" s="309"/>
      <c r="L965" s="309"/>
      <c r="M965" s="309"/>
      <c r="N965" s="309"/>
      <c r="O965" s="68"/>
      <c r="P965" s="68"/>
      <c r="Q965" s="68"/>
      <c r="R965" s="68"/>
      <c r="S965" s="68"/>
      <c r="T965" s="68"/>
      <c r="U965" s="68"/>
      <c r="V965" s="68"/>
      <c r="W965" s="68"/>
      <c r="X965" s="68"/>
      <c r="Y965" s="68"/>
      <c r="Z965" s="68"/>
      <c r="AA965" s="68"/>
      <c r="AB965" s="68"/>
      <c r="AC965" s="68"/>
      <c r="AD965" s="68"/>
      <c r="AE965" s="68"/>
      <c r="AF965" s="68"/>
      <c r="AG965" s="68"/>
      <c r="AH965" s="68"/>
      <c r="AI965" s="68"/>
      <c r="AJ965" s="68"/>
      <c r="AK965" s="68"/>
      <c r="AL965" s="68"/>
      <c r="AM965" s="68"/>
      <c r="AN965" s="68"/>
      <c r="AO965" s="68"/>
      <c r="AP965" s="68"/>
      <c r="AQ965" s="68"/>
      <c r="AR965" s="68"/>
      <c r="AS965" s="68"/>
      <c r="AT965" s="68"/>
      <c r="AU965" s="68"/>
      <c r="AV965" s="68"/>
      <c r="AW965" s="68"/>
      <c r="AX965" s="68"/>
      <c r="AY965" s="68"/>
      <c r="AZ965" s="68"/>
    </row>
    <row r="966" spans="1:52" ht="15.75" customHeight="1" x14ac:dyDescent="0.25">
      <c r="A966" s="348"/>
      <c r="B966" s="68"/>
      <c r="C966" s="309"/>
      <c r="D966" s="309"/>
      <c r="E966" s="309"/>
      <c r="F966" s="309"/>
      <c r="G966" s="309"/>
      <c r="H966" s="309"/>
      <c r="I966" s="309"/>
      <c r="J966" s="309"/>
      <c r="K966" s="309"/>
      <c r="L966" s="309"/>
      <c r="M966" s="309"/>
      <c r="N966" s="309"/>
      <c r="O966" s="68"/>
      <c r="P966" s="68"/>
      <c r="Q966" s="68"/>
      <c r="R966" s="68"/>
      <c r="S966" s="68"/>
      <c r="T966" s="68"/>
      <c r="U966" s="68"/>
      <c r="V966" s="68"/>
      <c r="W966" s="68"/>
      <c r="X966" s="68"/>
      <c r="Y966" s="68"/>
      <c r="Z966" s="68"/>
      <c r="AA966" s="68"/>
      <c r="AB966" s="68"/>
      <c r="AC966" s="68"/>
      <c r="AD966" s="68"/>
      <c r="AE966" s="68"/>
      <c r="AF966" s="68"/>
      <c r="AG966" s="68"/>
      <c r="AH966" s="68"/>
      <c r="AI966" s="68"/>
      <c r="AJ966" s="68"/>
      <c r="AK966" s="68"/>
      <c r="AL966" s="68"/>
      <c r="AM966" s="68"/>
      <c r="AN966" s="68"/>
      <c r="AO966" s="68"/>
      <c r="AP966" s="68"/>
      <c r="AQ966" s="68"/>
      <c r="AR966" s="68"/>
      <c r="AS966" s="68"/>
      <c r="AT966" s="68"/>
      <c r="AU966" s="68"/>
      <c r="AV966" s="68"/>
      <c r="AW966" s="68"/>
      <c r="AX966" s="68"/>
      <c r="AY966" s="68"/>
      <c r="AZ966" s="68"/>
    </row>
    <row r="967" spans="1:52" ht="15.75" customHeight="1" x14ac:dyDescent="0.25">
      <c r="A967" s="348"/>
      <c r="B967" s="68"/>
      <c r="C967" s="309"/>
      <c r="D967" s="309"/>
      <c r="E967" s="309"/>
      <c r="F967" s="309"/>
      <c r="G967" s="309"/>
      <c r="H967" s="309"/>
      <c r="I967" s="309"/>
      <c r="J967" s="309"/>
      <c r="K967" s="309"/>
      <c r="L967" s="309"/>
      <c r="M967" s="309"/>
      <c r="N967" s="309"/>
      <c r="O967" s="68"/>
      <c r="P967" s="68"/>
      <c r="Q967" s="68"/>
      <c r="R967" s="68"/>
      <c r="S967" s="68"/>
      <c r="T967" s="68"/>
      <c r="U967" s="68"/>
      <c r="V967" s="68"/>
      <c r="W967" s="68"/>
      <c r="X967" s="68"/>
      <c r="Y967" s="68"/>
      <c r="Z967" s="68"/>
      <c r="AA967" s="68"/>
      <c r="AB967" s="68"/>
      <c r="AC967" s="68"/>
      <c r="AD967" s="68"/>
      <c r="AE967" s="68"/>
      <c r="AF967" s="68"/>
      <c r="AG967" s="68"/>
      <c r="AH967" s="68"/>
      <c r="AI967" s="68"/>
      <c r="AJ967" s="68"/>
      <c r="AK967" s="68"/>
      <c r="AL967" s="68"/>
      <c r="AM967" s="68"/>
      <c r="AN967" s="68"/>
      <c r="AO967" s="68"/>
      <c r="AP967" s="68"/>
      <c r="AQ967" s="68"/>
      <c r="AR967" s="68"/>
      <c r="AS967" s="68"/>
      <c r="AT967" s="68"/>
      <c r="AU967" s="68"/>
      <c r="AV967" s="68"/>
      <c r="AW967" s="68"/>
      <c r="AX967" s="68"/>
      <c r="AY967" s="68"/>
      <c r="AZ967" s="68"/>
    </row>
    <row r="968" spans="1:52" ht="15.75" customHeight="1" x14ac:dyDescent="0.25">
      <c r="A968" s="348"/>
      <c r="B968" s="68"/>
      <c r="C968" s="309"/>
      <c r="D968" s="309"/>
      <c r="E968" s="309"/>
      <c r="F968" s="309"/>
      <c r="G968" s="309"/>
      <c r="H968" s="309"/>
      <c r="I968" s="309"/>
      <c r="J968" s="309"/>
      <c r="K968" s="309"/>
      <c r="L968" s="309"/>
      <c r="M968" s="309"/>
      <c r="N968" s="309"/>
      <c r="O968" s="68"/>
      <c r="P968" s="68"/>
      <c r="Q968" s="68"/>
      <c r="R968" s="68"/>
      <c r="S968" s="68"/>
      <c r="T968" s="68"/>
      <c r="U968" s="68"/>
      <c r="V968" s="68"/>
      <c r="W968" s="68"/>
      <c r="X968" s="68"/>
      <c r="Y968" s="68"/>
      <c r="Z968" s="68"/>
      <c r="AA968" s="68"/>
      <c r="AB968" s="68"/>
      <c r="AC968" s="68"/>
      <c r="AD968" s="68"/>
      <c r="AE968" s="68"/>
      <c r="AF968" s="68"/>
      <c r="AG968" s="68"/>
      <c r="AH968" s="68"/>
      <c r="AI968" s="68"/>
      <c r="AJ968" s="68"/>
      <c r="AK968" s="68"/>
      <c r="AL968" s="68"/>
      <c r="AM968" s="68"/>
      <c r="AN968" s="68"/>
      <c r="AO968" s="68"/>
      <c r="AP968" s="68"/>
      <c r="AQ968" s="68"/>
      <c r="AR968" s="68"/>
      <c r="AS968" s="68"/>
      <c r="AT968" s="68"/>
      <c r="AU968" s="68"/>
      <c r="AV968" s="68"/>
      <c r="AW968" s="68"/>
      <c r="AX968" s="68"/>
      <c r="AY968" s="68"/>
      <c r="AZ968" s="68"/>
    </row>
    <row r="969" spans="1:52" ht="15.75" customHeight="1" x14ac:dyDescent="0.25">
      <c r="A969" s="348"/>
      <c r="B969" s="68"/>
      <c r="C969" s="309"/>
      <c r="D969" s="309"/>
      <c r="E969" s="309"/>
      <c r="F969" s="309"/>
      <c r="G969" s="309"/>
      <c r="H969" s="309"/>
      <c r="I969" s="309"/>
      <c r="J969" s="309"/>
      <c r="K969" s="309"/>
      <c r="L969" s="309"/>
      <c r="M969" s="309"/>
      <c r="N969" s="309"/>
      <c r="O969" s="68"/>
      <c r="P969" s="68"/>
      <c r="Q969" s="68"/>
      <c r="R969" s="68"/>
      <c r="S969" s="68"/>
      <c r="T969" s="68"/>
      <c r="U969" s="68"/>
      <c r="V969" s="68"/>
      <c r="W969" s="68"/>
      <c r="X969" s="68"/>
      <c r="Y969" s="68"/>
      <c r="Z969" s="68"/>
      <c r="AA969" s="68"/>
      <c r="AB969" s="68"/>
      <c r="AC969" s="68"/>
      <c r="AD969" s="68"/>
      <c r="AE969" s="68"/>
      <c r="AF969" s="68"/>
      <c r="AG969" s="68"/>
      <c r="AH969" s="68"/>
      <c r="AI969" s="68"/>
      <c r="AJ969" s="68"/>
      <c r="AK969" s="68"/>
      <c r="AL969" s="68"/>
      <c r="AM969" s="68"/>
      <c r="AN969" s="68"/>
      <c r="AO969" s="68"/>
      <c r="AP969" s="68"/>
      <c r="AQ969" s="68"/>
      <c r="AR969" s="68"/>
      <c r="AS969" s="68"/>
      <c r="AT969" s="68"/>
      <c r="AU969" s="68"/>
      <c r="AV969" s="68"/>
      <c r="AW969" s="68"/>
      <c r="AX969" s="68"/>
      <c r="AY969" s="68"/>
      <c r="AZ969" s="68"/>
    </row>
    <row r="970" spans="1:52" ht="15.75" customHeight="1" x14ac:dyDescent="0.25">
      <c r="A970" s="348"/>
      <c r="B970" s="68"/>
      <c r="C970" s="309"/>
      <c r="D970" s="309"/>
      <c r="E970" s="309"/>
      <c r="F970" s="309"/>
      <c r="G970" s="309"/>
      <c r="H970" s="309"/>
      <c r="I970" s="309"/>
      <c r="J970" s="309"/>
      <c r="K970" s="309"/>
      <c r="L970" s="309"/>
      <c r="M970" s="309"/>
      <c r="N970" s="309"/>
      <c r="O970" s="68"/>
      <c r="P970" s="68"/>
      <c r="Q970" s="68"/>
      <c r="R970" s="68"/>
      <c r="S970" s="68"/>
      <c r="T970" s="68"/>
      <c r="U970" s="68"/>
      <c r="V970" s="68"/>
      <c r="W970" s="68"/>
      <c r="X970" s="68"/>
      <c r="Y970" s="68"/>
      <c r="Z970" s="68"/>
      <c r="AA970" s="68"/>
      <c r="AB970" s="68"/>
      <c r="AC970" s="68"/>
      <c r="AD970" s="68"/>
      <c r="AE970" s="68"/>
      <c r="AF970" s="68"/>
      <c r="AG970" s="68"/>
      <c r="AH970" s="68"/>
      <c r="AI970" s="68"/>
      <c r="AJ970" s="68"/>
      <c r="AK970" s="68"/>
      <c r="AL970" s="68"/>
      <c r="AM970" s="68"/>
      <c r="AN970" s="68"/>
      <c r="AO970" s="68"/>
      <c r="AP970" s="68"/>
      <c r="AQ970" s="68"/>
      <c r="AR970" s="68"/>
      <c r="AS970" s="68"/>
      <c r="AT970" s="68"/>
      <c r="AU970" s="68"/>
      <c r="AV970" s="68"/>
      <c r="AW970" s="68"/>
      <c r="AX970" s="68"/>
      <c r="AY970" s="68"/>
      <c r="AZ970" s="68"/>
    </row>
    <row r="971" spans="1:52" ht="15.75" customHeight="1" x14ac:dyDescent="0.25">
      <c r="A971" s="348"/>
      <c r="B971" s="68"/>
      <c r="C971" s="309"/>
      <c r="D971" s="309"/>
      <c r="E971" s="309"/>
      <c r="F971" s="309"/>
      <c r="G971" s="309"/>
      <c r="H971" s="309"/>
      <c r="I971" s="309"/>
      <c r="J971" s="309"/>
      <c r="K971" s="309"/>
      <c r="L971" s="309"/>
      <c r="M971" s="309"/>
      <c r="N971" s="309"/>
      <c r="O971" s="68"/>
      <c r="P971" s="68"/>
      <c r="Q971" s="68"/>
      <c r="R971" s="68"/>
      <c r="S971" s="68"/>
      <c r="T971" s="68"/>
      <c r="U971" s="68"/>
      <c r="V971" s="68"/>
      <c r="W971" s="68"/>
      <c r="X971" s="68"/>
      <c r="Y971" s="68"/>
      <c r="Z971" s="68"/>
      <c r="AA971" s="68"/>
      <c r="AB971" s="68"/>
      <c r="AC971" s="68"/>
      <c r="AD971" s="68"/>
      <c r="AE971" s="68"/>
      <c r="AF971" s="68"/>
      <c r="AG971" s="68"/>
      <c r="AH971" s="68"/>
      <c r="AI971" s="68"/>
      <c r="AJ971" s="68"/>
      <c r="AK971" s="68"/>
      <c r="AL971" s="68"/>
      <c r="AM971" s="68"/>
      <c r="AN971" s="68"/>
      <c r="AO971" s="68"/>
      <c r="AP971" s="68"/>
      <c r="AQ971" s="68"/>
      <c r="AR971" s="68"/>
      <c r="AS971" s="68"/>
      <c r="AT971" s="68"/>
      <c r="AU971" s="68"/>
      <c r="AV971" s="68"/>
      <c r="AW971" s="68"/>
      <c r="AX971" s="68"/>
      <c r="AY971" s="68"/>
      <c r="AZ971" s="68"/>
    </row>
    <row r="972" spans="1:52" ht="15.75" customHeight="1" x14ac:dyDescent="0.25">
      <c r="A972" s="348"/>
      <c r="B972" s="68"/>
      <c r="C972" s="309"/>
      <c r="D972" s="309"/>
      <c r="E972" s="309"/>
      <c r="F972" s="309"/>
      <c r="G972" s="309"/>
      <c r="H972" s="309"/>
      <c r="I972" s="309"/>
      <c r="J972" s="309"/>
      <c r="K972" s="309"/>
      <c r="L972" s="309"/>
      <c r="M972" s="309"/>
      <c r="N972" s="309"/>
      <c r="O972" s="68"/>
      <c r="P972" s="68"/>
      <c r="Q972" s="68"/>
      <c r="R972" s="68"/>
      <c r="S972" s="68"/>
      <c r="T972" s="68"/>
      <c r="U972" s="68"/>
      <c r="V972" s="68"/>
      <c r="W972" s="68"/>
      <c r="X972" s="68"/>
      <c r="Y972" s="68"/>
      <c r="Z972" s="68"/>
      <c r="AA972" s="68"/>
      <c r="AB972" s="68"/>
      <c r="AC972" s="68"/>
      <c r="AD972" s="68"/>
      <c r="AE972" s="68"/>
      <c r="AF972" s="68"/>
      <c r="AG972" s="68"/>
      <c r="AH972" s="68"/>
      <c r="AI972" s="68"/>
      <c r="AJ972" s="68"/>
      <c r="AK972" s="68"/>
      <c r="AL972" s="68"/>
      <c r="AM972" s="68"/>
      <c r="AN972" s="68"/>
      <c r="AO972" s="68"/>
      <c r="AP972" s="68"/>
      <c r="AQ972" s="68"/>
      <c r="AR972" s="68"/>
      <c r="AS972" s="68"/>
      <c r="AT972" s="68"/>
      <c r="AU972" s="68"/>
      <c r="AV972" s="68"/>
      <c r="AW972" s="68"/>
      <c r="AX972" s="68"/>
      <c r="AY972" s="68"/>
      <c r="AZ972" s="68"/>
    </row>
    <row r="973" spans="1:52" ht="15.75" customHeight="1" x14ac:dyDescent="0.25">
      <c r="A973" s="348"/>
      <c r="B973" s="68"/>
      <c r="C973" s="309"/>
      <c r="D973" s="309"/>
      <c r="E973" s="309"/>
      <c r="F973" s="309"/>
      <c r="G973" s="309"/>
      <c r="H973" s="309"/>
      <c r="I973" s="309"/>
      <c r="J973" s="309"/>
      <c r="K973" s="309"/>
      <c r="L973" s="309"/>
      <c r="M973" s="309"/>
      <c r="N973" s="309"/>
      <c r="O973" s="68"/>
      <c r="P973" s="68"/>
      <c r="Q973" s="68"/>
      <c r="R973" s="68"/>
      <c r="S973" s="68"/>
      <c r="T973" s="68"/>
      <c r="U973" s="68"/>
      <c r="V973" s="68"/>
      <c r="W973" s="68"/>
      <c r="X973" s="68"/>
      <c r="Y973" s="68"/>
      <c r="Z973" s="68"/>
      <c r="AA973" s="68"/>
      <c r="AB973" s="68"/>
      <c r="AC973" s="68"/>
      <c r="AD973" s="68"/>
      <c r="AE973" s="68"/>
      <c r="AF973" s="68"/>
      <c r="AG973" s="68"/>
      <c r="AH973" s="68"/>
      <c r="AI973" s="68"/>
      <c r="AJ973" s="68"/>
      <c r="AK973" s="68"/>
      <c r="AL973" s="68"/>
      <c r="AM973" s="68"/>
      <c r="AN973" s="68"/>
      <c r="AO973" s="68"/>
      <c r="AP973" s="68"/>
      <c r="AQ973" s="68"/>
      <c r="AR973" s="68"/>
      <c r="AS973" s="68"/>
      <c r="AT973" s="68"/>
      <c r="AU973" s="68"/>
      <c r="AV973" s="68"/>
      <c r="AW973" s="68"/>
      <c r="AX973" s="68"/>
      <c r="AY973" s="68"/>
      <c r="AZ973" s="68"/>
    </row>
    <row r="974" spans="1:52" ht="15.75" customHeight="1" x14ac:dyDescent="0.25">
      <c r="A974" s="348"/>
      <c r="B974" s="68"/>
      <c r="C974" s="309"/>
      <c r="D974" s="309"/>
      <c r="E974" s="309"/>
      <c r="F974" s="309"/>
      <c r="G974" s="309"/>
      <c r="H974" s="309"/>
      <c r="I974" s="309"/>
      <c r="J974" s="309"/>
      <c r="K974" s="309"/>
      <c r="L974" s="309"/>
      <c r="M974" s="309"/>
      <c r="N974" s="309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  <c r="AA974" s="68"/>
      <c r="AB974" s="68"/>
      <c r="AC974" s="68"/>
      <c r="AD974" s="68"/>
      <c r="AE974" s="68"/>
      <c r="AF974" s="68"/>
      <c r="AG974" s="68"/>
      <c r="AH974" s="68"/>
      <c r="AI974" s="68"/>
      <c r="AJ974" s="68"/>
      <c r="AK974" s="68"/>
      <c r="AL974" s="68"/>
      <c r="AM974" s="68"/>
      <c r="AN974" s="68"/>
      <c r="AO974" s="68"/>
      <c r="AP974" s="68"/>
      <c r="AQ974" s="68"/>
      <c r="AR974" s="68"/>
      <c r="AS974" s="68"/>
      <c r="AT974" s="68"/>
      <c r="AU974" s="68"/>
      <c r="AV974" s="68"/>
      <c r="AW974" s="68"/>
      <c r="AX974" s="68"/>
      <c r="AY974" s="68"/>
      <c r="AZ974" s="68"/>
    </row>
    <row r="975" spans="1:52" ht="15.75" customHeight="1" x14ac:dyDescent="0.25">
      <c r="A975" s="348"/>
      <c r="B975" s="68"/>
      <c r="C975" s="309"/>
      <c r="D975" s="309"/>
      <c r="E975" s="309"/>
      <c r="F975" s="309"/>
      <c r="G975" s="309"/>
      <c r="H975" s="309"/>
      <c r="I975" s="309"/>
      <c r="J975" s="309"/>
      <c r="K975" s="309"/>
      <c r="L975" s="309"/>
      <c r="M975" s="309"/>
      <c r="N975" s="309"/>
      <c r="O975" s="68"/>
      <c r="P975" s="68"/>
      <c r="Q975" s="68"/>
      <c r="R975" s="68"/>
      <c r="S975" s="68"/>
      <c r="T975" s="68"/>
      <c r="U975" s="68"/>
      <c r="V975" s="68"/>
      <c r="W975" s="68"/>
      <c r="X975" s="68"/>
      <c r="Y975" s="68"/>
      <c r="Z975" s="68"/>
      <c r="AA975" s="68"/>
      <c r="AB975" s="68"/>
      <c r="AC975" s="68"/>
      <c r="AD975" s="68"/>
      <c r="AE975" s="68"/>
      <c r="AF975" s="68"/>
      <c r="AG975" s="68"/>
      <c r="AH975" s="68"/>
      <c r="AI975" s="68"/>
      <c r="AJ975" s="68"/>
      <c r="AK975" s="68"/>
      <c r="AL975" s="68"/>
      <c r="AM975" s="68"/>
      <c r="AN975" s="68"/>
      <c r="AO975" s="68"/>
      <c r="AP975" s="68"/>
      <c r="AQ975" s="68"/>
      <c r="AR975" s="68"/>
      <c r="AS975" s="68"/>
      <c r="AT975" s="68"/>
      <c r="AU975" s="68"/>
      <c r="AV975" s="68"/>
      <c r="AW975" s="68"/>
      <c r="AX975" s="68"/>
      <c r="AY975" s="68"/>
      <c r="AZ975" s="68"/>
    </row>
    <row r="976" spans="1:52" ht="15.75" customHeight="1" x14ac:dyDescent="0.25">
      <c r="A976" s="348"/>
      <c r="B976" s="68"/>
      <c r="C976" s="309"/>
      <c r="D976" s="309"/>
      <c r="E976" s="309"/>
      <c r="F976" s="309"/>
      <c r="G976" s="309"/>
      <c r="H976" s="309"/>
      <c r="I976" s="309"/>
      <c r="J976" s="309"/>
      <c r="K976" s="309"/>
      <c r="L976" s="309"/>
      <c r="M976" s="309"/>
      <c r="N976" s="309"/>
      <c r="O976" s="68"/>
      <c r="P976" s="68"/>
      <c r="Q976" s="68"/>
      <c r="R976" s="68"/>
      <c r="S976" s="68"/>
      <c r="T976" s="68"/>
      <c r="U976" s="68"/>
      <c r="V976" s="68"/>
      <c r="W976" s="68"/>
      <c r="X976" s="68"/>
      <c r="Y976" s="68"/>
      <c r="Z976" s="68"/>
      <c r="AA976" s="68"/>
      <c r="AB976" s="68"/>
      <c r="AC976" s="68"/>
      <c r="AD976" s="68"/>
      <c r="AE976" s="68"/>
      <c r="AF976" s="68"/>
      <c r="AG976" s="68"/>
      <c r="AH976" s="68"/>
      <c r="AI976" s="68"/>
      <c r="AJ976" s="68"/>
      <c r="AK976" s="68"/>
      <c r="AL976" s="68"/>
      <c r="AM976" s="68"/>
      <c r="AN976" s="68"/>
      <c r="AO976" s="68"/>
      <c r="AP976" s="68"/>
      <c r="AQ976" s="68"/>
      <c r="AR976" s="68"/>
      <c r="AS976" s="68"/>
      <c r="AT976" s="68"/>
      <c r="AU976" s="68"/>
      <c r="AV976" s="68"/>
      <c r="AW976" s="68"/>
      <c r="AX976" s="68"/>
      <c r="AY976" s="68"/>
      <c r="AZ976" s="68"/>
    </row>
    <row r="977" spans="1:52" ht="15.75" customHeight="1" x14ac:dyDescent="0.25">
      <c r="A977" s="348"/>
      <c r="B977" s="68"/>
      <c r="C977" s="309"/>
      <c r="D977" s="309"/>
      <c r="E977" s="309"/>
      <c r="F977" s="309"/>
      <c r="G977" s="309"/>
      <c r="H977" s="309"/>
      <c r="I977" s="309"/>
      <c r="J977" s="309"/>
      <c r="K977" s="309"/>
      <c r="L977" s="309"/>
      <c r="M977" s="309"/>
      <c r="N977" s="309"/>
      <c r="O977" s="68"/>
      <c r="P977" s="68"/>
      <c r="Q977" s="68"/>
      <c r="R977" s="68"/>
      <c r="S977" s="68"/>
      <c r="T977" s="68"/>
      <c r="U977" s="68"/>
      <c r="V977" s="68"/>
      <c r="W977" s="68"/>
      <c r="X977" s="68"/>
      <c r="Y977" s="68"/>
      <c r="Z977" s="68"/>
      <c r="AA977" s="68"/>
      <c r="AB977" s="68"/>
      <c r="AC977" s="68"/>
      <c r="AD977" s="68"/>
      <c r="AE977" s="68"/>
      <c r="AF977" s="68"/>
      <c r="AG977" s="68"/>
      <c r="AH977" s="68"/>
      <c r="AI977" s="68"/>
      <c r="AJ977" s="68"/>
      <c r="AK977" s="68"/>
      <c r="AL977" s="68"/>
      <c r="AM977" s="68"/>
      <c r="AN977" s="68"/>
      <c r="AO977" s="68"/>
      <c r="AP977" s="68"/>
      <c r="AQ977" s="68"/>
      <c r="AR977" s="68"/>
      <c r="AS977" s="68"/>
      <c r="AT977" s="68"/>
      <c r="AU977" s="68"/>
      <c r="AV977" s="68"/>
      <c r="AW977" s="68"/>
      <c r="AX977" s="68"/>
      <c r="AY977" s="68"/>
      <c r="AZ977" s="68"/>
    </row>
    <row r="978" spans="1:52" ht="15.75" customHeight="1" x14ac:dyDescent="0.25">
      <c r="A978" s="348"/>
      <c r="B978" s="68"/>
      <c r="C978" s="309"/>
      <c r="D978" s="309"/>
      <c r="E978" s="309"/>
      <c r="F978" s="309"/>
      <c r="G978" s="309"/>
      <c r="H978" s="309"/>
      <c r="I978" s="309"/>
      <c r="J978" s="309"/>
      <c r="K978" s="309"/>
      <c r="L978" s="309"/>
      <c r="M978" s="309"/>
      <c r="N978" s="309"/>
      <c r="O978" s="68"/>
      <c r="P978" s="68"/>
      <c r="Q978" s="68"/>
      <c r="R978" s="68"/>
      <c r="S978" s="68"/>
      <c r="T978" s="68"/>
      <c r="U978" s="68"/>
      <c r="V978" s="68"/>
      <c r="W978" s="68"/>
      <c r="X978" s="68"/>
      <c r="Y978" s="68"/>
      <c r="Z978" s="68"/>
      <c r="AA978" s="68"/>
      <c r="AB978" s="68"/>
      <c r="AC978" s="68"/>
      <c r="AD978" s="68"/>
      <c r="AE978" s="68"/>
      <c r="AF978" s="68"/>
      <c r="AG978" s="68"/>
      <c r="AH978" s="68"/>
      <c r="AI978" s="68"/>
      <c r="AJ978" s="68"/>
      <c r="AK978" s="68"/>
      <c r="AL978" s="68"/>
      <c r="AM978" s="68"/>
      <c r="AN978" s="68"/>
      <c r="AO978" s="68"/>
      <c r="AP978" s="68"/>
      <c r="AQ978" s="68"/>
      <c r="AR978" s="68"/>
      <c r="AS978" s="68"/>
      <c r="AT978" s="68"/>
      <c r="AU978" s="68"/>
      <c r="AV978" s="68"/>
      <c r="AW978" s="68"/>
      <c r="AX978" s="68"/>
      <c r="AY978" s="68"/>
      <c r="AZ978" s="68"/>
    </row>
    <row r="979" spans="1:52" ht="15.75" customHeight="1" x14ac:dyDescent="0.25">
      <c r="A979" s="348"/>
      <c r="B979" s="68"/>
      <c r="C979" s="309"/>
      <c r="D979" s="309"/>
      <c r="E979" s="309"/>
      <c r="F979" s="309"/>
      <c r="G979" s="309"/>
      <c r="H979" s="309"/>
      <c r="I979" s="309"/>
      <c r="J979" s="309"/>
      <c r="K979" s="309"/>
      <c r="L979" s="309"/>
      <c r="M979" s="309"/>
      <c r="N979" s="309"/>
      <c r="O979" s="68"/>
      <c r="P979" s="68"/>
      <c r="Q979" s="68"/>
      <c r="R979" s="68"/>
      <c r="S979" s="68"/>
      <c r="T979" s="68"/>
      <c r="U979" s="68"/>
      <c r="V979" s="68"/>
      <c r="W979" s="68"/>
      <c r="X979" s="68"/>
      <c r="Y979" s="68"/>
      <c r="Z979" s="68"/>
      <c r="AA979" s="68"/>
      <c r="AB979" s="68"/>
      <c r="AC979" s="68"/>
      <c r="AD979" s="68"/>
      <c r="AE979" s="68"/>
      <c r="AF979" s="68"/>
      <c r="AG979" s="68"/>
      <c r="AH979" s="68"/>
      <c r="AI979" s="68"/>
      <c r="AJ979" s="68"/>
      <c r="AK979" s="68"/>
      <c r="AL979" s="68"/>
      <c r="AM979" s="68"/>
      <c r="AN979" s="68"/>
      <c r="AO979" s="68"/>
      <c r="AP979" s="68"/>
      <c r="AQ979" s="68"/>
      <c r="AR979" s="68"/>
      <c r="AS979" s="68"/>
      <c r="AT979" s="68"/>
      <c r="AU979" s="68"/>
      <c r="AV979" s="68"/>
      <c r="AW979" s="68"/>
      <c r="AX979" s="68"/>
      <c r="AY979" s="68"/>
      <c r="AZ979" s="68"/>
    </row>
    <row r="980" spans="1:52" ht="15.75" customHeight="1" x14ac:dyDescent="0.25">
      <c r="A980" s="348"/>
      <c r="B980" s="68"/>
      <c r="C980" s="309"/>
      <c r="D980" s="309"/>
      <c r="E980" s="309"/>
      <c r="F980" s="309"/>
      <c r="G980" s="309"/>
      <c r="H980" s="309"/>
      <c r="I980" s="309"/>
      <c r="J980" s="309"/>
      <c r="K980" s="309"/>
      <c r="L980" s="309"/>
      <c r="M980" s="309"/>
      <c r="N980" s="309"/>
      <c r="O980" s="68"/>
      <c r="P980" s="68"/>
      <c r="Q980" s="68"/>
      <c r="R980" s="68"/>
      <c r="S980" s="68"/>
      <c r="T980" s="68"/>
      <c r="U980" s="68"/>
      <c r="V980" s="68"/>
      <c r="W980" s="68"/>
      <c r="X980" s="68"/>
      <c r="Y980" s="68"/>
      <c r="Z980" s="68"/>
      <c r="AA980" s="68"/>
      <c r="AB980" s="68"/>
      <c r="AC980" s="68"/>
      <c r="AD980" s="68"/>
      <c r="AE980" s="68"/>
      <c r="AF980" s="68"/>
      <c r="AG980" s="68"/>
      <c r="AH980" s="68"/>
      <c r="AI980" s="68"/>
      <c r="AJ980" s="68"/>
      <c r="AK980" s="68"/>
      <c r="AL980" s="68"/>
      <c r="AM980" s="68"/>
      <c r="AN980" s="68"/>
      <c r="AO980" s="68"/>
      <c r="AP980" s="68"/>
      <c r="AQ980" s="68"/>
      <c r="AR980" s="68"/>
      <c r="AS980" s="68"/>
      <c r="AT980" s="68"/>
      <c r="AU980" s="68"/>
      <c r="AV980" s="68"/>
      <c r="AW980" s="68"/>
      <c r="AX980" s="68"/>
      <c r="AY980" s="68"/>
      <c r="AZ980" s="68"/>
    </row>
    <row r="981" spans="1:52" ht="15.75" customHeight="1" x14ac:dyDescent="0.25">
      <c r="A981" s="348"/>
      <c r="B981" s="68"/>
      <c r="C981" s="309"/>
      <c r="D981" s="309"/>
      <c r="E981" s="309"/>
      <c r="F981" s="309"/>
      <c r="G981" s="309"/>
      <c r="H981" s="309"/>
      <c r="I981" s="309"/>
      <c r="J981" s="309"/>
      <c r="K981" s="309"/>
      <c r="L981" s="309"/>
      <c r="M981" s="309"/>
      <c r="N981" s="309"/>
      <c r="O981" s="68"/>
      <c r="P981" s="68"/>
      <c r="Q981" s="68"/>
      <c r="R981" s="68"/>
      <c r="S981" s="68"/>
      <c r="T981" s="68"/>
      <c r="U981" s="68"/>
      <c r="V981" s="68"/>
      <c r="W981" s="68"/>
      <c r="X981" s="68"/>
      <c r="Y981" s="68"/>
      <c r="Z981" s="68"/>
      <c r="AA981" s="68"/>
      <c r="AB981" s="68"/>
      <c r="AC981" s="68"/>
      <c r="AD981" s="68"/>
      <c r="AE981" s="68"/>
      <c r="AF981" s="68"/>
      <c r="AG981" s="68"/>
      <c r="AH981" s="68"/>
      <c r="AI981" s="68"/>
      <c r="AJ981" s="68"/>
      <c r="AK981" s="68"/>
      <c r="AL981" s="68"/>
      <c r="AM981" s="68"/>
      <c r="AN981" s="68"/>
      <c r="AO981" s="68"/>
      <c r="AP981" s="68"/>
      <c r="AQ981" s="68"/>
      <c r="AR981" s="68"/>
      <c r="AS981" s="68"/>
      <c r="AT981" s="68"/>
      <c r="AU981" s="68"/>
      <c r="AV981" s="68"/>
      <c r="AW981" s="68"/>
      <c r="AX981" s="68"/>
      <c r="AY981" s="68"/>
      <c r="AZ981" s="68"/>
    </row>
    <row r="982" spans="1:52" ht="15.75" customHeight="1" x14ac:dyDescent="0.25">
      <c r="A982" s="348"/>
      <c r="B982" s="68"/>
      <c r="C982" s="309"/>
      <c r="D982" s="309"/>
      <c r="E982" s="309"/>
      <c r="F982" s="309"/>
      <c r="G982" s="309"/>
      <c r="H982" s="309"/>
      <c r="I982" s="309"/>
      <c r="J982" s="309"/>
      <c r="K982" s="309"/>
      <c r="L982" s="309"/>
      <c r="M982" s="309"/>
      <c r="N982" s="309"/>
      <c r="O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  <c r="AA982" s="68"/>
      <c r="AB982" s="68"/>
      <c r="AC982" s="68"/>
      <c r="AD982" s="68"/>
      <c r="AE982" s="68"/>
      <c r="AF982" s="68"/>
      <c r="AG982" s="68"/>
      <c r="AH982" s="68"/>
      <c r="AI982" s="68"/>
      <c r="AJ982" s="68"/>
      <c r="AK982" s="68"/>
      <c r="AL982" s="68"/>
      <c r="AM982" s="68"/>
      <c r="AN982" s="68"/>
      <c r="AO982" s="68"/>
      <c r="AP982" s="68"/>
      <c r="AQ982" s="68"/>
      <c r="AR982" s="68"/>
      <c r="AS982" s="68"/>
      <c r="AT982" s="68"/>
      <c r="AU982" s="68"/>
      <c r="AV982" s="68"/>
      <c r="AW982" s="68"/>
      <c r="AX982" s="68"/>
      <c r="AY982" s="68"/>
      <c r="AZ982" s="68"/>
    </row>
    <row r="983" spans="1:52" ht="15.75" customHeight="1" x14ac:dyDescent="0.25">
      <c r="A983" s="348"/>
      <c r="B983" s="68"/>
      <c r="C983" s="309"/>
      <c r="D983" s="309"/>
      <c r="E983" s="309"/>
      <c r="F983" s="309"/>
      <c r="G983" s="309"/>
      <c r="H983" s="309"/>
      <c r="I983" s="309"/>
      <c r="J983" s="309"/>
      <c r="K983" s="309"/>
      <c r="L983" s="309"/>
      <c r="M983" s="309"/>
      <c r="N983" s="309"/>
      <c r="O983" s="68"/>
      <c r="P983" s="68"/>
      <c r="Q983" s="68"/>
      <c r="R983" s="68"/>
      <c r="S983" s="68"/>
      <c r="T983" s="68"/>
      <c r="U983" s="68"/>
      <c r="V983" s="68"/>
      <c r="W983" s="68"/>
      <c r="X983" s="68"/>
      <c r="Y983" s="68"/>
      <c r="Z983" s="68"/>
      <c r="AA983" s="68"/>
      <c r="AB983" s="68"/>
      <c r="AC983" s="68"/>
      <c r="AD983" s="68"/>
      <c r="AE983" s="68"/>
      <c r="AF983" s="68"/>
      <c r="AG983" s="68"/>
      <c r="AH983" s="68"/>
      <c r="AI983" s="68"/>
      <c r="AJ983" s="68"/>
      <c r="AK983" s="68"/>
      <c r="AL983" s="68"/>
      <c r="AM983" s="68"/>
      <c r="AN983" s="68"/>
      <c r="AO983" s="68"/>
      <c r="AP983" s="68"/>
      <c r="AQ983" s="68"/>
      <c r="AR983" s="68"/>
      <c r="AS983" s="68"/>
      <c r="AT983" s="68"/>
      <c r="AU983" s="68"/>
      <c r="AV983" s="68"/>
      <c r="AW983" s="68"/>
      <c r="AX983" s="68"/>
      <c r="AY983" s="68"/>
      <c r="AZ983" s="68"/>
    </row>
    <row r="984" spans="1:52" ht="15.75" customHeight="1" x14ac:dyDescent="0.25">
      <c r="A984" s="348"/>
      <c r="B984" s="68"/>
      <c r="C984" s="309"/>
      <c r="D984" s="309"/>
      <c r="E984" s="309"/>
      <c r="F984" s="309"/>
      <c r="G984" s="309"/>
      <c r="H984" s="309"/>
      <c r="I984" s="309"/>
      <c r="J984" s="309"/>
      <c r="K984" s="309"/>
      <c r="L984" s="309"/>
      <c r="M984" s="309"/>
      <c r="N984" s="309"/>
      <c r="O984" s="68"/>
      <c r="P984" s="68"/>
      <c r="Q984" s="68"/>
      <c r="R984" s="68"/>
      <c r="S984" s="68"/>
      <c r="T984" s="68"/>
      <c r="U984" s="68"/>
      <c r="V984" s="68"/>
      <c r="W984" s="68"/>
      <c r="X984" s="68"/>
      <c r="Y984" s="68"/>
      <c r="Z984" s="68"/>
      <c r="AA984" s="68"/>
      <c r="AB984" s="68"/>
      <c r="AC984" s="68"/>
      <c r="AD984" s="68"/>
      <c r="AE984" s="68"/>
      <c r="AF984" s="68"/>
      <c r="AG984" s="68"/>
      <c r="AH984" s="68"/>
      <c r="AI984" s="68"/>
      <c r="AJ984" s="68"/>
      <c r="AK984" s="68"/>
      <c r="AL984" s="68"/>
      <c r="AM984" s="68"/>
      <c r="AN984" s="68"/>
      <c r="AO984" s="68"/>
      <c r="AP984" s="68"/>
      <c r="AQ984" s="68"/>
      <c r="AR984" s="68"/>
      <c r="AS984" s="68"/>
      <c r="AT984" s="68"/>
      <c r="AU984" s="68"/>
      <c r="AV984" s="68"/>
      <c r="AW984" s="68"/>
      <c r="AX984" s="68"/>
      <c r="AY984" s="68"/>
      <c r="AZ984" s="68"/>
    </row>
    <row r="985" spans="1:52" ht="15.75" customHeight="1" x14ac:dyDescent="0.25">
      <c r="A985" s="348"/>
      <c r="B985" s="68"/>
      <c r="C985" s="309"/>
      <c r="D985" s="309"/>
      <c r="E985" s="309"/>
      <c r="F985" s="309"/>
      <c r="G985" s="309"/>
      <c r="H985" s="309"/>
      <c r="I985" s="309"/>
      <c r="J985" s="309"/>
      <c r="K985" s="309"/>
      <c r="L985" s="309"/>
      <c r="M985" s="309"/>
      <c r="N985" s="309"/>
      <c r="O985" s="68"/>
      <c r="P985" s="68"/>
      <c r="Q985" s="68"/>
      <c r="R985" s="68"/>
      <c r="S985" s="68"/>
      <c r="T985" s="68"/>
      <c r="U985" s="68"/>
      <c r="V985" s="68"/>
      <c r="W985" s="68"/>
      <c r="X985" s="68"/>
      <c r="Y985" s="68"/>
      <c r="Z985" s="68"/>
      <c r="AA985" s="68"/>
      <c r="AB985" s="68"/>
      <c r="AC985" s="68"/>
      <c r="AD985" s="68"/>
      <c r="AE985" s="68"/>
      <c r="AF985" s="68"/>
      <c r="AG985" s="68"/>
      <c r="AH985" s="68"/>
      <c r="AI985" s="68"/>
      <c r="AJ985" s="68"/>
      <c r="AK985" s="68"/>
      <c r="AL985" s="68"/>
      <c r="AM985" s="68"/>
      <c r="AN985" s="68"/>
      <c r="AO985" s="68"/>
      <c r="AP985" s="68"/>
      <c r="AQ985" s="68"/>
      <c r="AR985" s="68"/>
      <c r="AS985" s="68"/>
      <c r="AT985" s="68"/>
      <c r="AU985" s="68"/>
      <c r="AV985" s="68"/>
      <c r="AW985" s="68"/>
      <c r="AX985" s="68"/>
      <c r="AY985" s="68"/>
      <c r="AZ985" s="68"/>
    </row>
    <row r="986" spans="1:52" ht="15.75" customHeight="1" x14ac:dyDescent="0.25">
      <c r="A986" s="348"/>
      <c r="B986" s="68"/>
      <c r="C986" s="309"/>
      <c r="D986" s="309"/>
      <c r="E986" s="309"/>
      <c r="F986" s="309"/>
      <c r="G986" s="309"/>
      <c r="H986" s="309"/>
      <c r="I986" s="309"/>
      <c r="J986" s="309"/>
      <c r="K986" s="309"/>
      <c r="L986" s="309"/>
      <c r="M986" s="309"/>
      <c r="N986" s="309"/>
      <c r="O986" s="68"/>
      <c r="P986" s="68"/>
      <c r="Q986" s="68"/>
      <c r="R986" s="68"/>
      <c r="S986" s="68"/>
      <c r="T986" s="68"/>
      <c r="U986" s="68"/>
      <c r="V986" s="68"/>
      <c r="W986" s="68"/>
      <c r="X986" s="68"/>
      <c r="Y986" s="68"/>
      <c r="Z986" s="68"/>
      <c r="AA986" s="68"/>
      <c r="AB986" s="68"/>
      <c r="AC986" s="68"/>
      <c r="AD986" s="68"/>
      <c r="AE986" s="68"/>
      <c r="AF986" s="68"/>
      <c r="AG986" s="68"/>
      <c r="AH986" s="68"/>
      <c r="AI986" s="68"/>
      <c r="AJ986" s="68"/>
      <c r="AK986" s="68"/>
      <c r="AL986" s="68"/>
      <c r="AM986" s="68"/>
      <c r="AN986" s="68"/>
      <c r="AO986" s="68"/>
      <c r="AP986" s="68"/>
      <c r="AQ986" s="68"/>
      <c r="AR986" s="68"/>
      <c r="AS986" s="68"/>
      <c r="AT986" s="68"/>
      <c r="AU986" s="68"/>
      <c r="AV986" s="68"/>
      <c r="AW986" s="68"/>
      <c r="AX986" s="68"/>
      <c r="AY986" s="68"/>
      <c r="AZ986" s="68"/>
    </row>
    <row r="987" spans="1:52" ht="15.75" customHeight="1" x14ac:dyDescent="0.25">
      <c r="A987" s="348"/>
      <c r="B987" s="68"/>
      <c r="C987" s="309"/>
      <c r="D987" s="309"/>
      <c r="E987" s="309"/>
      <c r="F987" s="309"/>
      <c r="G987" s="309"/>
      <c r="H987" s="309"/>
      <c r="I987" s="309"/>
      <c r="J987" s="309"/>
      <c r="K987" s="309"/>
      <c r="L987" s="309"/>
      <c r="M987" s="309"/>
      <c r="N987" s="309"/>
      <c r="O987" s="68"/>
      <c r="P987" s="68"/>
      <c r="Q987" s="68"/>
      <c r="R987" s="68"/>
      <c r="S987" s="68"/>
      <c r="T987" s="68"/>
      <c r="U987" s="68"/>
      <c r="V987" s="68"/>
      <c r="W987" s="68"/>
      <c r="X987" s="68"/>
      <c r="Y987" s="68"/>
      <c r="Z987" s="68"/>
      <c r="AA987" s="68"/>
      <c r="AB987" s="68"/>
      <c r="AC987" s="68"/>
      <c r="AD987" s="68"/>
      <c r="AE987" s="68"/>
      <c r="AF987" s="68"/>
      <c r="AG987" s="68"/>
      <c r="AH987" s="68"/>
      <c r="AI987" s="68"/>
      <c r="AJ987" s="68"/>
      <c r="AK987" s="68"/>
      <c r="AL987" s="68"/>
      <c r="AM987" s="68"/>
      <c r="AN987" s="68"/>
      <c r="AO987" s="68"/>
      <c r="AP987" s="68"/>
      <c r="AQ987" s="68"/>
      <c r="AR987" s="68"/>
      <c r="AS987" s="68"/>
      <c r="AT987" s="68"/>
      <c r="AU987" s="68"/>
      <c r="AV987" s="68"/>
      <c r="AW987" s="68"/>
      <c r="AX987" s="68"/>
      <c r="AY987" s="68"/>
      <c r="AZ987" s="68"/>
    </row>
    <row r="988" spans="1:52" ht="15.75" customHeight="1" x14ac:dyDescent="0.25">
      <c r="A988" s="348"/>
      <c r="B988" s="68"/>
      <c r="C988" s="309"/>
      <c r="D988" s="309"/>
      <c r="E988" s="309"/>
      <c r="F988" s="309"/>
      <c r="G988" s="309"/>
      <c r="H988" s="309"/>
      <c r="I988" s="309"/>
      <c r="J988" s="309"/>
      <c r="K988" s="309"/>
      <c r="L988" s="309"/>
      <c r="M988" s="309"/>
      <c r="N988" s="309"/>
      <c r="O988" s="68"/>
      <c r="P988" s="68"/>
      <c r="Q988" s="68"/>
      <c r="R988" s="68"/>
      <c r="S988" s="68"/>
      <c r="T988" s="68"/>
      <c r="U988" s="68"/>
      <c r="V988" s="68"/>
      <c r="W988" s="68"/>
      <c r="X988" s="68"/>
      <c r="Y988" s="68"/>
      <c r="Z988" s="68"/>
      <c r="AA988" s="68"/>
      <c r="AB988" s="68"/>
      <c r="AC988" s="68"/>
      <c r="AD988" s="68"/>
      <c r="AE988" s="68"/>
      <c r="AF988" s="68"/>
      <c r="AG988" s="68"/>
      <c r="AH988" s="68"/>
      <c r="AI988" s="68"/>
      <c r="AJ988" s="68"/>
      <c r="AK988" s="68"/>
      <c r="AL988" s="68"/>
      <c r="AM988" s="68"/>
      <c r="AN988" s="68"/>
      <c r="AO988" s="68"/>
      <c r="AP988" s="68"/>
      <c r="AQ988" s="68"/>
      <c r="AR988" s="68"/>
      <c r="AS988" s="68"/>
      <c r="AT988" s="68"/>
      <c r="AU988" s="68"/>
      <c r="AV988" s="68"/>
      <c r="AW988" s="68"/>
      <c r="AX988" s="68"/>
      <c r="AY988" s="68"/>
      <c r="AZ988" s="68"/>
    </row>
  </sheetData>
  <mergeCells count="56">
    <mergeCell ref="A72:A73"/>
    <mergeCell ref="A155:B155"/>
    <mergeCell ref="C155:H155"/>
    <mergeCell ref="A156:A157"/>
    <mergeCell ref="B156:B157"/>
    <mergeCell ref="B72:B73"/>
    <mergeCell ref="A97:B97"/>
    <mergeCell ref="A98:A99"/>
    <mergeCell ref="B98:B99"/>
    <mergeCell ref="AV6:AZ11"/>
    <mergeCell ref="A12:B12"/>
    <mergeCell ref="AT12:AU12"/>
    <mergeCell ref="A13:A14"/>
    <mergeCell ref="B13:B14"/>
    <mergeCell ref="AT13:AT14"/>
    <mergeCell ref="AU13:AU14"/>
    <mergeCell ref="C12:H12"/>
    <mergeCell ref="J27:N27"/>
    <mergeCell ref="L30:N30"/>
    <mergeCell ref="AV32:AZ37"/>
    <mergeCell ref="A38:B38"/>
    <mergeCell ref="C38:H38"/>
    <mergeCell ref="AT38:AU38"/>
    <mergeCell ref="A39:A40"/>
    <mergeCell ref="B39:B40"/>
    <mergeCell ref="AT39:AT40"/>
    <mergeCell ref="AU39:AU40"/>
    <mergeCell ref="AT153:AZ154"/>
    <mergeCell ref="D54:H54"/>
    <mergeCell ref="F57:H57"/>
    <mergeCell ref="AV65:AZ70"/>
    <mergeCell ref="A71:B71"/>
    <mergeCell ref="C71:H71"/>
    <mergeCell ref="AT71:AU71"/>
    <mergeCell ref="F116:H116"/>
    <mergeCell ref="C129:H129"/>
    <mergeCell ref="A129:B129"/>
    <mergeCell ref="A130:A131"/>
    <mergeCell ref="B130:B131"/>
    <mergeCell ref="AT129:AU129"/>
    <mergeCell ref="AT130:AT131"/>
    <mergeCell ref="AT72:AT73"/>
    <mergeCell ref="AU72:AU73"/>
    <mergeCell ref="C97:H97"/>
    <mergeCell ref="AU130:AU131"/>
    <mergeCell ref="D113:H113"/>
    <mergeCell ref="AV91:AZ96"/>
    <mergeCell ref="AT97:AU97"/>
    <mergeCell ref="AT98:AT99"/>
    <mergeCell ref="AU98:AU99"/>
    <mergeCell ref="AT127:AZ128"/>
    <mergeCell ref="D171:H171"/>
    <mergeCell ref="F174:H174"/>
    <mergeCell ref="AT155:AU155"/>
    <mergeCell ref="AT156:AT157"/>
    <mergeCell ref="AU156:AU157"/>
  </mergeCells>
  <pageMargins left="0.19685039370078741" right="0.19685039370078741" top="0.74803149606299213" bottom="0.74803149606299213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  <pageSetUpPr fitToPage="1"/>
  </sheetPr>
  <dimension ref="A1:BB925"/>
  <sheetViews>
    <sheetView topLeftCell="A91" zoomScale="70" zoomScaleNormal="70" workbookViewId="0">
      <selection activeCell="AY106" sqref="AY106"/>
    </sheetView>
  </sheetViews>
  <sheetFormatPr defaultColWidth="14.42578125" defaultRowHeight="15" customHeight="1" x14ac:dyDescent="0.2"/>
  <cols>
    <col min="1" max="1" width="48.85546875" customWidth="1"/>
    <col min="2" max="2" width="35.5703125" customWidth="1"/>
    <col min="3" max="3" width="13.140625" customWidth="1"/>
    <col min="4" max="4" width="11.140625" customWidth="1"/>
    <col min="5" max="5" width="10.140625" customWidth="1"/>
    <col min="6" max="6" width="10.42578125" customWidth="1"/>
    <col min="7" max="7" width="10.5703125" customWidth="1"/>
    <col min="8" max="8" width="11.42578125" customWidth="1"/>
    <col min="9" max="9" width="13.85546875" customWidth="1"/>
    <col min="10" max="11" width="9.140625" customWidth="1"/>
    <col min="12" max="12" width="9.85546875" customWidth="1"/>
    <col min="13" max="14" width="9.140625" customWidth="1"/>
    <col min="15" max="17" width="10.140625" customWidth="1"/>
    <col min="18" max="20" width="9.140625" customWidth="1"/>
    <col min="21" max="21" width="14.42578125" customWidth="1"/>
    <col min="22" max="22" width="13.85546875" customWidth="1"/>
    <col min="23" max="26" width="9.140625" customWidth="1"/>
    <col min="27" max="27" width="16.140625" customWidth="1"/>
    <col min="28" max="28" width="14.140625" customWidth="1"/>
    <col min="29" max="43" width="9.140625" customWidth="1"/>
    <col min="44" max="44" width="10.140625" customWidth="1"/>
    <col min="45" max="45" width="9.140625" customWidth="1"/>
    <col min="46" max="46" width="62.85546875" customWidth="1"/>
    <col min="47" max="47" width="13.85546875" customWidth="1"/>
    <col min="48" max="48" width="12.140625" customWidth="1"/>
    <col min="49" max="49" width="15.85546875" customWidth="1"/>
    <col min="50" max="50" width="25" customWidth="1"/>
    <col min="51" max="51" width="32.140625" customWidth="1"/>
    <col min="52" max="52" width="15.5703125" customWidth="1"/>
    <col min="53" max="53" width="52.85546875" customWidth="1"/>
    <col min="54" max="54" width="9.140625" customWidth="1"/>
  </cols>
  <sheetData>
    <row r="1" spans="1:54" ht="15.75" x14ac:dyDescent="0.25">
      <c r="A1" s="67" t="s">
        <v>183</v>
      </c>
      <c r="B1" s="353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</row>
    <row r="2" spans="1:54" x14ac:dyDescent="0.25">
      <c r="A2" s="72" t="s">
        <v>54</v>
      </c>
      <c r="B2" s="111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</row>
    <row r="3" spans="1:54" x14ac:dyDescent="0.25">
      <c r="A3" s="72"/>
      <c r="B3" s="111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</row>
    <row r="4" spans="1:54" ht="23.25" x14ac:dyDescent="0.35">
      <c r="A4" s="70" t="s">
        <v>52</v>
      </c>
      <c r="B4" s="71" t="s">
        <v>53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</row>
    <row r="5" spans="1:54" x14ac:dyDescent="0.25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</row>
    <row r="6" spans="1:54" ht="14.25" customHeight="1" x14ac:dyDescent="0.25">
      <c r="A6" s="69"/>
      <c r="B6" s="69">
        <v>2016</v>
      </c>
      <c r="C6" s="69">
        <v>2017</v>
      </c>
      <c r="D6" s="69">
        <v>2018</v>
      </c>
      <c r="E6" s="69">
        <v>2019</v>
      </c>
      <c r="F6" s="69">
        <v>2020</v>
      </c>
      <c r="G6" s="69">
        <v>2021</v>
      </c>
      <c r="H6" s="69">
        <v>2022</v>
      </c>
      <c r="I6" s="69">
        <v>2023</v>
      </c>
      <c r="J6" s="69">
        <v>2024</v>
      </c>
      <c r="K6" s="69">
        <v>2025</v>
      </c>
      <c r="L6" s="69">
        <v>2026</v>
      </c>
      <c r="M6" s="69">
        <v>2027</v>
      </c>
      <c r="N6" s="69">
        <v>2028</v>
      </c>
      <c r="O6" s="69">
        <v>2029</v>
      </c>
      <c r="P6" s="69">
        <v>2030</v>
      </c>
      <c r="Q6" s="69">
        <v>2031</v>
      </c>
      <c r="R6" s="69">
        <v>2032</v>
      </c>
      <c r="S6" s="69">
        <v>2033</v>
      </c>
      <c r="T6" s="69">
        <v>2034</v>
      </c>
      <c r="U6" s="69">
        <v>2035</v>
      </c>
      <c r="V6" s="69">
        <v>2036</v>
      </c>
      <c r="W6" s="69">
        <v>2037</v>
      </c>
      <c r="X6" s="69">
        <v>2038</v>
      </c>
      <c r="Y6" s="69">
        <v>2039</v>
      </c>
      <c r="Z6" s="69">
        <v>2040</v>
      </c>
      <c r="AA6" s="69">
        <v>2041</v>
      </c>
      <c r="AB6" s="69">
        <v>2042</v>
      </c>
      <c r="AC6" s="69">
        <v>2043</v>
      </c>
      <c r="AD6" s="69">
        <v>2044</v>
      </c>
      <c r="AE6" s="69">
        <v>2045</v>
      </c>
      <c r="AF6" s="69">
        <v>2046</v>
      </c>
      <c r="AG6" s="69">
        <v>2047</v>
      </c>
      <c r="AH6" s="69">
        <v>2048</v>
      </c>
      <c r="AI6" s="69">
        <v>2049</v>
      </c>
      <c r="AJ6" s="69">
        <v>2050</v>
      </c>
      <c r="AK6" s="69">
        <v>2051</v>
      </c>
      <c r="AL6" s="69">
        <v>2052</v>
      </c>
      <c r="AM6" s="69">
        <v>2053</v>
      </c>
      <c r="AN6" s="69">
        <v>2054</v>
      </c>
      <c r="AO6" s="69">
        <v>2055</v>
      </c>
      <c r="AP6" s="69">
        <v>2056</v>
      </c>
      <c r="AQ6" s="69">
        <v>2057</v>
      </c>
      <c r="AR6" s="84"/>
      <c r="AS6" s="84"/>
      <c r="AT6" s="84"/>
      <c r="AU6" s="84"/>
      <c r="AV6" s="899" t="s">
        <v>184</v>
      </c>
      <c r="AW6" s="900"/>
      <c r="AX6" s="900"/>
      <c r="AY6" s="900"/>
      <c r="AZ6" s="901"/>
      <c r="BA6" s="84"/>
      <c r="BB6" s="84"/>
    </row>
    <row r="7" spans="1:54" ht="14.25" customHeight="1" x14ac:dyDescent="0.25">
      <c r="A7" s="73" t="s">
        <v>56</v>
      </c>
      <c r="B7" s="69">
        <v>2.4039322673287547E-3</v>
      </c>
      <c r="C7" s="75">
        <v>2.3981672357284781E-3</v>
      </c>
      <c r="D7" s="75">
        <v>2.39242978899473E-3</v>
      </c>
      <c r="E7" s="75">
        <v>2.3867197296154755E-3</v>
      </c>
      <c r="F7" s="75">
        <v>2.3810368619600936E-3</v>
      </c>
      <c r="G7" s="75">
        <v>2.3753809922564722E-3</v>
      </c>
      <c r="H7" s="75">
        <v>2.3697519285689863E-3</v>
      </c>
      <c r="I7" s="75">
        <v>2.3641494807773488E-3</v>
      </c>
      <c r="J7" s="75">
        <v>2.3585734605552021E-3</v>
      </c>
      <c r="K7" s="75">
        <v>2.3530236813488715E-3</v>
      </c>
      <c r="L7" s="75">
        <v>-5.2807686079391265E-4</v>
      </c>
      <c r="M7" s="75">
        <v>-5.2835587330486949E-4</v>
      </c>
      <c r="N7" s="75">
        <v>-5.2863518080734605E-4</v>
      </c>
      <c r="O7" s="75">
        <v>-5.2891478376983453E-4</v>
      </c>
      <c r="P7" s="75">
        <v>-5.2919468266098631E-4</v>
      </c>
      <c r="Q7" s="75">
        <v>-5.2947487795086169E-4</v>
      </c>
      <c r="R7" s="75">
        <v>-5.297553701109339E-4</v>
      </c>
      <c r="S7" s="75">
        <v>-5.3003615961284172E-4</v>
      </c>
      <c r="T7" s="75">
        <v>-5.3031724692978086E-4</v>
      </c>
      <c r="U7" s="75">
        <v>-5.3059863253581189E-4</v>
      </c>
      <c r="V7" s="75">
        <v>-5.3088031690586316E-4</v>
      </c>
      <c r="W7" s="75">
        <v>-5.3116230051642908E-4</v>
      </c>
      <c r="X7" s="75">
        <v>-5.3144458384418074E-4</v>
      </c>
      <c r="Y7" s="75">
        <v>-5.3172716736722139E-4</v>
      </c>
      <c r="Z7" s="75">
        <v>-5.3201005156509049E-4</v>
      </c>
      <c r="AA7" s="75">
        <v>-5.3229323691751076E-4</v>
      </c>
      <c r="AB7" s="75">
        <v>-5.3257672390578546E-4</v>
      </c>
      <c r="AC7" s="75">
        <v>-5.3286051301210417E-4</v>
      </c>
      <c r="AD7" s="75">
        <v>-5.3314460471954499E-4</v>
      </c>
      <c r="AE7" s="75">
        <v>-5.33428999512776E-4</v>
      </c>
      <c r="AF7" s="75">
        <v>-5.3371369787582061E-4</v>
      </c>
      <c r="AG7" s="75">
        <v>-3.4847654264865352E-3</v>
      </c>
      <c r="AH7" s="75">
        <v>-3.4969514821094911E-3</v>
      </c>
      <c r="AI7" s="75">
        <v>-3.5092230649070898E-3</v>
      </c>
      <c r="AJ7" s="75">
        <v>-3.5215810784528191E-3</v>
      </c>
      <c r="AK7" s="75">
        <v>-3.5340264390914754E-3</v>
      </c>
      <c r="AL7" s="75">
        <v>-3.5465600761681961E-3</v>
      </c>
      <c r="AM7" s="75">
        <v>-3.5591829322598129E-3</v>
      </c>
      <c r="AN7" s="75">
        <v>-3.5718959634085845E-3</v>
      </c>
      <c r="AO7" s="75">
        <v>-3.5847001393664178E-3</v>
      </c>
      <c r="AP7" s="75">
        <v>-3.5975964438400353E-3</v>
      </c>
      <c r="AQ7" s="75">
        <v>-3.6105858747429E-3</v>
      </c>
      <c r="AR7" s="84"/>
      <c r="AS7" s="84"/>
      <c r="AT7" s="84"/>
      <c r="AU7" s="84"/>
      <c r="AV7" s="902"/>
      <c r="AW7" s="903"/>
      <c r="AX7" s="903"/>
      <c r="AY7" s="903"/>
      <c r="AZ7" s="904"/>
      <c r="BA7" s="84"/>
      <c r="BB7" s="84"/>
    </row>
    <row r="8" spans="1:54" ht="14.25" customHeight="1" x14ac:dyDescent="0.25">
      <c r="A8" s="73" t="s">
        <v>57</v>
      </c>
      <c r="B8" s="69"/>
      <c r="C8" s="75">
        <f t="shared" ref="C8:E8" si="0">D39</f>
        <v>1.0880597891992671E-2</v>
      </c>
      <c r="D8" s="75">
        <f t="shared" si="0"/>
        <v>5.4456864809733246E-2</v>
      </c>
      <c r="E8" s="75">
        <f t="shared" si="0"/>
        <v>4.2207409820455316E-2</v>
      </c>
      <c r="F8" s="76">
        <f>AVERAGE(C8:E8)</f>
        <v>3.5848290840727076E-2</v>
      </c>
      <c r="G8" s="77">
        <f t="shared" ref="G8:I8" si="1">F8</f>
        <v>3.5848290840727076E-2</v>
      </c>
      <c r="H8" s="75">
        <f t="shared" si="1"/>
        <v>3.5848290840727076E-2</v>
      </c>
      <c r="I8" s="75">
        <f t="shared" si="1"/>
        <v>3.5848290840727076E-2</v>
      </c>
      <c r="J8" s="75">
        <f t="shared" ref="J8:AQ8" si="2">I8*0.9</f>
        <v>3.2263461756654371E-2</v>
      </c>
      <c r="K8" s="75">
        <f t="shared" si="2"/>
        <v>2.9037115580988936E-2</v>
      </c>
      <c r="L8" s="75">
        <f t="shared" si="2"/>
        <v>2.6133404022890043E-2</v>
      </c>
      <c r="M8" s="75">
        <f t="shared" si="2"/>
        <v>2.352006362060104E-2</v>
      </c>
      <c r="N8" s="75">
        <f t="shared" si="2"/>
        <v>2.1168057258540936E-2</v>
      </c>
      <c r="O8" s="75">
        <f t="shared" si="2"/>
        <v>1.9051251532686844E-2</v>
      </c>
      <c r="P8" s="75">
        <f t="shared" si="2"/>
        <v>1.7146126379418161E-2</v>
      </c>
      <c r="Q8" s="75">
        <f t="shared" si="2"/>
        <v>1.5431513741476345E-2</v>
      </c>
      <c r="R8" s="75">
        <f t="shared" si="2"/>
        <v>1.388836236732871E-2</v>
      </c>
      <c r="S8" s="75">
        <f t="shared" si="2"/>
        <v>1.249952613059584E-2</v>
      </c>
      <c r="T8" s="75">
        <f t="shared" si="2"/>
        <v>1.1249573517536256E-2</v>
      </c>
      <c r="U8" s="75">
        <f t="shared" si="2"/>
        <v>1.012461616578263E-2</v>
      </c>
      <c r="V8" s="75">
        <f t="shared" si="2"/>
        <v>9.1121545492043668E-3</v>
      </c>
      <c r="W8" s="75">
        <f t="shared" si="2"/>
        <v>8.2009390942839305E-3</v>
      </c>
      <c r="X8" s="75">
        <f t="shared" si="2"/>
        <v>7.3808451848555376E-3</v>
      </c>
      <c r="Y8" s="75">
        <f t="shared" si="2"/>
        <v>6.6427606663699837E-3</v>
      </c>
      <c r="Z8" s="75">
        <f t="shared" si="2"/>
        <v>5.9784845997329856E-3</v>
      </c>
      <c r="AA8" s="75">
        <f t="shared" si="2"/>
        <v>5.3806361397596867E-3</v>
      </c>
      <c r="AB8" s="75">
        <f t="shared" si="2"/>
        <v>4.8425725257837185E-3</v>
      </c>
      <c r="AC8" s="75">
        <f t="shared" si="2"/>
        <v>4.358315273205347E-3</v>
      </c>
      <c r="AD8" s="75">
        <f t="shared" si="2"/>
        <v>3.9224837458848123E-3</v>
      </c>
      <c r="AE8" s="75">
        <f t="shared" si="2"/>
        <v>3.530235371296331E-3</v>
      </c>
      <c r="AF8" s="75">
        <f t="shared" si="2"/>
        <v>3.1772118341666981E-3</v>
      </c>
      <c r="AG8" s="75">
        <f t="shared" si="2"/>
        <v>2.8594906507500282E-3</v>
      </c>
      <c r="AH8" s="75">
        <f t="shared" si="2"/>
        <v>2.5735415856750253E-3</v>
      </c>
      <c r="AI8" s="75">
        <f t="shared" si="2"/>
        <v>2.3161874271075229E-3</v>
      </c>
      <c r="AJ8" s="75">
        <f t="shared" si="2"/>
        <v>2.0845686843967708E-3</v>
      </c>
      <c r="AK8" s="75">
        <f t="shared" si="2"/>
        <v>1.8761118159570937E-3</v>
      </c>
      <c r="AL8" s="75">
        <f t="shared" si="2"/>
        <v>1.6885006343613845E-3</v>
      </c>
      <c r="AM8" s="75">
        <f t="shared" si="2"/>
        <v>1.5196505709252461E-3</v>
      </c>
      <c r="AN8" s="75">
        <f t="shared" si="2"/>
        <v>1.3676855138327216E-3</v>
      </c>
      <c r="AO8" s="75">
        <f t="shared" si="2"/>
        <v>1.2309169624494494E-3</v>
      </c>
      <c r="AP8" s="75">
        <f t="shared" si="2"/>
        <v>1.1078252662045046E-3</v>
      </c>
      <c r="AQ8" s="75">
        <f t="shared" si="2"/>
        <v>9.9704273958405422E-4</v>
      </c>
      <c r="AR8" s="84"/>
      <c r="AS8" s="84"/>
      <c r="AT8" s="84"/>
      <c r="AU8" s="84"/>
      <c r="AV8" s="902"/>
      <c r="AW8" s="903"/>
      <c r="AX8" s="903"/>
      <c r="AY8" s="903"/>
      <c r="AZ8" s="904"/>
      <c r="BA8" s="84"/>
      <c r="BB8" s="84"/>
    </row>
    <row r="9" spans="1:54" ht="14.25" customHeight="1" x14ac:dyDescent="0.25">
      <c r="A9" s="73" t="s">
        <v>58</v>
      </c>
      <c r="B9" s="69"/>
      <c r="C9" s="75">
        <f t="shared" ref="C9:AQ9" si="3">C7+C8</f>
        <v>1.3278765127721149E-2</v>
      </c>
      <c r="D9" s="75">
        <f t="shared" si="3"/>
        <v>5.6849294598727979E-2</v>
      </c>
      <c r="E9" s="75">
        <f t="shared" si="3"/>
        <v>4.4594129550070791E-2</v>
      </c>
      <c r="F9" s="75">
        <f t="shared" si="3"/>
        <v>3.8229327702687173E-2</v>
      </c>
      <c r="G9" s="75">
        <f t="shared" si="3"/>
        <v>3.8223671832983551E-2</v>
      </c>
      <c r="H9" s="75">
        <f t="shared" si="3"/>
        <v>3.8218042769296065E-2</v>
      </c>
      <c r="I9" s="75">
        <f t="shared" si="3"/>
        <v>3.8212440321504428E-2</v>
      </c>
      <c r="J9" s="75">
        <f t="shared" si="3"/>
        <v>3.4622035217209572E-2</v>
      </c>
      <c r="K9" s="75">
        <f t="shared" si="3"/>
        <v>3.1390139262337809E-2</v>
      </c>
      <c r="L9" s="75">
        <f t="shared" si="3"/>
        <v>2.5605327162096129E-2</v>
      </c>
      <c r="M9" s="75">
        <f t="shared" si="3"/>
        <v>2.299170774729617E-2</v>
      </c>
      <c r="N9" s="75">
        <f t="shared" si="3"/>
        <v>2.0639422077733588E-2</v>
      </c>
      <c r="O9" s="75">
        <f t="shared" si="3"/>
        <v>1.8522336748917009E-2</v>
      </c>
      <c r="P9" s="75">
        <f t="shared" si="3"/>
        <v>1.6616931696757174E-2</v>
      </c>
      <c r="Q9" s="75">
        <f t="shared" si="3"/>
        <v>1.4902038863525483E-2</v>
      </c>
      <c r="R9" s="75">
        <f t="shared" si="3"/>
        <v>1.3358606997217776E-2</v>
      </c>
      <c r="S9" s="75">
        <f t="shared" si="3"/>
        <v>1.1969489970982999E-2</v>
      </c>
      <c r="T9" s="75">
        <f t="shared" si="3"/>
        <v>1.0719256270606475E-2</v>
      </c>
      <c r="U9" s="75">
        <f t="shared" si="3"/>
        <v>9.5940175332468181E-3</v>
      </c>
      <c r="V9" s="75">
        <f t="shared" si="3"/>
        <v>8.5812742322985032E-3</v>
      </c>
      <c r="W9" s="75">
        <f t="shared" si="3"/>
        <v>7.6697767937675011E-3</v>
      </c>
      <c r="X9" s="75">
        <f t="shared" si="3"/>
        <v>6.8494006010113573E-3</v>
      </c>
      <c r="Y9" s="75">
        <f t="shared" si="3"/>
        <v>6.1110334990027619E-3</v>
      </c>
      <c r="Z9" s="75">
        <f t="shared" si="3"/>
        <v>5.4464745481678954E-3</v>
      </c>
      <c r="AA9" s="75">
        <f t="shared" si="3"/>
        <v>4.8483429028421763E-3</v>
      </c>
      <c r="AB9" s="75">
        <f t="shared" si="3"/>
        <v>4.3099958018779326E-3</v>
      </c>
      <c r="AC9" s="75">
        <f t="shared" si="3"/>
        <v>3.8254547601932428E-3</v>
      </c>
      <c r="AD9" s="75">
        <f t="shared" si="3"/>
        <v>3.3893391411652673E-3</v>
      </c>
      <c r="AE9" s="75">
        <f t="shared" si="3"/>
        <v>2.9968063717835548E-3</v>
      </c>
      <c r="AF9" s="75">
        <f t="shared" si="3"/>
        <v>2.6434981362908772E-3</v>
      </c>
      <c r="AG9" s="75">
        <f t="shared" si="3"/>
        <v>-6.2527477573650703E-4</v>
      </c>
      <c r="AH9" s="75">
        <f t="shared" si="3"/>
        <v>-9.2340989643446576E-4</v>
      </c>
      <c r="AI9" s="75">
        <f t="shared" si="3"/>
        <v>-1.1930356377995669E-3</v>
      </c>
      <c r="AJ9" s="75">
        <f t="shared" si="3"/>
        <v>-1.4370123940560483E-3</v>
      </c>
      <c r="AK9" s="75">
        <f t="shared" si="3"/>
        <v>-1.6579146231343817E-3</v>
      </c>
      <c r="AL9" s="75">
        <f t="shared" si="3"/>
        <v>-1.8580594418068116E-3</v>
      </c>
      <c r="AM9" s="75">
        <f t="shared" si="3"/>
        <v>-2.0395323613345666E-3</v>
      </c>
      <c r="AN9" s="75">
        <f t="shared" si="3"/>
        <v>-2.2042104495758629E-3</v>
      </c>
      <c r="AO9" s="75">
        <f t="shared" si="3"/>
        <v>-2.3537831769169684E-3</v>
      </c>
      <c r="AP9" s="75">
        <f t="shared" si="3"/>
        <v>-2.4897711776355304E-3</v>
      </c>
      <c r="AQ9" s="75">
        <f t="shared" si="3"/>
        <v>-2.6135431351588458E-3</v>
      </c>
      <c r="AR9" s="84"/>
      <c r="AS9" s="84"/>
      <c r="AT9" s="84"/>
      <c r="AU9" s="84"/>
      <c r="AV9" s="902"/>
      <c r="AW9" s="903"/>
      <c r="AX9" s="903"/>
      <c r="AY9" s="903"/>
      <c r="AZ9" s="904"/>
      <c r="BA9" s="84"/>
      <c r="BB9" s="84"/>
    </row>
    <row r="10" spans="1:54" ht="14.25" customHeight="1" x14ac:dyDescent="0.25">
      <c r="A10" s="73"/>
      <c r="B10" s="69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84"/>
      <c r="AS10" s="84"/>
      <c r="AT10" s="84"/>
      <c r="AU10" s="84"/>
      <c r="AV10" s="902"/>
      <c r="AW10" s="903"/>
      <c r="AX10" s="903"/>
      <c r="AY10" s="903"/>
      <c r="AZ10" s="904"/>
      <c r="BA10" s="84"/>
      <c r="BB10" s="84"/>
    </row>
    <row r="11" spans="1:54" ht="15" customHeight="1" thickBot="1" x14ac:dyDescent="0.3">
      <c r="A11" s="72"/>
      <c r="B11" s="111"/>
      <c r="C11" s="84"/>
      <c r="D11" s="84"/>
      <c r="E11" s="84"/>
      <c r="F11" s="84"/>
      <c r="G11" s="35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905"/>
      <c r="AW11" s="906"/>
      <c r="AX11" s="906"/>
      <c r="AY11" s="906"/>
      <c r="AZ11" s="907"/>
      <c r="BA11" s="84"/>
      <c r="BB11" s="84"/>
    </row>
    <row r="12" spans="1:54" ht="30.75" thickBot="1" x14ac:dyDescent="0.3">
      <c r="A12" s="355" t="s">
        <v>236</v>
      </c>
      <c r="B12" s="957" t="s">
        <v>185</v>
      </c>
      <c r="C12" s="356">
        <v>2016</v>
      </c>
      <c r="D12" s="357">
        <v>2017</v>
      </c>
      <c r="E12" s="358">
        <v>2018</v>
      </c>
      <c r="F12" s="82">
        <v>2019</v>
      </c>
      <c r="G12" s="205">
        <v>2020</v>
      </c>
      <c r="H12" s="359">
        <v>2021</v>
      </c>
      <c r="I12" s="80">
        <v>2022</v>
      </c>
      <c r="J12" s="81">
        <v>2023</v>
      </c>
      <c r="K12" s="82">
        <v>2024</v>
      </c>
      <c r="L12" s="79">
        <v>2025</v>
      </c>
      <c r="M12" s="80">
        <v>2026</v>
      </c>
      <c r="N12" s="81">
        <v>2027</v>
      </c>
      <c r="O12" s="82">
        <v>2028</v>
      </c>
      <c r="P12" s="83">
        <v>2029</v>
      </c>
      <c r="Q12" s="79">
        <v>2030</v>
      </c>
      <c r="R12" s="80">
        <v>2031</v>
      </c>
      <c r="S12" s="81">
        <v>2032</v>
      </c>
      <c r="T12" s="82">
        <v>2033</v>
      </c>
      <c r="U12" s="79">
        <v>2034</v>
      </c>
      <c r="V12" s="80">
        <v>2035</v>
      </c>
      <c r="W12" s="81">
        <v>2036</v>
      </c>
      <c r="X12" s="82">
        <v>2037</v>
      </c>
      <c r="Y12" s="83">
        <v>2038</v>
      </c>
      <c r="Z12" s="79">
        <v>2039</v>
      </c>
      <c r="AA12" s="80">
        <v>2040</v>
      </c>
      <c r="AB12" s="81">
        <v>2041</v>
      </c>
      <c r="AC12" s="82">
        <v>2042</v>
      </c>
      <c r="AD12" s="79">
        <v>2043</v>
      </c>
      <c r="AE12" s="80">
        <v>2044</v>
      </c>
      <c r="AF12" s="81">
        <v>2045</v>
      </c>
      <c r="AG12" s="82">
        <v>2046</v>
      </c>
      <c r="AH12" s="83">
        <v>2047</v>
      </c>
      <c r="AI12" s="79">
        <v>2048</v>
      </c>
      <c r="AJ12" s="80">
        <v>2049</v>
      </c>
      <c r="AK12" s="81">
        <v>2050</v>
      </c>
      <c r="AL12" s="82">
        <v>2051</v>
      </c>
      <c r="AM12" s="79">
        <v>2052</v>
      </c>
      <c r="AN12" s="80">
        <v>2053</v>
      </c>
      <c r="AO12" s="81">
        <v>2054</v>
      </c>
      <c r="AP12" s="82">
        <v>2055</v>
      </c>
      <c r="AQ12" s="83">
        <v>2056</v>
      </c>
      <c r="AR12" s="79">
        <v>2057</v>
      </c>
      <c r="AS12" s="84"/>
      <c r="AT12" s="355" t="s">
        <v>281</v>
      </c>
      <c r="AU12" s="958" t="s">
        <v>185</v>
      </c>
      <c r="AV12" s="360" t="s">
        <v>60</v>
      </c>
      <c r="AW12" s="85" t="s">
        <v>61</v>
      </c>
      <c r="AX12" s="835" t="s">
        <v>458</v>
      </c>
      <c r="AY12" s="835" t="s">
        <v>458</v>
      </c>
      <c r="AZ12" s="361" t="s">
        <v>156</v>
      </c>
      <c r="BA12" s="362" t="s">
        <v>459</v>
      </c>
      <c r="BB12" s="84"/>
    </row>
    <row r="13" spans="1:54" ht="32.1" customHeight="1" thickTop="1" thickBot="1" x14ac:dyDescent="0.3">
      <c r="A13" s="363" t="s">
        <v>186</v>
      </c>
      <c r="B13" s="953"/>
      <c r="C13" s="129" t="s">
        <v>11</v>
      </c>
      <c r="D13" s="365" t="s">
        <v>11</v>
      </c>
      <c r="E13" s="366" t="s">
        <v>11</v>
      </c>
      <c r="F13" s="367" t="s">
        <v>11</v>
      </c>
      <c r="G13" s="88" t="s">
        <v>11</v>
      </c>
      <c r="H13" s="318" t="s">
        <v>11</v>
      </c>
      <c r="I13" s="80" t="s">
        <v>11</v>
      </c>
      <c r="J13" s="81" t="s">
        <v>11</v>
      </c>
      <c r="K13" s="82" t="s">
        <v>11</v>
      </c>
      <c r="L13" s="79" t="s">
        <v>11</v>
      </c>
      <c r="M13" s="80" t="s">
        <v>11</v>
      </c>
      <c r="N13" s="81" t="s">
        <v>11</v>
      </c>
      <c r="O13" s="82" t="s">
        <v>11</v>
      </c>
      <c r="P13" s="83" t="s">
        <v>11</v>
      </c>
      <c r="Q13" s="79" t="s">
        <v>11</v>
      </c>
      <c r="R13" s="80" t="s">
        <v>11</v>
      </c>
      <c r="S13" s="81" t="s">
        <v>11</v>
      </c>
      <c r="T13" s="82" t="s">
        <v>11</v>
      </c>
      <c r="U13" s="79" t="s">
        <v>11</v>
      </c>
      <c r="V13" s="80" t="s">
        <v>11</v>
      </c>
      <c r="W13" s="81" t="s">
        <v>11</v>
      </c>
      <c r="X13" s="82" t="s">
        <v>11</v>
      </c>
      <c r="Y13" s="83" t="s">
        <v>11</v>
      </c>
      <c r="Z13" s="79" t="s">
        <v>11</v>
      </c>
      <c r="AA13" s="80" t="s">
        <v>11</v>
      </c>
      <c r="AB13" s="81" t="s">
        <v>11</v>
      </c>
      <c r="AC13" s="82" t="s">
        <v>11</v>
      </c>
      <c r="AD13" s="79" t="s">
        <v>11</v>
      </c>
      <c r="AE13" s="80" t="s">
        <v>11</v>
      </c>
      <c r="AF13" s="81" t="s">
        <v>11</v>
      </c>
      <c r="AG13" s="82" t="s">
        <v>11</v>
      </c>
      <c r="AH13" s="83" t="s">
        <v>11</v>
      </c>
      <c r="AI13" s="79" t="s">
        <v>11</v>
      </c>
      <c r="AJ13" s="80" t="s">
        <v>11</v>
      </c>
      <c r="AK13" s="81" t="s">
        <v>11</v>
      </c>
      <c r="AL13" s="82" t="s">
        <v>11</v>
      </c>
      <c r="AM13" s="79" t="s">
        <v>11</v>
      </c>
      <c r="AN13" s="80" t="s">
        <v>11</v>
      </c>
      <c r="AO13" s="81" t="s">
        <v>11</v>
      </c>
      <c r="AP13" s="82" t="s">
        <v>11</v>
      </c>
      <c r="AQ13" s="83" t="s">
        <v>11</v>
      </c>
      <c r="AR13" s="79" t="s">
        <v>11</v>
      </c>
      <c r="AS13" s="84"/>
      <c r="AT13" s="368" t="s">
        <v>186</v>
      </c>
      <c r="AU13" s="956"/>
      <c r="AV13" s="369" t="s">
        <v>11</v>
      </c>
      <c r="AW13" s="89" t="s">
        <v>11</v>
      </c>
      <c r="AX13" s="89" t="s">
        <v>11</v>
      </c>
      <c r="AY13" s="89" t="s">
        <v>11</v>
      </c>
      <c r="AZ13" s="370" t="s">
        <v>11</v>
      </c>
      <c r="BA13" s="838" t="s">
        <v>459</v>
      </c>
      <c r="BB13" s="84"/>
    </row>
    <row r="14" spans="1:54" ht="15.75" thickTop="1" x14ac:dyDescent="0.25">
      <c r="A14" s="249" t="s">
        <v>254</v>
      </c>
      <c r="B14" s="372"/>
      <c r="C14" s="100">
        <v>123873</v>
      </c>
      <c r="D14" s="101">
        <v>114385</v>
      </c>
      <c r="E14" s="178">
        <v>113657</v>
      </c>
      <c r="F14" s="102">
        <v>119282</v>
      </c>
      <c r="G14" s="96">
        <v>108947</v>
      </c>
      <c r="H14" s="163">
        <v>121914</v>
      </c>
      <c r="I14" s="93">
        <f>AVERAGE(C14:H14)*(1+I$9)</f>
        <v>121480.89157120581</v>
      </c>
      <c r="J14" s="94">
        <f t="shared" ref="J14:AR14" si="4">I14*(1+J$9)</f>
        <v>125686.80727740211</v>
      </c>
      <c r="K14" s="95">
        <f t="shared" si="4"/>
        <v>129632.13366127839</v>
      </c>
      <c r="L14" s="92">
        <f t="shared" si="4"/>
        <v>132951.40685439602</v>
      </c>
      <c r="M14" s="93">
        <f t="shared" si="4"/>
        <v>136008.18674538416</v>
      </c>
      <c r="N14" s="94">
        <f t="shared" si="4"/>
        <v>138815.31711764933</v>
      </c>
      <c r="O14" s="95">
        <f t="shared" si="4"/>
        <v>141386.50116721011</v>
      </c>
      <c r="P14" s="96">
        <f t="shared" si="4"/>
        <v>143735.91099994912</v>
      </c>
      <c r="Q14" s="92">
        <f t="shared" si="4"/>
        <v>145877.86913175459</v>
      </c>
      <c r="R14" s="93">
        <f t="shared" si="4"/>
        <v>147826.59425507727</v>
      </c>
      <c r="S14" s="94">
        <f t="shared" si="4"/>
        <v>149596.00319245801</v>
      </c>
      <c r="T14" s="95">
        <f t="shared" si="4"/>
        <v>151199.56108773642</v>
      </c>
      <c r="U14" s="92">
        <f t="shared" si="4"/>
        <v>152650.17232783139</v>
      </c>
      <c r="V14" s="93">
        <f t="shared" si="4"/>
        <v>153960.10531818416</v>
      </c>
      <c r="W14" s="94">
        <f t="shared" si="4"/>
        <v>155140.94496111956</v>
      </c>
      <c r="X14" s="95">
        <f t="shared" si="4"/>
        <v>156203.56744277771</v>
      </c>
      <c r="Y14" s="96">
        <f t="shared" si="4"/>
        <v>157158.13267608423</v>
      </c>
      <c r="Z14" s="92">
        <f t="shared" si="4"/>
        <v>158014.09044574213</v>
      </c>
      <c r="AA14" s="93">
        <f t="shared" si="4"/>
        <v>158780.19693970378</v>
      </c>
      <c r="AB14" s="94">
        <f t="shared" si="4"/>
        <v>159464.53892193525</v>
      </c>
      <c r="AC14" s="95">
        <f t="shared" si="4"/>
        <v>160074.5633014362</v>
      </c>
      <c r="AD14" s="92">
        <f t="shared" si="4"/>
        <v>160617.11028433868</v>
      </c>
      <c r="AE14" s="93">
        <f t="shared" si="4"/>
        <v>161098.44866385625</v>
      </c>
      <c r="AF14" s="94">
        <f t="shared" si="4"/>
        <v>161524.31211265849</v>
      </c>
      <c r="AG14" s="95">
        <f t="shared" si="4"/>
        <v>161423.31503462626</v>
      </c>
      <c r="AH14" s="96">
        <f t="shared" si="4"/>
        <v>161274.25514800803</v>
      </c>
      <c r="AI14" s="92">
        <f t="shared" si="4"/>
        <v>161081.84921415686</v>
      </c>
      <c r="AJ14" s="93">
        <f t="shared" si="4"/>
        <v>160850.37260037864</v>
      </c>
      <c r="AK14" s="94">
        <f t="shared" si="4"/>
        <v>160583.69641550787</v>
      </c>
      <c r="AL14" s="95">
        <f t="shared" si="4"/>
        <v>160285.32236218281</v>
      </c>
      <c r="AM14" s="92">
        <f t="shared" si="4"/>
        <v>159958.41526017818</v>
      </c>
      <c r="AN14" s="93">
        <f t="shared" si="4"/>
        <v>159605.83324976411</v>
      </c>
      <c r="AO14" s="94">
        <f t="shared" si="4"/>
        <v>159230.15572452301</v>
      </c>
      <c r="AP14" s="95">
        <f t="shared" si="4"/>
        <v>158833.70907218967</v>
      </c>
      <c r="AQ14" s="96">
        <f t="shared" si="4"/>
        <v>158418.59032221223</v>
      </c>
      <c r="AR14" s="92">
        <f t="shared" si="4"/>
        <v>158418.59032221223</v>
      </c>
      <c r="AS14" s="84"/>
      <c r="AT14" s="373" t="s">
        <v>187</v>
      </c>
      <c r="AU14" s="374" t="s">
        <v>188</v>
      </c>
      <c r="AV14" s="375">
        <v>220</v>
      </c>
      <c r="AW14" s="290">
        <v>8</v>
      </c>
      <c r="AX14" s="576">
        <v>2</v>
      </c>
      <c r="AY14" s="376">
        <f>X14/AV14/AW14/AX14</f>
        <v>44.37601347806185</v>
      </c>
      <c r="AZ14" s="377">
        <f t="shared" ref="AZ14:AZ30" si="5">ROUNDUP(AY14,0)</f>
        <v>45</v>
      </c>
      <c r="BA14" s="839"/>
      <c r="BB14" s="84"/>
    </row>
    <row r="15" spans="1:54" ht="15.75" customHeight="1" x14ac:dyDescent="0.25">
      <c r="A15" s="385" t="s">
        <v>189</v>
      </c>
      <c r="B15" s="372"/>
      <c r="C15" s="386">
        <f>SUM(C14:C14)</f>
        <v>123873</v>
      </c>
      <c r="D15" s="387">
        <f>SUM(D14:D14)</f>
        <v>114385</v>
      </c>
      <c r="E15" s="200">
        <f>SUM(E14:E14)</f>
        <v>113657</v>
      </c>
      <c r="F15" s="383">
        <f>SUM(F14:F14)</f>
        <v>119282</v>
      </c>
      <c r="G15" s="383">
        <f t="shared" ref="G15:H15" si="6">SUM(G14:G14)</f>
        <v>108947</v>
      </c>
      <c r="H15" s="383">
        <f t="shared" si="6"/>
        <v>121914</v>
      </c>
      <c r="I15" s="93">
        <f t="shared" ref="I15:I31" si="7">AVERAGE(C15:H15)*(1+I$9)</f>
        <v>121480.89157120581</v>
      </c>
      <c r="J15" s="383">
        <f t="shared" ref="J15:AR15" si="8">SUM(J14:J14)</f>
        <v>125686.80727740211</v>
      </c>
      <c r="K15" s="383">
        <f t="shared" si="8"/>
        <v>129632.13366127839</v>
      </c>
      <c r="L15" s="383">
        <f t="shared" si="8"/>
        <v>132951.40685439602</v>
      </c>
      <c r="M15" s="383">
        <f t="shared" si="8"/>
        <v>136008.18674538416</v>
      </c>
      <c r="N15" s="383">
        <f t="shared" si="8"/>
        <v>138815.31711764933</v>
      </c>
      <c r="O15" s="383">
        <f t="shared" si="8"/>
        <v>141386.50116721011</v>
      </c>
      <c r="P15" s="383">
        <f t="shared" si="8"/>
        <v>143735.91099994912</v>
      </c>
      <c r="Q15" s="383">
        <f t="shared" si="8"/>
        <v>145877.86913175459</v>
      </c>
      <c r="R15" s="383">
        <f t="shared" si="8"/>
        <v>147826.59425507727</v>
      </c>
      <c r="S15" s="383">
        <f t="shared" si="8"/>
        <v>149596.00319245801</v>
      </c>
      <c r="T15" s="383">
        <f t="shared" si="8"/>
        <v>151199.56108773642</v>
      </c>
      <c r="U15" s="383">
        <f t="shared" si="8"/>
        <v>152650.17232783139</v>
      </c>
      <c r="V15" s="383">
        <f t="shared" si="8"/>
        <v>153960.10531818416</v>
      </c>
      <c r="W15" s="383">
        <f t="shared" si="8"/>
        <v>155140.94496111956</v>
      </c>
      <c r="X15" s="383">
        <f t="shared" si="8"/>
        <v>156203.56744277771</v>
      </c>
      <c r="Y15" s="383">
        <f t="shared" si="8"/>
        <v>157158.13267608423</v>
      </c>
      <c r="Z15" s="383">
        <f t="shared" si="8"/>
        <v>158014.09044574213</v>
      </c>
      <c r="AA15" s="383">
        <f t="shared" si="8"/>
        <v>158780.19693970378</v>
      </c>
      <c r="AB15" s="383">
        <f t="shared" si="8"/>
        <v>159464.53892193525</v>
      </c>
      <c r="AC15" s="383">
        <f t="shared" si="8"/>
        <v>160074.5633014362</v>
      </c>
      <c r="AD15" s="383">
        <f t="shared" si="8"/>
        <v>160617.11028433868</v>
      </c>
      <c r="AE15" s="383">
        <f t="shared" si="8"/>
        <v>161098.44866385625</v>
      </c>
      <c r="AF15" s="383">
        <f t="shared" si="8"/>
        <v>161524.31211265849</v>
      </c>
      <c r="AG15" s="383">
        <f t="shared" si="8"/>
        <v>161423.31503462626</v>
      </c>
      <c r="AH15" s="383">
        <f t="shared" si="8"/>
        <v>161274.25514800803</v>
      </c>
      <c r="AI15" s="383">
        <f t="shared" si="8"/>
        <v>161081.84921415686</v>
      </c>
      <c r="AJ15" s="383">
        <f t="shared" si="8"/>
        <v>160850.37260037864</v>
      </c>
      <c r="AK15" s="383">
        <f t="shared" si="8"/>
        <v>160583.69641550787</v>
      </c>
      <c r="AL15" s="383">
        <f t="shared" si="8"/>
        <v>160285.32236218281</v>
      </c>
      <c r="AM15" s="383">
        <f t="shared" si="8"/>
        <v>159958.41526017818</v>
      </c>
      <c r="AN15" s="383">
        <f t="shared" si="8"/>
        <v>159605.83324976411</v>
      </c>
      <c r="AO15" s="383">
        <f t="shared" si="8"/>
        <v>159230.15572452301</v>
      </c>
      <c r="AP15" s="383">
        <f t="shared" si="8"/>
        <v>158833.70907218967</v>
      </c>
      <c r="AQ15" s="383">
        <f t="shared" si="8"/>
        <v>158418.59032221223</v>
      </c>
      <c r="AR15" s="383">
        <f t="shared" si="8"/>
        <v>158418.59032221223</v>
      </c>
      <c r="AS15" s="84"/>
      <c r="AT15" s="385" t="s">
        <v>189</v>
      </c>
      <c r="AU15" s="378"/>
      <c r="AV15" s="379"/>
      <c r="AW15" s="103"/>
      <c r="AX15" s="577"/>
      <c r="AY15" s="380"/>
      <c r="AZ15" s="836"/>
      <c r="BA15" s="840"/>
      <c r="BB15" s="84"/>
    </row>
    <row r="16" spans="1:54" ht="15.75" customHeight="1" x14ac:dyDescent="0.25">
      <c r="A16" s="222" t="s">
        <v>190</v>
      </c>
      <c r="B16" s="372"/>
      <c r="C16" s="100">
        <v>114826</v>
      </c>
      <c r="D16" s="101">
        <v>126053</v>
      </c>
      <c r="E16" s="178">
        <v>113113</v>
      </c>
      <c r="F16" s="102">
        <v>106728</v>
      </c>
      <c r="G16" s="96">
        <v>77258</v>
      </c>
      <c r="H16" s="163">
        <v>82869</v>
      </c>
      <c r="I16" s="93">
        <f t="shared" si="7"/>
        <v>107428.51315604751</v>
      </c>
      <c r="J16" s="94">
        <f t="shared" ref="J16:AR16" si="9">I16*(1+J$9)</f>
        <v>111147.90692186865</v>
      </c>
      <c r="K16" s="95">
        <f t="shared" si="9"/>
        <v>114636.85519886347</v>
      </c>
      <c r="L16" s="92">
        <f t="shared" si="9"/>
        <v>117572.16938106422</v>
      </c>
      <c r="M16" s="93">
        <f t="shared" si="9"/>
        <v>120275.35433868924</v>
      </c>
      <c r="N16" s="94">
        <f t="shared" si="9"/>
        <v>122757.7681424344</v>
      </c>
      <c r="O16" s="95">
        <f t="shared" si="9"/>
        <v>125031.52886251404</v>
      </c>
      <c r="P16" s="96">
        <f t="shared" si="9"/>
        <v>127109.16923756358</v>
      </c>
      <c r="Q16" s="92">
        <f t="shared" si="9"/>
        <v>129003.35501745218</v>
      </c>
      <c r="R16" s="93">
        <f t="shared" si="9"/>
        <v>130726.66013845289</v>
      </c>
      <c r="S16" s="94">
        <f t="shared" si="9"/>
        <v>132291.39158592021</v>
      </c>
      <c r="T16" s="95">
        <f t="shared" si="9"/>
        <v>133709.45691472484</v>
      </c>
      <c r="U16" s="92">
        <f t="shared" si="9"/>
        <v>134992.26778872561</v>
      </c>
      <c r="V16" s="93">
        <f t="shared" si="9"/>
        <v>136150.67345786057</v>
      </c>
      <c r="W16" s="94">
        <f t="shared" si="9"/>
        <v>137194.91873360347</v>
      </c>
      <c r="X16" s="95">
        <f t="shared" si="9"/>
        <v>138134.62169243311</v>
      </c>
      <c r="Y16" s="96">
        <f t="shared" si="9"/>
        <v>138978.76699296763</v>
      </c>
      <c r="Z16" s="92">
        <f t="shared" si="9"/>
        <v>139735.7113101306</v>
      </c>
      <c r="AA16" s="93">
        <f t="shared" si="9"/>
        <v>140413.19795433467</v>
      </c>
      <c r="AB16" s="94">
        <f t="shared" si="9"/>
        <v>141018.37824804612</v>
      </c>
      <c r="AC16" s="95">
        <f t="shared" si="9"/>
        <v>141557.83767438986</v>
      </c>
      <c r="AD16" s="92">
        <f t="shared" si="9"/>
        <v>142037.62519435838</v>
      </c>
      <c r="AE16" s="93">
        <f t="shared" si="9"/>
        <v>142463.28445457385</v>
      </c>
      <c r="AF16" s="94">
        <f t="shared" si="9"/>
        <v>142839.88588151938</v>
      </c>
      <c r="AG16" s="95">
        <f t="shared" si="9"/>
        <v>142750.57170390859</v>
      </c>
      <c r="AH16" s="96">
        <f t="shared" si="9"/>
        <v>142618.75441327551</v>
      </c>
      <c r="AI16" s="92">
        <f t="shared" si="9"/>
        <v>142448.60515664189</v>
      </c>
      <c r="AJ16" s="93">
        <f t="shared" si="9"/>
        <v>142243.90474551581</v>
      </c>
      <c r="AK16" s="94">
        <f t="shared" si="9"/>
        <v>142008.07649578649</v>
      </c>
      <c r="AL16" s="95">
        <f t="shared" si="9"/>
        <v>141744.21704844065</v>
      </c>
      <c r="AM16" s="92">
        <f t="shared" si="9"/>
        <v>141455.12513073834</v>
      </c>
      <c r="AN16" s="93">
        <f t="shared" si="9"/>
        <v>141143.3282657791</v>
      </c>
      <c r="AO16" s="94">
        <f t="shared" si="9"/>
        <v>140811.10747417304</v>
      </c>
      <c r="AP16" s="95">
        <f t="shared" si="9"/>
        <v>140460.52003729291</v>
      </c>
      <c r="AQ16" s="96">
        <f t="shared" si="9"/>
        <v>140093.42040938861</v>
      </c>
      <c r="AR16" s="92">
        <f t="shared" si="9"/>
        <v>140093.42040938861</v>
      </c>
      <c r="AS16" s="84"/>
      <c r="AT16" s="222" t="s">
        <v>190</v>
      </c>
      <c r="AU16" s="378" t="s">
        <v>191</v>
      </c>
      <c r="AV16" s="379">
        <v>220</v>
      </c>
      <c r="AW16" s="103">
        <v>8</v>
      </c>
      <c r="AX16" s="577">
        <v>10</v>
      </c>
      <c r="AY16" s="380">
        <f>X16/AV16/AW16/AX16</f>
        <v>7.8485580507064272</v>
      </c>
      <c r="AZ16" s="836">
        <f t="shared" si="5"/>
        <v>8</v>
      </c>
      <c r="BA16" s="841"/>
      <c r="BB16" s="84"/>
    </row>
    <row r="17" spans="1:54" ht="15.75" customHeight="1" x14ac:dyDescent="0.25">
      <c r="A17" s="388" t="s">
        <v>192</v>
      </c>
      <c r="B17" s="372"/>
      <c r="C17" s="386">
        <f>C16</f>
        <v>114826</v>
      </c>
      <c r="D17" s="386">
        <f t="shared" ref="D17:AR17" si="10">D16</f>
        <v>126053</v>
      </c>
      <c r="E17" s="386">
        <f t="shared" si="10"/>
        <v>113113</v>
      </c>
      <c r="F17" s="386">
        <f t="shared" si="10"/>
        <v>106728</v>
      </c>
      <c r="G17" s="386">
        <f t="shared" si="10"/>
        <v>77258</v>
      </c>
      <c r="H17" s="386">
        <f t="shared" si="10"/>
        <v>82869</v>
      </c>
      <c r="I17" s="93">
        <f t="shared" si="7"/>
        <v>107428.51315604751</v>
      </c>
      <c r="J17" s="386">
        <f t="shared" si="10"/>
        <v>111147.90692186865</v>
      </c>
      <c r="K17" s="386">
        <f t="shared" si="10"/>
        <v>114636.85519886347</v>
      </c>
      <c r="L17" s="386">
        <f t="shared" si="10"/>
        <v>117572.16938106422</v>
      </c>
      <c r="M17" s="386">
        <f t="shared" si="10"/>
        <v>120275.35433868924</v>
      </c>
      <c r="N17" s="386">
        <f t="shared" si="10"/>
        <v>122757.7681424344</v>
      </c>
      <c r="O17" s="386">
        <f t="shared" si="10"/>
        <v>125031.52886251404</v>
      </c>
      <c r="P17" s="386">
        <f t="shared" si="10"/>
        <v>127109.16923756358</v>
      </c>
      <c r="Q17" s="386">
        <f t="shared" si="10"/>
        <v>129003.35501745218</v>
      </c>
      <c r="R17" s="386">
        <f t="shared" si="10"/>
        <v>130726.66013845289</v>
      </c>
      <c r="S17" s="386">
        <f t="shared" si="10"/>
        <v>132291.39158592021</v>
      </c>
      <c r="T17" s="386">
        <f t="shared" si="10"/>
        <v>133709.45691472484</v>
      </c>
      <c r="U17" s="386">
        <f t="shared" si="10"/>
        <v>134992.26778872561</v>
      </c>
      <c r="V17" s="386">
        <f t="shared" si="10"/>
        <v>136150.67345786057</v>
      </c>
      <c r="W17" s="386">
        <f t="shared" si="10"/>
        <v>137194.91873360347</v>
      </c>
      <c r="X17" s="386">
        <f t="shared" si="10"/>
        <v>138134.62169243311</v>
      </c>
      <c r="Y17" s="386">
        <f t="shared" si="10"/>
        <v>138978.76699296763</v>
      </c>
      <c r="Z17" s="386">
        <f t="shared" si="10"/>
        <v>139735.7113101306</v>
      </c>
      <c r="AA17" s="386">
        <f t="shared" si="10"/>
        <v>140413.19795433467</v>
      </c>
      <c r="AB17" s="386">
        <f t="shared" si="10"/>
        <v>141018.37824804612</v>
      </c>
      <c r="AC17" s="386">
        <f t="shared" si="10"/>
        <v>141557.83767438986</v>
      </c>
      <c r="AD17" s="386">
        <f t="shared" si="10"/>
        <v>142037.62519435838</v>
      </c>
      <c r="AE17" s="386">
        <f t="shared" si="10"/>
        <v>142463.28445457385</v>
      </c>
      <c r="AF17" s="386">
        <f t="shared" si="10"/>
        <v>142839.88588151938</v>
      </c>
      <c r="AG17" s="386">
        <f t="shared" si="10"/>
        <v>142750.57170390859</v>
      </c>
      <c r="AH17" s="386">
        <f t="shared" si="10"/>
        <v>142618.75441327551</v>
      </c>
      <c r="AI17" s="386">
        <f t="shared" si="10"/>
        <v>142448.60515664189</v>
      </c>
      <c r="AJ17" s="386">
        <f t="shared" si="10"/>
        <v>142243.90474551581</v>
      </c>
      <c r="AK17" s="386">
        <f t="shared" si="10"/>
        <v>142008.07649578649</v>
      </c>
      <c r="AL17" s="386">
        <f t="shared" si="10"/>
        <v>141744.21704844065</v>
      </c>
      <c r="AM17" s="386">
        <f t="shared" si="10"/>
        <v>141455.12513073834</v>
      </c>
      <c r="AN17" s="386">
        <f t="shared" si="10"/>
        <v>141143.3282657791</v>
      </c>
      <c r="AO17" s="386">
        <f t="shared" si="10"/>
        <v>140811.10747417304</v>
      </c>
      <c r="AP17" s="386">
        <f t="shared" si="10"/>
        <v>140460.52003729291</v>
      </c>
      <c r="AQ17" s="386">
        <f t="shared" si="10"/>
        <v>140093.42040938861</v>
      </c>
      <c r="AR17" s="386">
        <f t="shared" si="10"/>
        <v>140093.42040938861</v>
      </c>
      <c r="AS17" s="84"/>
      <c r="AT17" s="388" t="s">
        <v>192</v>
      </c>
      <c r="AU17" s="378"/>
      <c r="AV17" s="379"/>
      <c r="AW17" s="103"/>
      <c r="AX17" s="577"/>
      <c r="AY17" s="380"/>
      <c r="AZ17" s="836"/>
      <c r="BA17" s="842"/>
      <c r="BB17" s="84"/>
    </row>
    <row r="18" spans="1:54" ht="15.75" customHeight="1" x14ac:dyDescent="0.25">
      <c r="A18" s="546" t="s">
        <v>256</v>
      </c>
      <c r="B18" s="372"/>
      <c r="C18" s="100">
        <v>65294</v>
      </c>
      <c r="D18" s="101">
        <v>72019</v>
      </c>
      <c r="E18" s="178">
        <v>103233</v>
      </c>
      <c r="F18" s="102">
        <v>116944</v>
      </c>
      <c r="G18" s="96">
        <v>107094</v>
      </c>
      <c r="H18" s="163">
        <v>101747</v>
      </c>
      <c r="I18" s="93">
        <f t="shared" si="7"/>
        <v>97995.314923286322</v>
      </c>
      <c r="J18" s="94">
        <f t="shared" ref="J18:AR18" si="11">I18*(1+J$9)</f>
        <v>101388.11216768187</v>
      </c>
      <c r="K18" s="95">
        <f t="shared" si="11"/>
        <v>104570.69912817095</v>
      </c>
      <c r="L18" s="92">
        <f t="shared" si="11"/>
        <v>107248.26609091689</v>
      </c>
      <c r="M18" s="93">
        <f t="shared" si="11"/>
        <v>109714.0868812835</v>
      </c>
      <c r="N18" s="94">
        <f t="shared" si="11"/>
        <v>111978.52222829944</v>
      </c>
      <c r="O18" s="95">
        <f t="shared" si="11"/>
        <v>114052.62612565808</v>
      </c>
      <c r="P18" s="96">
        <f t="shared" si="11"/>
        <v>115947.83082382393</v>
      </c>
      <c r="Q18" s="92">
        <f t="shared" si="11"/>
        <v>117675.68990490203</v>
      </c>
      <c r="R18" s="93">
        <f t="shared" si="11"/>
        <v>119247.67319946809</v>
      </c>
      <c r="S18" s="94">
        <f t="shared" si="11"/>
        <v>120675.00702789218</v>
      </c>
      <c r="T18" s="95">
        <f t="shared" si="11"/>
        <v>121968.55335368139</v>
      </c>
      <c r="U18" s="92">
        <f t="shared" si="11"/>
        <v>123138.72179306136</v>
      </c>
      <c r="V18" s="93">
        <f t="shared" si="11"/>
        <v>124195.40893338234</v>
      </c>
      <c r="W18" s="94">
        <f t="shared" si="11"/>
        <v>125147.95999871205</v>
      </c>
      <c r="X18" s="95">
        <f t="shared" si="11"/>
        <v>126005.14851114257</v>
      </c>
      <c r="Y18" s="96">
        <f t="shared" si="11"/>
        <v>126775.17019474097</v>
      </c>
      <c r="Z18" s="92">
        <f t="shared" si="11"/>
        <v>127465.64793254629</v>
      </c>
      <c r="AA18" s="93">
        <f t="shared" si="11"/>
        <v>128083.64510205621</v>
      </c>
      <c r="AB18" s="94">
        <f t="shared" si="11"/>
        <v>128635.6850747353</v>
      </c>
      <c r="AC18" s="95">
        <f t="shared" si="11"/>
        <v>129127.77506853516</v>
      </c>
      <c r="AD18" s="92">
        <f t="shared" si="11"/>
        <v>129565.43289078653</v>
      </c>
      <c r="AE18" s="93">
        <f t="shared" si="11"/>
        <v>129953.71540563654</v>
      </c>
      <c r="AF18" s="94">
        <f t="shared" si="11"/>
        <v>130297.24781011541</v>
      </c>
      <c r="AG18" s="95">
        <f t="shared" si="11"/>
        <v>130215.77622771186</v>
      </c>
      <c r="AH18" s="96">
        <f t="shared" si="11"/>
        <v>130095.5336912713</v>
      </c>
      <c r="AI18" s="92">
        <f t="shared" si="11"/>
        <v>129940.32508325906</v>
      </c>
      <c r="AJ18" s="93">
        <f t="shared" si="11"/>
        <v>129753.59922562675</v>
      </c>
      <c r="AK18" s="94">
        <f t="shared" si="11"/>
        <v>129538.47883606626</v>
      </c>
      <c r="AL18" s="95">
        <f t="shared" si="11"/>
        <v>129297.78864238762</v>
      </c>
      <c r="AM18" s="92">
        <f t="shared" si="11"/>
        <v>129034.08161820247</v>
      </c>
      <c r="AN18" s="93">
        <f t="shared" si="11"/>
        <v>128749.66334714821</v>
      </c>
      <c r="AO18" s="94">
        <f t="shared" si="11"/>
        <v>128446.61455552797</v>
      </c>
      <c r="AP18" s="95">
        <f t="shared" si="11"/>
        <v>128126.81187674275</v>
      </c>
      <c r="AQ18" s="96">
        <f t="shared" si="11"/>
        <v>127791.94692713251</v>
      </c>
      <c r="AR18" s="92">
        <f t="shared" si="11"/>
        <v>127791.94692713251</v>
      </c>
      <c r="AS18" s="84"/>
      <c r="AT18" s="222" t="s">
        <v>193</v>
      </c>
      <c r="AU18" s="378" t="s">
        <v>194</v>
      </c>
      <c r="AV18" s="379">
        <v>220</v>
      </c>
      <c r="AW18" s="103">
        <v>8</v>
      </c>
      <c r="AX18" s="577">
        <v>100</v>
      </c>
      <c r="AY18" s="380">
        <f>X18/AV18/AW18/AX18</f>
        <v>0.71593834381331012</v>
      </c>
      <c r="AZ18" s="836">
        <f t="shared" si="5"/>
        <v>1</v>
      </c>
      <c r="BA18" s="841"/>
    </row>
    <row r="19" spans="1:54" ht="15.75" customHeight="1" x14ac:dyDescent="0.25">
      <c r="A19" s="388" t="s">
        <v>255</v>
      </c>
      <c r="B19" s="372"/>
      <c r="C19" s="386">
        <f>C18</f>
        <v>65294</v>
      </c>
      <c r="D19" s="386">
        <f t="shared" ref="D19:AR19" si="12">D18</f>
        <v>72019</v>
      </c>
      <c r="E19" s="386">
        <f t="shared" si="12"/>
        <v>103233</v>
      </c>
      <c r="F19" s="386">
        <f t="shared" si="12"/>
        <v>116944</v>
      </c>
      <c r="G19" s="386">
        <f t="shared" si="12"/>
        <v>107094</v>
      </c>
      <c r="H19" s="386">
        <f t="shared" si="12"/>
        <v>101747</v>
      </c>
      <c r="I19" s="93">
        <f t="shared" si="7"/>
        <v>97995.314923286322</v>
      </c>
      <c r="J19" s="386">
        <f t="shared" si="12"/>
        <v>101388.11216768187</v>
      </c>
      <c r="K19" s="386">
        <f t="shared" si="12"/>
        <v>104570.69912817095</v>
      </c>
      <c r="L19" s="386">
        <f t="shared" si="12"/>
        <v>107248.26609091689</v>
      </c>
      <c r="M19" s="386">
        <f t="shared" si="12"/>
        <v>109714.0868812835</v>
      </c>
      <c r="N19" s="386">
        <f t="shared" si="12"/>
        <v>111978.52222829944</v>
      </c>
      <c r="O19" s="386">
        <f t="shared" si="12"/>
        <v>114052.62612565808</v>
      </c>
      <c r="P19" s="386">
        <f t="shared" si="12"/>
        <v>115947.83082382393</v>
      </c>
      <c r="Q19" s="386">
        <f t="shared" si="12"/>
        <v>117675.68990490203</v>
      </c>
      <c r="R19" s="386">
        <f t="shared" si="12"/>
        <v>119247.67319946809</v>
      </c>
      <c r="S19" s="386">
        <f t="shared" si="12"/>
        <v>120675.00702789218</v>
      </c>
      <c r="T19" s="386">
        <f t="shared" si="12"/>
        <v>121968.55335368139</v>
      </c>
      <c r="U19" s="386">
        <f t="shared" si="12"/>
        <v>123138.72179306136</v>
      </c>
      <c r="V19" s="386">
        <f t="shared" si="12"/>
        <v>124195.40893338234</v>
      </c>
      <c r="W19" s="386">
        <f t="shared" si="12"/>
        <v>125147.95999871205</v>
      </c>
      <c r="X19" s="386">
        <f t="shared" si="12"/>
        <v>126005.14851114257</v>
      </c>
      <c r="Y19" s="386">
        <f t="shared" si="12"/>
        <v>126775.17019474097</v>
      </c>
      <c r="Z19" s="386">
        <f t="shared" si="12"/>
        <v>127465.64793254629</v>
      </c>
      <c r="AA19" s="386">
        <f t="shared" si="12"/>
        <v>128083.64510205621</v>
      </c>
      <c r="AB19" s="386">
        <f t="shared" si="12"/>
        <v>128635.6850747353</v>
      </c>
      <c r="AC19" s="386">
        <f t="shared" si="12"/>
        <v>129127.77506853516</v>
      </c>
      <c r="AD19" s="386">
        <f t="shared" si="12"/>
        <v>129565.43289078653</v>
      </c>
      <c r="AE19" s="386">
        <f t="shared" si="12"/>
        <v>129953.71540563654</v>
      </c>
      <c r="AF19" s="386">
        <f t="shared" si="12"/>
        <v>130297.24781011541</v>
      </c>
      <c r="AG19" s="386">
        <f t="shared" si="12"/>
        <v>130215.77622771186</v>
      </c>
      <c r="AH19" s="386">
        <f t="shared" si="12"/>
        <v>130095.5336912713</v>
      </c>
      <c r="AI19" s="386">
        <f t="shared" si="12"/>
        <v>129940.32508325906</v>
      </c>
      <c r="AJ19" s="386">
        <f t="shared" si="12"/>
        <v>129753.59922562675</v>
      </c>
      <c r="AK19" s="386">
        <f t="shared" si="12"/>
        <v>129538.47883606626</v>
      </c>
      <c r="AL19" s="386">
        <f t="shared" si="12"/>
        <v>129297.78864238762</v>
      </c>
      <c r="AM19" s="386">
        <f t="shared" si="12"/>
        <v>129034.08161820247</v>
      </c>
      <c r="AN19" s="386">
        <f t="shared" si="12"/>
        <v>128749.66334714821</v>
      </c>
      <c r="AO19" s="386">
        <f t="shared" si="12"/>
        <v>128446.61455552797</v>
      </c>
      <c r="AP19" s="386">
        <f t="shared" si="12"/>
        <v>128126.81187674275</v>
      </c>
      <c r="AQ19" s="386">
        <f t="shared" si="12"/>
        <v>127791.94692713251</v>
      </c>
      <c r="AR19" s="386">
        <f t="shared" si="12"/>
        <v>127791.94692713251</v>
      </c>
      <c r="AS19" s="84"/>
      <c r="AT19" s="388" t="s">
        <v>195</v>
      </c>
      <c r="AU19" s="378"/>
      <c r="AV19" s="379"/>
      <c r="AW19" s="103"/>
      <c r="AX19" s="577"/>
      <c r="AY19" s="380"/>
      <c r="AZ19" s="836"/>
      <c r="BA19" s="842"/>
      <c r="BB19" s="84"/>
    </row>
    <row r="20" spans="1:54" ht="15.75" customHeight="1" x14ac:dyDescent="0.25">
      <c r="A20" s="222" t="s">
        <v>258</v>
      </c>
      <c r="B20" s="372"/>
      <c r="C20" s="100">
        <v>331626</v>
      </c>
      <c r="D20" s="101">
        <v>320753</v>
      </c>
      <c r="E20" s="178">
        <v>317718</v>
      </c>
      <c r="F20" s="102">
        <v>312021</v>
      </c>
      <c r="G20" s="96">
        <v>291127</v>
      </c>
      <c r="H20" s="163">
        <v>324574</v>
      </c>
      <c r="I20" s="93">
        <f t="shared" si="7"/>
        <v>328389.88254641957</v>
      </c>
      <c r="J20" s="94">
        <f t="shared" ref="J20:AR20" si="13">I20*(1+J$9)</f>
        <v>339759.40862491698</v>
      </c>
      <c r="K20" s="95">
        <f t="shared" si="13"/>
        <v>350424.50377734267</v>
      </c>
      <c r="L20" s="92">
        <f t="shared" si="13"/>
        <v>359397.23784217675</v>
      </c>
      <c r="M20" s="93">
        <f t="shared" si="13"/>
        <v>367660.39409982954</v>
      </c>
      <c r="N20" s="94">
        <f t="shared" si="13"/>
        <v>375248.69215492177</v>
      </c>
      <c r="O20" s="95">
        <f t="shared" si="13"/>
        <v>382199.17479560588</v>
      </c>
      <c r="P20" s="96">
        <f t="shared" si="13"/>
        <v>388550.15237774147</v>
      </c>
      <c r="Q20" s="92">
        <f t="shared" si="13"/>
        <v>394340.34184890334</v>
      </c>
      <c r="R20" s="93">
        <f t="shared" si="13"/>
        <v>399608.17949881137</v>
      </c>
      <c r="S20" s="94">
        <f t="shared" si="13"/>
        <v>404391.2855956452</v>
      </c>
      <c r="T20" s="95">
        <f t="shared" si="13"/>
        <v>408726.05941954494</v>
      </c>
      <c r="U20" s="92">
        <f t="shared" si="13"/>
        <v>412647.38439991092</v>
      </c>
      <c r="V20" s="93">
        <f t="shared" si="13"/>
        <v>416188.42476668727</v>
      </c>
      <c r="W20" s="94">
        <f t="shared" si="13"/>
        <v>419380.49708879745</v>
      </c>
      <c r="X20" s="95">
        <f t="shared" si="13"/>
        <v>422253.0021176099</v>
      </c>
      <c r="Y20" s="96">
        <f t="shared" si="13"/>
        <v>424833.40435860504</v>
      </c>
      <c r="Z20" s="92">
        <f t="shared" si="13"/>
        <v>427147.24868265574</v>
      </c>
      <c r="AA20" s="93">
        <f t="shared" si="13"/>
        <v>429218.2050142748</v>
      </c>
      <c r="AB20" s="94">
        <f t="shared" si="13"/>
        <v>431068.1336759759</v>
      </c>
      <c r="AC20" s="95">
        <f t="shared" si="13"/>
        <v>432717.16531991429</v>
      </c>
      <c r="AD20" s="92">
        <f t="shared" si="13"/>
        <v>434183.79054538714</v>
      </c>
      <c r="AE20" s="93">
        <f t="shared" si="13"/>
        <v>435484.95529541868</v>
      </c>
      <c r="AF20" s="94">
        <f t="shared" si="13"/>
        <v>436636.15896312479</v>
      </c>
      <c r="AG20" s="95">
        <f t="shared" si="13"/>
        <v>436363.14138675068</v>
      </c>
      <c r="AH20" s="96">
        <f t="shared" si="13"/>
        <v>435960.19934355491</v>
      </c>
      <c r="AI20" s="92">
        <f t="shared" si="13"/>
        <v>435440.08328907582</v>
      </c>
      <c r="AJ20" s="93">
        <f t="shared" si="13"/>
        <v>434814.35049252061</v>
      </c>
      <c r="AK20" s="94">
        <f t="shared" si="13"/>
        <v>434093.46542249038</v>
      </c>
      <c r="AL20" s="95">
        <f t="shared" si="13"/>
        <v>433286.89396043547</v>
      </c>
      <c r="AM20" s="92">
        <f t="shared" si="13"/>
        <v>432403.19131846103</v>
      </c>
      <c r="AN20" s="93">
        <f t="shared" si="13"/>
        <v>431450.08368572692</v>
      </c>
      <c r="AO20" s="94">
        <f t="shared" si="13"/>
        <v>430434.54373706807</v>
      </c>
      <c r="AP20" s="95">
        <f t="shared" si="13"/>
        <v>429362.86021621287</v>
      </c>
      <c r="AQ20" s="96">
        <f t="shared" si="13"/>
        <v>428240.70186040265</v>
      </c>
      <c r="AR20" s="92">
        <f t="shared" si="13"/>
        <v>428240.70186040265</v>
      </c>
      <c r="AS20" s="84"/>
      <c r="AT20" s="222" t="s">
        <v>196</v>
      </c>
      <c r="AU20" s="378" t="s">
        <v>197</v>
      </c>
      <c r="AV20" s="379">
        <v>220</v>
      </c>
      <c r="AW20" s="103">
        <v>8</v>
      </c>
      <c r="AX20" s="577">
        <v>15</v>
      </c>
      <c r="AY20" s="380">
        <f>X20/AV20/AW20/AX20</f>
        <v>15.994431898394314</v>
      </c>
      <c r="AZ20" s="836">
        <f t="shared" si="5"/>
        <v>16</v>
      </c>
      <c r="BA20" s="841"/>
      <c r="BB20" s="84"/>
    </row>
    <row r="21" spans="1:54" ht="15.75" customHeight="1" x14ac:dyDescent="0.25">
      <c r="A21" s="388" t="s">
        <v>257</v>
      </c>
      <c r="B21" s="372"/>
      <c r="C21" s="386">
        <f>C20</f>
        <v>331626</v>
      </c>
      <c r="D21" s="386">
        <f t="shared" ref="D21:AR21" si="14">D20</f>
        <v>320753</v>
      </c>
      <c r="E21" s="386">
        <f t="shared" si="14"/>
        <v>317718</v>
      </c>
      <c r="F21" s="386">
        <f t="shared" si="14"/>
        <v>312021</v>
      </c>
      <c r="G21" s="386">
        <f t="shared" si="14"/>
        <v>291127</v>
      </c>
      <c r="H21" s="386">
        <f t="shared" si="14"/>
        <v>324574</v>
      </c>
      <c r="I21" s="93">
        <f t="shared" si="7"/>
        <v>328389.88254641957</v>
      </c>
      <c r="J21" s="386">
        <f t="shared" si="14"/>
        <v>339759.40862491698</v>
      </c>
      <c r="K21" s="386">
        <f t="shared" si="14"/>
        <v>350424.50377734267</v>
      </c>
      <c r="L21" s="386">
        <f t="shared" si="14"/>
        <v>359397.23784217675</v>
      </c>
      <c r="M21" s="386">
        <f t="shared" si="14"/>
        <v>367660.39409982954</v>
      </c>
      <c r="N21" s="386">
        <f t="shared" si="14"/>
        <v>375248.69215492177</v>
      </c>
      <c r="O21" s="386">
        <f t="shared" si="14"/>
        <v>382199.17479560588</v>
      </c>
      <c r="P21" s="386">
        <f t="shared" si="14"/>
        <v>388550.15237774147</v>
      </c>
      <c r="Q21" s="386">
        <f t="shared" si="14"/>
        <v>394340.34184890334</v>
      </c>
      <c r="R21" s="386">
        <f t="shared" si="14"/>
        <v>399608.17949881137</v>
      </c>
      <c r="S21" s="386">
        <f t="shared" si="14"/>
        <v>404391.2855956452</v>
      </c>
      <c r="T21" s="386">
        <f t="shared" si="14"/>
        <v>408726.05941954494</v>
      </c>
      <c r="U21" s="386">
        <f t="shared" si="14"/>
        <v>412647.38439991092</v>
      </c>
      <c r="V21" s="386">
        <f t="shared" si="14"/>
        <v>416188.42476668727</v>
      </c>
      <c r="W21" s="386">
        <f t="shared" si="14"/>
        <v>419380.49708879745</v>
      </c>
      <c r="X21" s="386">
        <f t="shared" si="14"/>
        <v>422253.0021176099</v>
      </c>
      <c r="Y21" s="386">
        <f t="shared" si="14"/>
        <v>424833.40435860504</v>
      </c>
      <c r="Z21" s="386">
        <f t="shared" si="14"/>
        <v>427147.24868265574</v>
      </c>
      <c r="AA21" s="386">
        <f t="shared" si="14"/>
        <v>429218.2050142748</v>
      </c>
      <c r="AB21" s="386">
        <f t="shared" si="14"/>
        <v>431068.1336759759</v>
      </c>
      <c r="AC21" s="386">
        <f t="shared" si="14"/>
        <v>432717.16531991429</v>
      </c>
      <c r="AD21" s="386">
        <f t="shared" si="14"/>
        <v>434183.79054538714</v>
      </c>
      <c r="AE21" s="386">
        <f t="shared" si="14"/>
        <v>435484.95529541868</v>
      </c>
      <c r="AF21" s="386">
        <f t="shared" si="14"/>
        <v>436636.15896312479</v>
      </c>
      <c r="AG21" s="386">
        <f t="shared" si="14"/>
        <v>436363.14138675068</v>
      </c>
      <c r="AH21" s="386">
        <f t="shared" si="14"/>
        <v>435960.19934355491</v>
      </c>
      <c r="AI21" s="386">
        <f t="shared" si="14"/>
        <v>435440.08328907582</v>
      </c>
      <c r="AJ21" s="386">
        <f t="shared" si="14"/>
        <v>434814.35049252061</v>
      </c>
      <c r="AK21" s="386">
        <f t="shared" si="14"/>
        <v>434093.46542249038</v>
      </c>
      <c r="AL21" s="386">
        <f t="shared" si="14"/>
        <v>433286.89396043547</v>
      </c>
      <c r="AM21" s="386">
        <f t="shared" si="14"/>
        <v>432403.19131846103</v>
      </c>
      <c r="AN21" s="386">
        <f t="shared" si="14"/>
        <v>431450.08368572692</v>
      </c>
      <c r="AO21" s="386">
        <f t="shared" si="14"/>
        <v>430434.54373706807</v>
      </c>
      <c r="AP21" s="386">
        <f t="shared" si="14"/>
        <v>429362.86021621287</v>
      </c>
      <c r="AQ21" s="386">
        <f t="shared" si="14"/>
        <v>428240.70186040265</v>
      </c>
      <c r="AR21" s="386">
        <f t="shared" si="14"/>
        <v>428240.70186040265</v>
      </c>
      <c r="AS21" s="84"/>
      <c r="AT21" s="388" t="s">
        <v>198</v>
      </c>
      <c r="AU21" s="378"/>
      <c r="AV21" s="379"/>
      <c r="AW21" s="103"/>
      <c r="AX21" s="577"/>
      <c r="AY21" s="380"/>
      <c r="AZ21" s="836"/>
      <c r="BA21" s="842"/>
      <c r="BB21" s="84"/>
    </row>
    <row r="22" spans="1:54" ht="15.75" customHeight="1" x14ac:dyDescent="0.25">
      <c r="A22" s="222" t="s">
        <v>259</v>
      </c>
      <c r="B22" s="372"/>
      <c r="C22" s="100">
        <v>73543</v>
      </c>
      <c r="D22" s="101">
        <v>72102</v>
      </c>
      <c r="E22" s="178">
        <v>100352</v>
      </c>
      <c r="F22" s="102">
        <v>123511</v>
      </c>
      <c r="G22" s="96">
        <v>59439</v>
      </c>
      <c r="H22" s="163">
        <v>111795</v>
      </c>
      <c r="I22" s="93">
        <f t="shared" si="7"/>
        <v>93567.511900721831</v>
      </c>
      <c r="J22" s="94">
        <f t="shared" ref="J22:AR22" si="15">I22*(1+J$9)</f>
        <v>96807.009592935297</v>
      </c>
      <c r="K22" s="95">
        <f t="shared" si="15"/>
        <v>99845.795105628014</v>
      </c>
      <c r="L22" s="92">
        <f t="shared" si="15"/>
        <v>102402.37935506724</v>
      </c>
      <c r="M22" s="93">
        <f t="shared" si="15"/>
        <v>104756.7849338267</v>
      </c>
      <c r="N22" s="94">
        <f t="shared" si="15"/>
        <v>106918.9044335823</v>
      </c>
      <c r="O22" s="95">
        <f t="shared" si="15"/>
        <v>108899.29238632637</v>
      </c>
      <c r="P22" s="96">
        <f t="shared" si="15"/>
        <v>110708.86448973515</v>
      </c>
      <c r="Q22" s="92">
        <f t="shared" si="15"/>
        <v>112358.65229089795</v>
      </c>
      <c r="R22" s="93">
        <f t="shared" si="15"/>
        <v>113859.60736958911</v>
      </c>
      <c r="S22" s="94">
        <f t="shared" si="15"/>
        <v>115222.44879809947</v>
      </c>
      <c r="T22" s="95">
        <f t="shared" si="15"/>
        <v>116457.54775489314</v>
      </c>
      <c r="U22" s="92">
        <f t="shared" si="15"/>
        <v>117574.8435099325</v>
      </c>
      <c r="V22" s="93">
        <f t="shared" si="15"/>
        <v>118583.78548491083</v>
      </c>
      <c r="W22" s="94">
        <f t="shared" si="15"/>
        <v>119493.29665094009</v>
      </c>
      <c r="X22" s="95">
        <f t="shared" si="15"/>
        <v>120311.75410883786</v>
      </c>
      <c r="Y22" s="96">
        <f t="shared" si="15"/>
        <v>121046.98326852074</v>
      </c>
      <c r="Z22" s="92">
        <f t="shared" si="15"/>
        <v>121706.26258202524</v>
      </c>
      <c r="AA22" s="93">
        <f t="shared" si="15"/>
        <v>122296.33627644624</v>
      </c>
      <c r="AB22" s="94">
        <f t="shared" si="15"/>
        <v>122823.43297238277</v>
      </c>
      <c r="AC22" s="95">
        <f t="shared" si="15"/>
        <v>123293.28845871025</v>
      </c>
      <c r="AD22" s="92">
        <f t="shared" si="15"/>
        <v>123711.17122712632</v>
      </c>
      <c r="AE22" s="93">
        <f t="shared" si="15"/>
        <v>124081.90965332059</v>
      </c>
      <c r="AF22" s="94">
        <f t="shared" si="15"/>
        <v>124409.91995023655</v>
      </c>
      <c r="AG22" s="95">
        <f t="shared" si="15"/>
        <v>124332.12956544028</v>
      </c>
      <c r="AH22" s="96">
        <f t="shared" si="15"/>
        <v>124217.32004655479</v>
      </c>
      <c r="AI22" s="92">
        <f t="shared" si="15"/>
        <v>124069.12435690728</v>
      </c>
      <c r="AJ22" s="93">
        <f t="shared" si="15"/>
        <v>123890.83548748672</v>
      </c>
      <c r="AK22" s="94">
        <f t="shared" si="15"/>
        <v>123685.43505965968</v>
      </c>
      <c r="AL22" s="95">
        <f t="shared" si="15"/>
        <v>123455.62016923309</v>
      </c>
      <c r="AM22" s="92">
        <f t="shared" si="15"/>
        <v>123203.82843670931</v>
      </c>
      <c r="AN22" s="93">
        <f t="shared" si="15"/>
        <v>122932.26127064136</v>
      </c>
      <c r="AO22" s="94">
        <f t="shared" si="15"/>
        <v>122642.90538216218</v>
      </c>
      <c r="AP22" s="95">
        <f t="shared" si="15"/>
        <v>122337.5526112002</v>
      </c>
      <c r="AQ22" s="96">
        <f t="shared" si="15"/>
        <v>122017.81814040107</v>
      </c>
      <c r="AR22" s="92">
        <f t="shared" si="15"/>
        <v>122017.81814040107</v>
      </c>
      <c r="AS22" s="84"/>
      <c r="AT22" s="222" t="s">
        <v>199</v>
      </c>
      <c r="AU22" s="378" t="s">
        <v>200</v>
      </c>
      <c r="AV22" s="379">
        <v>220</v>
      </c>
      <c r="AW22" s="103">
        <v>8</v>
      </c>
      <c r="AX22" s="577">
        <v>3</v>
      </c>
      <c r="AY22" s="380">
        <f>X22/AV22/AW22/AX22</f>
        <v>22.786317066067777</v>
      </c>
      <c r="AZ22" s="836">
        <f t="shared" si="5"/>
        <v>23</v>
      </c>
      <c r="BA22" s="841"/>
      <c r="BB22" s="84"/>
    </row>
    <row r="23" spans="1:54" ht="15.75" customHeight="1" x14ac:dyDescent="0.25">
      <c r="A23" s="388" t="s">
        <v>198</v>
      </c>
      <c r="B23" s="372"/>
      <c r="C23" s="386">
        <f>C22</f>
        <v>73543</v>
      </c>
      <c r="D23" s="386">
        <f t="shared" ref="D23:AR23" si="16">D22</f>
        <v>72102</v>
      </c>
      <c r="E23" s="386">
        <f t="shared" si="16"/>
        <v>100352</v>
      </c>
      <c r="F23" s="386">
        <f t="shared" si="16"/>
        <v>123511</v>
      </c>
      <c r="G23" s="386">
        <f t="shared" si="16"/>
        <v>59439</v>
      </c>
      <c r="H23" s="386">
        <f t="shared" si="16"/>
        <v>111795</v>
      </c>
      <c r="I23" s="93">
        <f t="shared" si="7"/>
        <v>93567.511900721831</v>
      </c>
      <c r="J23" s="386">
        <f t="shared" si="16"/>
        <v>96807.009592935297</v>
      </c>
      <c r="K23" s="386">
        <f t="shared" si="16"/>
        <v>99845.795105628014</v>
      </c>
      <c r="L23" s="386">
        <f t="shared" si="16"/>
        <v>102402.37935506724</v>
      </c>
      <c r="M23" s="386">
        <f t="shared" si="16"/>
        <v>104756.7849338267</v>
      </c>
      <c r="N23" s="386">
        <f t="shared" si="16"/>
        <v>106918.9044335823</v>
      </c>
      <c r="O23" s="386">
        <f t="shared" si="16"/>
        <v>108899.29238632637</v>
      </c>
      <c r="P23" s="386">
        <f t="shared" si="16"/>
        <v>110708.86448973515</v>
      </c>
      <c r="Q23" s="386">
        <f t="shared" si="16"/>
        <v>112358.65229089795</v>
      </c>
      <c r="R23" s="386">
        <f t="shared" si="16"/>
        <v>113859.60736958911</v>
      </c>
      <c r="S23" s="386">
        <f t="shared" si="16"/>
        <v>115222.44879809947</v>
      </c>
      <c r="T23" s="386">
        <f t="shared" si="16"/>
        <v>116457.54775489314</v>
      </c>
      <c r="U23" s="386">
        <f t="shared" si="16"/>
        <v>117574.8435099325</v>
      </c>
      <c r="V23" s="386">
        <f t="shared" si="16"/>
        <v>118583.78548491083</v>
      </c>
      <c r="W23" s="386">
        <f t="shared" si="16"/>
        <v>119493.29665094009</v>
      </c>
      <c r="X23" s="386">
        <f t="shared" si="16"/>
        <v>120311.75410883786</v>
      </c>
      <c r="Y23" s="386">
        <f t="shared" si="16"/>
        <v>121046.98326852074</v>
      </c>
      <c r="Z23" s="386">
        <f t="shared" si="16"/>
        <v>121706.26258202524</v>
      </c>
      <c r="AA23" s="386">
        <f t="shared" si="16"/>
        <v>122296.33627644624</v>
      </c>
      <c r="AB23" s="386">
        <f t="shared" si="16"/>
        <v>122823.43297238277</v>
      </c>
      <c r="AC23" s="386">
        <f t="shared" si="16"/>
        <v>123293.28845871025</v>
      </c>
      <c r="AD23" s="386">
        <f t="shared" si="16"/>
        <v>123711.17122712632</v>
      </c>
      <c r="AE23" s="386">
        <f t="shared" si="16"/>
        <v>124081.90965332059</v>
      </c>
      <c r="AF23" s="386">
        <f t="shared" si="16"/>
        <v>124409.91995023655</v>
      </c>
      <c r="AG23" s="386">
        <f t="shared" si="16"/>
        <v>124332.12956544028</v>
      </c>
      <c r="AH23" s="386">
        <f t="shared" si="16"/>
        <v>124217.32004655479</v>
      </c>
      <c r="AI23" s="386">
        <f t="shared" si="16"/>
        <v>124069.12435690728</v>
      </c>
      <c r="AJ23" s="386">
        <f t="shared" si="16"/>
        <v>123890.83548748672</v>
      </c>
      <c r="AK23" s="386">
        <f t="shared" si="16"/>
        <v>123685.43505965968</v>
      </c>
      <c r="AL23" s="386">
        <f t="shared" si="16"/>
        <v>123455.62016923309</v>
      </c>
      <c r="AM23" s="386">
        <f t="shared" si="16"/>
        <v>123203.82843670931</v>
      </c>
      <c r="AN23" s="386">
        <f t="shared" si="16"/>
        <v>122932.26127064136</v>
      </c>
      <c r="AO23" s="386">
        <f t="shared" si="16"/>
        <v>122642.90538216218</v>
      </c>
      <c r="AP23" s="386">
        <f t="shared" si="16"/>
        <v>122337.5526112002</v>
      </c>
      <c r="AQ23" s="386">
        <f t="shared" si="16"/>
        <v>122017.81814040107</v>
      </c>
      <c r="AR23" s="386">
        <f t="shared" si="16"/>
        <v>122017.81814040107</v>
      </c>
      <c r="AS23" s="84"/>
      <c r="AT23" s="388" t="s">
        <v>201</v>
      </c>
      <c r="AU23" s="378"/>
      <c r="AV23" s="379"/>
      <c r="AW23" s="103"/>
      <c r="AX23" s="577"/>
      <c r="AY23" s="380"/>
      <c r="AZ23" s="836"/>
      <c r="BA23" s="842"/>
      <c r="BB23" s="84"/>
    </row>
    <row r="24" spans="1:54" ht="15.75" customHeight="1" x14ac:dyDescent="0.25">
      <c r="A24" s="222" t="s">
        <v>242</v>
      </c>
      <c r="B24" s="372"/>
      <c r="C24" s="100">
        <v>5205</v>
      </c>
      <c r="D24" s="101">
        <v>3878</v>
      </c>
      <c r="E24" s="178">
        <v>1532</v>
      </c>
      <c r="F24" s="102">
        <v>1348</v>
      </c>
      <c r="G24" s="96">
        <v>1409</v>
      </c>
      <c r="H24" s="163">
        <v>1484</v>
      </c>
      <c r="I24" s="93">
        <f t="shared" si="7"/>
        <v>2570.6140022360451</v>
      </c>
      <c r="J24" s="94">
        <f t="shared" ref="J24:AR24" si="17">I24*(1+J$9)</f>
        <v>2659.6138907513132</v>
      </c>
      <c r="K24" s="95">
        <f t="shared" si="17"/>
        <v>2743.0995411660451</v>
      </c>
      <c r="L24" s="92">
        <f t="shared" si="17"/>
        <v>2813.3375023557978</v>
      </c>
      <c r="M24" s="93">
        <f t="shared" si="17"/>
        <v>2878.0209360044701</v>
      </c>
      <c r="N24" s="94">
        <f t="shared" si="17"/>
        <v>2937.4216248512198</v>
      </c>
      <c r="O24" s="95">
        <f t="shared" si="17"/>
        <v>2991.8295373602646</v>
      </c>
      <c r="P24" s="96">
        <f t="shared" si="17"/>
        <v>3041.5445644309211</v>
      </c>
      <c r="Q24" s="92">
        <f t="shared" si="17"/>
        <v>3086.8697797352156</v>
      </c>
      <c r="R24" s="93">
        <f t="shared" si="17"/>
        <v>3128.1060599742868</v>
      </c>
      <c r="S24" s="94">
        <f t="shared" si="17"/>
        <v>3165.5478940873204</v>
      </c>
      <c r="T24" s="95">
        <f t="shared" si="17"/>
        <v>3199.4802132009208</v>
      </c>
      <c r="U24" s="92">
        <f t="shared" si="17"/>
        <v>3230.1760824636463</v>
      </c>
      <c r="V24" s="93">
        <f t="shared" si="17"/>
        <v>3257.8951092458788</v>
      </c>
      <c r="W24" s="94">
        <f t="shared" si="17"/>
        <v>3282.8824375513013</v>
      </c>
      <c r="X24" s="95">
        <f t="shared" si="17"/>
        <v>3305.3682144921149</v>
      </c>
      <c r="Y24" s="96">
        <f t="shared" si="17"/>
        <v>3325.5674303774149</v>
      </c>
      <c r="Z24" s="92">
        <f t="shared" si="17"/>
        <v>3343.6800487451819</v>
      </c>
      <c r="AA24" s="93">
        <f t="shared" si="17"/>
        <v>3359.8913561788904</v>
      </c>
      <c r="AB24" s="94">
        <f t="shared" si="17"/>
        <v>3374.3724738187875</v>
      </c>
      <c r="AC24" s="95">
        <f t="shared" si="17"/>
        <v>3387.2809830614228</v>
      </c>
      <c r="AD24" s="92">
        <f t="shared" si="17"/>
        <v>3398.7616270794374</v>
      </c>
      <c r="AE24" s="93">
        <f t="shared" si="17"/>
        <v>3408.9470575796427</v>
      </c>
      <c r="AF24" s="94">
        <f t="shared" si="17"/>
        <v>3417.9586027730684</v>
      </c>
      <c r="AG24" s="95">
        <f t="shared" si="17"/>
        <v>3415.8214394742427</v>
      </c>
      <c r="AH24" s="96">
        <f t="shared" si="17"/>
        <v>3412.6672361525789</v>
      </c>
      <c r="AI24" s="92">
        <f t="shared" si="17"/>
        <v>3408.5958025198979</v>
      </c>
      <c r="AJ24" s="93">
        <f t="shared" si="17"/>
        <v>3403.6976081053494</v>
      </c>
      <c r="AK24" s="94">
        <f t="shared" si="17"/>
        <v>3398.0545680681444</v>
      </c>
      <c r="AL24" s="95">
        <f t="shared" si="17"/>
        <v>3391.7407806941706</v>
      </c>
      <c r="AM24" s="92">
        <f t="shared" si="17"/>
        <v>3384.8232156106865</v>
      </c>
      <c r="AN24" s="93">
        <f t="shared" si="17"/>
        <v>3377.3623529088704</v>
      </c>
      <c r="AO24" s="94">
        <f t="shared" si="17"/>
        <v>3369.4127742202409</v>
      </c>
      <c r="AP24" s="95">
        <f t="shared" si="17"/>
        <v>3361.0237074094302</v>
      </c>
      <c r="AQ24" s="96">
        <f t="shared" si="17"/>
        <v>3352.2395269718245</v>
      </c>
      <c r="AR24" s="92">
        <f t="shared" si="17"/>
        <v>3352.2395269718245</v>
      </c>
      <c r="AS24" s="84"/>
      <c r="AT24" s="222" t="s">
        <v>202</v>
      </c>
      <c r="AU24" s="378" t="s">
        <v>203</v>
      </c>
      <c r="AV24" s="379">
        <v>220</v>
      </c>
      <c r="AW24" s="103">
        <v>8</v>
      </c>
      <c r="AX24" s="577">
        <v>10</v>
      </c>
      <c r="AY24" s="380">
        <f>X24/AV24/AW24/AX24</f>
        <v>0.18780501218705198</v>
      </c>
      <c r="AZ24" s="836">
        <f t="shared" si="5"/>
        <v>1</v>
      </c>
      <c r="BA24" s="841"/>
      <c r="BB24" s="84"/>
    </row>
    <row r="25" spans="1:54" ht="15.75" customHeight="1" x14ac:dyDescent="0.25">
      <c r="A25" s="388" t="s">
        <v>260</v>
      </c>
      <c r="B25" s="372"/>
      <c r="C25" s="386">
        <f>C24</f>
        <v>5205</v>
      </c>
      <c r="D25" s="386">
        <f t="shared" ref="D25:AR25" si="18">D24</f>
        <v>3878</v>
      </c>
      <c r="E25" s="386">
        <f t="shared" si="18"/>
        <v>1532</v>
      </c>
      <c r="F25" s="386">
        <f t="shared" si="18"/>
        <v>1348</v>
      </c>
      <c r="G25" s="386">
        <f t="shared" si="18"/>
        <v>1409</v>
      </c>
      <c r="H25" s="386">
        <f t="shared" si="18"/>
        <v>1484</v>
      </c>
      <c r="I25" s="93">
        <f t="shared" si="7"/>
        <v>2570.6140022360451</v>
      </c>
      <c r="J25" s="386">
        <f t="shared" si="18"/>
        <v>2659.6138907513132</v>
      </c>
      <c r="K25" s="386">
        <f t="shared" si="18"/>
        <v>2743.0995411660451</v>
      </c>
      <c r="L25" s="386">
        <f t="shared" si="18"/>
        <v>2813.3375023557978</v>
      </c>
      <c r="M25" s="386">
        <f t="shared" si="18"/>
        <v>2878.0209360044701</v>
      </c>
      <c r="N25" s="386">
        <f t="shared" si="18"/>
        <v>2937.4216248512198</v>
      </c>
      <c r="O25" s="386">
        <f t="shared" si="18"/>
        <v>2991.8295373602646</v>
      </c>
      <c r="P25" s="386">
        <f t="shared" si="18"/>
        <v>3041.5445644309211</v>
      </c>
      <c r="Q25" s="386">
        <f t="shared" si="18"/>
        <v>3086.8697797352156</v>
      </c>
      <c r="R25" s="386">
        <f t="shared" si="18"/>
        <v>3128.1060599742868</v>
      </c>
      <c r="S25" s="386">
        <f t="shared" si="18"/>
        <v>3165.5478940873204</v>
      </c>
      <c r="T25" s="386">
        <f t="shared" si="18"/>
        <v>3199.4802132009208</v>
      </c>
      <c r="U25" s="386">
        <f t="shared" si="18"/>
        <v>3230.1760824636463</v>
      </c>
      <c r="V25" s="386">
        <f t="shared" si="18"/>
        <v>3257.8951092458788</v>
      </c>
      <c r="W25" s="386">
        <f t="shared" si="18"/>
        <v>3282.8824375513013</v>
      </c>
      <c r="X25" s="386">
        <f t="shared" si="18"/>
        <v>3305.3682144921149</v>
      </c>
      <c r="Y25" s="386">
        <f t="shared" si="18"/>
        <v>3325.5674303774149</v>
      </c>
      <c r="Z25" s="386">
        <f t="shared" si="18"/>
        <v>3343.6800487451819</v>
      </c>
      <c r="AA25" s="386">
        <f t="shared" si="18"/>
        <v>3359.8913561788904</v>
      </c>
      <c r="AB25" s="386">
        <f t="shared" si="18"/>
        <v>3374.3724738187875</v>
      </c>
      <c r="AC25" s="386">
        <f t="shared" si="18"/>
        <v>3387.2809830614228</v>
      </c>
      <c r="AD25" s="386">
        <f t="shared" si="18"/>
        <v>3398.7616270794374</v>
      </c>
      <c r="AE25" s="386">
        <f t="shared" si="18"/>
        <v>3408.9470575796427</v>
      </c>
      <c r="AF25" s="386">
        <f t="shared" si="18"/>
        <v>3417.9586027730684</v>
      </c>
      <c r="AG25" s="386">
        <f t="shared" si="18"/>
        <v>3415.8214394742427</v>
      </c>
      <c r="AH25" s="386">
        <f t="shared" si="18"/>
        <v>3412.6672361525789</v>
      </c>
      <c r="AI25" s="386">
        <f t="shared" si="18"/>
        <v>3408.5958025198979</v>
      </c>
      <c r="AJ25" s="386">
        <f t="shared" si="18"/>
        <v>3403.6976081053494</v>
      </c>
      <c r="AK25" s="386">
        <f t="shared" si="18"/>
        <v>3398.0545680681444</v>
      </c>
      <c r="AL25" s="386">
        <f t="shared" si="18"/>
        <v>3391.7407806941706</v>
      </c>
      <c r="AM25" s="386">
        <f t="shared" si="18"/>
        <v>3384.8232156106865</v>
      </c>
      <c r="AN25" s="386">
        <f t="shared" si="18"/>
        <v>3377.3623529088704</v>
      </c>
      <c r="AO25" s="386">
        <f t="shared" si="18"/>
        <v>3369.4127742202409</v>
      </c>
      <c r="AP25" s="386">
        <f t="shared" si="18"/>
        <v>3361.0237074094302</v>
      </c>
      <c r="AQ25" s="386">
        <f t="shared" si="18"/>
        <v>3352.2395269718245</v>
      </c>
      <c r="AR25" s="386">
        <f t="shared" si="18"/>
        <v>3352.2395269718245</v>
      </c>
      <c r="AS25" s="84"/>
      <c r="AT25" s="388" t="s">
        <v>204</v>
      </c>
      <c r="AU25" s="378"/>
      <c r="AV25" s="379"/>
      <c r="AW25" s="103"/>
      <c r="AX25" s="577"/>
      <c r="AY25" s="380"/>
      <c r="AZ25" s="836"/>
      <c r="BA25" s="842"/>
      <c r="BB25" s="84"/>
    </row>
    <row r="26" spans="1:54" ht="15.75" customHeight="1" x14ac:dyDescent="0.25">
      <c r="A26" s="222" t="s">
        <v>25</v>
      </c>
      <c r="B26" s="372"/>
      <c r="C26" s="100">
        <v>15963</v>
      </c>
      <c r="D26" s="101">
        <v>14618</v>
      </c>
      <c r="E26" s="178">
        <v>14284</v>
      </c>
      <c r="F26" s="102">
        <v>12228</v>
      </c>
      <c r="G26" s="96">
        <v>10091</v>
      </c>
      <c r="H26" s="163">
        <v>9244</v>
      </c>
      <c r="I26" s="93">
        <f t="shared" si="7"/>
        <v>13224.750064815324</v>
      </c>
      <c r="J26" s="94">
        <f t="shared" ref="J26:AR26" si="19">I26*(1+J$9)</f>
        <v>13682.617827298154</v>
      </c>
      <c r="K26" s="95">
        <f t="shared" si="19"/>
        <v>14112.117106370391</v>
      </c>
      <c r="L26" s="92">
        <f t="shared" si="19"/>
        <v>14473.462481828819</v>
      </c>
      <c r="M26" s="93">
        <f t="shared" si="19"/>
        <v>14806.232101302483</v>
      </c>
      <c r="N26" s="94">
        <f t="shared" si="19"/>
        <v>15111.824175022151</v>
      </c>
      <c r="O26" s="95">
        <f t="shared" si="19"/>
        <v>15391.730471282335</v>
      </c>
      <c r="P26" s="96">
        <f t="shared" si="19"/>
        <v>15647.493805218532</v>
      </c>
      <c r="Q26" s="92">
        <f t="shared" si="19"/>
        <v>15880.673366020672</v>
      </c>
      <c r="R26" s="93">
        <f t="shared" si="19"/>
        <v>16092.817040368525</v>
      </c>
      <c r="S26" s="94">
        <f t="shared" si="19"/>
        <v>16285.43985253808</v>
      </c>
      <c r="T26" s="95">
        <f t="shared" si="19"/>
        <v>16460.007655796984</v>
      </c>
      <c r="U26" s="92">
        <f t="shared" si="19"/>
        <v>16617.925257844076</v>
      </c>
      <c r="V26" s="93">
        <f t="shared" si="19"/>
        <v>16760.528231653476</v>
      </c>
      <c r="W26" s="94">
        <f t="shared" si="19"/>
        <v>16889.077742135894</v>
      </c>
      <c r="X26" s="95">
        <f t="shared" si="19"/>
        <v>17004.757801373409</v>
      </c>
      <c r="Y26" s="96">
        <f t="shared" si="19"/>
        <v>17108.674445940029</v>
      </c>
      <c r="Z26" s="92">
        <f t="shared" si="19"/>
        <v>17201.856405862731</v>
      </c>
      <c r="AA26" s="93">
        <f t="shared" si="19"/>
        <v>17285.256904283804</v>
      </c>
      <c r="AB26" s="94">
        <f t="shared" si="19"/>
        <v>17359.756288975648</v>
      </c>
      <c r="AC26" s="95">
        <f t="shared" si="19"/>
        <v>17426.165251307106</v>
      </c>
      <c r="AD26" s="92">
        <f t="shared" si="19"/>
        <v>17485.228435273773</v>
      </c>
      <c r="AE26" s="93">
        <f t="shared" si="19"/>
        <v>17537.628279260694</v>
      </c>
      <c r="AF26" s="94">
        <f t="shared" si="19"/>
        <v>17583.98896693188</v>
      </c>
      <c r="AG26" s="95">
        <f t="shared" si="19"/>
        <v>17572.99414217403</v>
      </c>
      <c r="AH26" s="96">
        <f t="shared" si="19"/>
        <v>17556.767065473163</v>
      </c>
      <c r="AI26" s="92">
        <f t="shared" si="19"/>
        <v>17535.821216679506</v>
      </c>
      <c r="AJ26" s="93">
        <f t="shared" si="19"/>
        <v>17510.622024251188</v>
      </c>
      <c r="AK26" s="94">
        <f t="shared" si="19"/>
        <v>17481.590907937003</v>
      </c>
      <c r="AL26" s="95">
        <f t="shared" si="19"/>
        <v>17449.109072892705</v>
      </c>
      <c r="AM26" s="92">
        <f t="shared" si="19"/>
        <v>17413.521050262083</v>
      </c>
      <c r="AN26" s="93">
        <f t="shared" si="19"/>
        <v>17375.137985199188</v>
      </c>
      <c r="AO26" s="94">
        <f t="shared" si="19"/>
        <v>17334.240677713016</v>
      </c>
      <c r="AP26" s="95">
        <f t="shared" si="19"/>
        <v>17291.08238488745</v>
      </c>
      <c r="AQ26" s="96">
        <f t="shared" si="19"/>
        <v>17245.891395220962</v>
      </c>
      <c r="AR26" s="92">
        <f t="shared" si="19"/>
        <v>17245.891395220962</v>
      </c>
      <c r="AS26" s="84"/>
      <c r="AT26" s="222" t="s">
        <v>205</v>
      </c>
      <c r="AU26" s="378" t="s">
        <v>206</v>
      </c>
      <c r="AV26" s="379">
        <v>220</v>
      </c>
      <c r="AW26" s="103">
        <v>8</v>
      </c>
      <c r="AX26" s="577">
        <v>3</v>
      </c>
      <c r="AY26" s="380">
        <f>X26/AV26/AW26/AX26</f>
        <v>3.2205980684419337</v>
      </c>
      <c r="AZ26" s="836">
        <f t="shared" si="5"/>
        <v>4</v>
      </c>
      <c r="BA26" s="841"/>
      <c r="BB26" s="84"/>
    </row>
    <row r="27" spans="1:54" ht="15.75" customHeight="1" x14ac:dyDescent="0.25">
      <c r="A27" s="388" t="s">
        <v>201</v>
      </c>
      <c r="B27" s="372"/>
      <c r="C27" s="386">
        <f>C26</f>
        <v>15963</v>
      </c>
      <c r="D27" s="386">
        <f t="shared" ref="D27:AR27" si="20">D26</f>
        <v>14618</v>
      </c>
      <c r="E27" s="386">
        <f t="shared" si="20"/>
        <v>14284</v>
      </c>
      <c r="F27" s="386">
        <f t="shared" si="20"/>
        <v>12228</v>
      </c>
      <c r="G27" s="386">
        <f t="shared" si="20"/>
        <v>10091</v>
      </c>
      <c r="H27" s="386">
        <f t="shared" si="20"/>
        <v>9244</v>
      </c>
      <c r="I27" s="93">
        <f t="shared" si="7"/>
        <v>13224.750064815324</v>
      </c>
      <c r="J27" s="386">
        <f t="shared" si="20"/>
        <v>13682.617827298154</v>
      </c>
      <c r="K27" s="386">
        <f t="shared" si="20"/>
        <v>14112.117106370391</v>
      </c>
      <c r="L27" s="386">
        <f t="shared" si="20"/>
        <v>14473.462481828819</v>
      </c>
      <c r="M27" s="386">
        <f t="shared" si="20"/>
        <v>14806.232101302483</v>
      </c>
      <c r="N27" s="386">
        <f t="shared" si="20"/>
        <v>15111.824175022151</v>
      </c>
      <c r="O27" s="386">
        <f t="shared" si="20"/>
        <v>15391.730471282335</v>
      </c>
      <c r="P27" s="386">
        <f t="shared" si="20"/>
        <v>15647.493805218532</v>
      </c>
      <c r="Q27" s="386">
        <f t="shared" si="20"/>
        <v>15880.673366020672</v>
      </c>
      <c r="R27" s="386">
        <f t="shared" si="20"/>
        <v>16092.817040368525</v>
      </c>
      <c r="S27" s="386">
        <f t="shared" si="20"/>
        <v>16285.43985253808</v>
      </c>
      <c r="T27" s="386">
        <f t="shared" si="20"/>
        <v>16460.007655796984</v>
      </c>
      <c r="U27" s="386">
        <f t="shared" si="20"/>
        <v>16617.925257844076</v>
      </c>
      <c r="V27" s="386">
        <f t="shared" si="20"/>
        <v>16760.528231653476</v>
      </c>
      <c r="W27" s="386">
        <f t="shared" si="20"/>
        <v>16889.077742135894</v>
      </c>
      <c r="X27" s="386">
        <f t="shared" si="20"/>
        <v>17004.757801373409</v>
      </c>
      <c r="Y27" s="386">
        <f t="shared" si="20"/>
        <v>17108.674445940029</v>
      </c>
      <c r="Z27" s="386">
        <f t="shared" si="20"/>
        <v>17201.856405862731</v>
      </c>
      <c r="AA27" s="386">
        <f t="shared" si="20"/>
        <v>17285.256904283804</v>
      </c>
      <c r="AB27" s="386">
        <f t="shared" si="20"/>
        <v>17359.756288975648</v>
      </c>
      <c r="AC27" s="386">
        <f t="shared" si="20"/>
        <v>17426.165251307106</v>
      </c>
      <c r="AD27" s="386">
        <f t="shared" si="20"/>
        <v>17485.228435273773</v>
      </c>
      <c r="AE27" s="386">
        <f t="shared" si="20"/>
        <v>17537.628279260694</v>
      </c>
      <c r="AF27" s="386">
        <f t="shared" si="20"/>
        <v>17583.98896693188</v>
      </c>
      <c r="AG27" s="386">
        <f t="shared" si="20"/>
        <v>17572.99414217403</v>
      </c>
      <c r="AH27" s="386">
        <f t="shared" si="20"/>
        <v>17556.767065473163</v>
      </c>
      <c r="AI27" s="386">
        <f t="shared" si="20"/>
        <v>17535.821216679506</v>
      </c>
      <c r="AJ27" s="386">
        <f t="shared" si="20"/>
        <v>17510.622024251188</v>
      </c>
      <c r="AK27" s="386">
        <f t="shared" si="20"/>
        <v>17481.590907937003</v>
      </c>
      <c r="AL27" s="386">
        <f t="shared" si="20"/>
        <v>17449.109072892705</v>
      </c>
      <c r="AM27" s="386">
        <f t="shared" si="20"/>
        <v>17413.521050262083</v>
      </c>
      <c r="AN27" s="386">
        <f t="shared" si="20"/>
        <v>17375.137985199188</v>
      </c>
      <c r="AO27" s="386">
        <f t="shared" si="20"/>
        <v>17334.240677713016</v>
      </c>
      <c r="AP27" s="386">
        <f t="shared" si="20"/>
        <v>17291.08238488745</v>
      </c>
      <c r="AQ27" s="386">
        <f t="shared" si="20"/>
        <v>17245.891395220962</v>
      </c>
      <c r="AR27" s="386">
        <f t="shared" si="20"/>
        <v>17245.891395220962</v>
      </c>
      <c r="AS27" s="84"/>
      <c r="AT27" s="388" t="s">
        <v>207</v>
      </c>
      <c r="AU27" s="378"/>
      <c r="AV27" s="379"/>
      <c r="AW27" s="103"/>
      <c r="AX27" s="577"/>
      <c r="AY27" s="380"/>
      <c r="AZ27" s="836"/>
      <c r="BA27" s="842"/>
      <c r="BB27" s="84"/>
    </row>
    <row r="28" spans="1:54" ht="15.75" customHeight="1" x14ac:dyDescent="0.25">
      <c r="A28" s="222" t="s">
        <v>44</v>
      </c>
      <c r="B28" s="372"/>
      <c r="C28" s="100">
        <v>377</v>
      </c>
      <c r="D28" s="101">
        <v>2492</v>
      </c>
      <c r="E28" s="178">
        <v>2915</v>
      </c>
      <c r="F28" s="102">
        <v>2995</v>
      </c>
      <c r="G28" s="548">
        <v>3136</v>
      </c>
      <c r="H28" s="573">
        <v>3944</v>
      </c>
      <c r="I28" s="93">
        <f t="shared" si="7"/>
        <v>2744.1685151764564</v>
      </c>
      <c r="J28" s="94">
        <f t="shared" ref="J28:AR28" si="21">I28*(1+J$9)</f>
        <v>2839.1772141508532</v>
      </c>
      <c r="K28" s="95">
        <f t="shared" si="21"/>
        <v>2928.299382293505</v>
      </c>
      <c r="L28" s="92">
        <f t="shared" si="21"/>
        <v>3003.2794460056944</v>
      </c>
      <c r="M28" s="93">
        <f t="shared" si="21"/>
        <v>3072.3299693117187</v>
      </c>
      <c r="N28" s="94">
        <f t="shared" si="21"/>
        <v>3135.7410843104135</v>
      </c>
      <c r="O28" s="95">
        <f t="shared" si="21"/>
        <v>3193.8223366314246</v>
      </c>
      <c r="P28" s="96">
        <f t="shared" si="21"/>
        <v>3246.8938642508065</v>
      </c>
      <c r="Q28" s="92">
        <f t="shared" si="21"/>
        <v>3295.2792028016142</v>
      </c>
      <c r="R28" s="93">
        <f t="shared" si="21"/>
        <v>3339.2995426179464</v>
      </c>
      <c r="S28" s="94">
        <f t="shared" si="21"/>
        <v>3379.2692550034199</v>
      </c>
      <c r="T28" s="95">
        <f t="shared" si="21"/>
        <v>3415.4925081551828</v>
      </c>
      <c r="U28" s="92">
        <f t="shared" si="21"/>
        <v>3448.2608031630966</v>
      </c>
      <c r="V28" s="93">
        <f t="shared" si="21"/>
        <v>3477.8512747395253</v>
      </c>
      <c r="W28" s="94">
        <f t="shared" si="21"/>
        <v>3504.5256177386968</v>
      </c>
      <c r="X28" s="95">
        <f t="shared" si="21"/>
        <v>3528.5295176110958</v>
      </c>
      <c r="Y28" s="96">
        <f t="shared" si="21"/>
        <v>3550.0924796954369</v>
      </c>
      <c r="Z28" s="92">
        <f t="shared" si="21"/>
        <v>3569.4279680297404</v>
      </c>
      <c r="AA28" s="93">
        <f t="shared" si="21"/>
        <v>3586.7337787857437</v>
      </c>
      <c r="AB28" s="94">
        <f t="shared" si="21"/>
        <v>3602.192586314764</v>
      </c>
      <c r="AC28" s="95">
        <f t="shared" si="21"/>
        <v>3615.9726110912147</v>
      </c>
      <c r="AD28" s="92">
        <f t="shared" si="21"/>
        <v>3628.2283685953676</v>
      </c>
      <c r="AE28" s="93">
        <f t="shared" si="21"/>
        <v>3639.1014664886602</v>
      </c>
      <c r="AF28" s="94">
        <f t="shared" si="21"/>
        <v>3648.7214244330962</v>
      </c>
      <c r="AG28" s="95">
        <f t="shared" si="21"/>
        <v>3646.4399709627087</v>
      </c>
      <c r="AH28" s="96">
        <f t="shared" si="21"/>
        <v>3643.0728122067676</v>
      </c>
      <c r="AI28" s="92">
        <f t="shared" si="21"/>
        <v>3638.7264965107061</v>
      </c>
      <c r="AJ28" s="93">
        <f t="shared" si="21"/>
        <v>3633.4976014366403</v>
      </c>
      <c r="AK28" s="94">
        <f t="shared" si="21"/>
        <v>3627.4735726300946</v>
      </c>
      <c r="AL28" s="95">
        <f t="shared" si="21"/>
        <v>3620.7335111085645</v>
      </c>
      <c r="AM28" s="92">
        <f t="shared" si="21"/>
        <v>3613.3489079408901</v>
      </c>
      <c r="AN28" s="93">
        <f t="shared" si="21"/>
        <v>3605.384326520043</v>
      </c>
      <c r="AO28" s="94">
        <f t="shared" si="21"/>
        <v>3596.8980335459601</v>
      </c>
      <c r="AP28" s="95">
        <f t="shared" si="21"/>
        <v>3587.9425804931434</v>
      </c>
      <c r="AQ28" s="96">
        <f t="shared" si="21"/>
        <v>3578.5653377925514</v>
      </c>
      <c r="AR28" s="92">
        <f t="shared" si="21"/>
        <v>3578.5653377925514</v>
      </c>
      <c r="AS28" s="84"/>
      <c r="AT28" s="222" t="s">
        <v>208</v>
      </c>
      <c r="AU28" s="378" t="s">
        <v>209</v>
      </c>
      <c r="AV28" s="379">
        <v>220</v>
      </c>
      <c r="AW28" s="103">
        <v>8</v>
      </c>
      <c r="AX28" s="577">
        <v>3</v>
      </c>
      <c r="AY28" s="380">
        <f>X28/AV28/AW28/AX28</f>
        <v>0.66828210560816215</v>
      </c>
      <c r="AZ28" s="836">
        <f t="shared" si="5"/>
        <v>1</v>
      </c>
      <c r="BA28" s="841"/>
      <c r="BB28" s="84"/>
    </row>
    <row r="29" spans="1:54" ht="30.95" customHeight="1" x14ac:dyDescent="0.25">
      <c r="A29" s="547" t="s">
        <v>207</v>
      </c>
      <c r="B29" s="372"/>
      <c r="C29" s="386">
        <f>C28</f>
        <v>377</v>
      </c>
      <c r="D29" s="386">
        <f t="shared" ref="D29:AR29" si="22">D28</f>
        <v>2492</v>
      </c>
      <c r="E29" s="386">
        <f t="shared" si="22"/>
        <v>2915</v>
      </c>
      <c r="F29" s="386">
        <f t="shared" si="22"/>
        <v>2995</v>
      </c>
      <c r="G29" s="386">
        <f t="shared" si="22"/>
        <v>3136</v>
      </c>
      <c r="H29" s="386">
        <f t="shared" si="22"/>
        <v>3944</v>
      </c>
      <c r="I29" s="93">
        <f t="shared" si="7"/>
        <v>2744.1685151764564</v>
      </c>
      <c r="J29" s="386">
        <f t="shared" si="22"/>
        <v>2839.1772141508532</v>
      </c>
      <c r="K29" s="386">
        <f t="shared" si="22"/>
        <v>2928.299382293505</v>
      </c>
      <c r="L29" s="386">
        <f t="shared" si="22"/>
        <v>3003.2794460056944</v>
      </c>
      <c r="M29" s="386">
        <f t="shared" si="22"/>
        <v>3072.3299693117187</v>
      </c>
      <c r="N29" s="386">
        <f t="shared" si="22"/>
        <v>3135.7410843104135</v>
      </c>
      <c r="O29" s="386">
        <f t="shared" si="22"/>
        <v>3193.8223366314246</v>
      </c>
      <c r="P29" s="386">
        <f t="shared" si="22"/>
        <v>3246.8938642508065</v>
      </c>
      <c r="Q29" s="386">
        <f t="shared" si="22"/>
        <v>3295.2792028016142</v>
      </c>
      <c r="R29" s="386">
        <f t="shared" si="22"/>
        <v>3339.2995426179464</v>
      </c>
      <c r="S29" s="386">
        <f t="shared" si="22"/>
        <v>3379.2692550034199</v>
      </c>
      <c r="T29" s="386">
        <f t="shared" si="22"/>
        <v>3415.4925081551828</v>
      </c>
      <c r="U29" s="386">
        <f t="shared" si="22"/>
        <v>3448.2608031630966</v>
      </c>
      <c r="V29" s="386">
        <f t="shared" si="22"/>
        <v>3477.8512747395253</v>
      </c>
      <c r="W29" s="386">
        <f t="shared" si="22"/>
        <v>3504.5256177386968</v>
      </c>
      <c r="X29" s="386">
        <f t="shared" si="22"/>
        <v>3528.5295176110958</v>
      </c>
      <c r="Y29" s="386">
        <f t="shared" si="22"/>
        <v>3550.0924796954369</v>
      </c>
      <c r="Z29" s="386">
        <f t="shared" si="22"/>
        <v>3569.4279680297404</v>
      </c>
      <c r="AA29" s="386">
        <f t="shared" si="22"/>
        <v>3586.7337787857437</v>
      </c>
      <c r="AB29" s="386">
        <f t="shared" si="22"/>
        <v>3602.192586314764</v>
      </c>
      <c r="AC29" s="386">
        <f t="shared" si="22"/>
        <v>3615.9726110912147</v>
      </c>
      <c r="AD29" s="386">
        <f t="shared" si="22"/>
        <v>3628.2283685953676</v>
      </c>
      <c r="AE29" s="386">
        <f t="shared" si="22"/>
        <v>3639.1014664886602</v>
      </c>
      <c r="AF29" s="386">
        <f t="shared" si="22"/>
        <v>3648.7214244330962</v>
      </c>
      <c r="AG29" s="386">
        <f t="shared" si="22"/>
        <v>3646.4399709627087</v>
      </c>
      <c r="AH29" s="386">
        <f t="shared" si="22"/>
        <v>3643.0728122067676</v>
      </c>
      <c r="AI29" s="386">
        <f t="shared" si="22"/>
        <v>3638.7264965107061</v>
      </c>
      <c r="AJ29" s="386">
        <f t="shared" si="22"/>
        <v>3633.4976014366403</v>
      </c>
      <c r="AK29" s="386">
        <f t="shared" si="22"/>
        <v>3627.4735726300946</v>
      </c>
      <c r="AL29" s="386">
        <f t="shared" si="22"/>
        <v>3620.7335111085645</v>
      </c>
      <c r="AM29" s="386">
        <f t="shared" si="22"/>
        <v>3613.3489079408901</v>
      </c>
      <c r="AN29" s="386">
        <f t="shared" si="22"/>
        <v>3605.384326520043</v>
      </c>
      <c r="AO29" s="386">
        <f t="shared" si="22"/>
        <v>3596.8980335459601</v>
      </c>
      <c r="AP29" s="386">
        <f t="shared" si="22"/>
        <v>3587.9425804931434</v>
      </c>
      <c r="AQ29" s="386">
        <f t="shared" si="22"/>
        <v>3578.5653377925514</v>
      </c>
      <c r="AR29" s="386">
        <f t="shared" si="22"/>
        <v>3578.5653377925514</v>
      </c>
      <c r="AS29" s="84"/>
      <c r="AT29" s="388" t="s">
        <v>210</v>
      </c>
      <c r="AU29" s="378"/>
      <c r="AV29" s="379"/>
      <c r="AW29" s="103"/>
      <c r="AX29" s="577"/>
      <c r="AY29" s="380"/>
      <c r="AZ29" s="836"/>
      <c r="BA29" s="842"/>
      <c r="BB29" s="84"/>
    </row>
    <row r="30" spans="1:54" ht="15.75" customHeight="1" thickBot="1" x14ac:dyDescent="0.3">
      <c r="A30" s="222" t="s">
        <v>211</v>
      </c>
      <c r="B30" s="372"/>
      <c r="C30" s="100">
        <v>18057</v>
      </c>
      <c r="D30" s="101">
        <v>30611</v>
      </c>
      <c r="E30" s="178">
        <v>31326</v>
      </c>
      <c r="F30" s="102">
        <v>36760</v>
      </c>
      <c r="G30" s="574">
        <v>39096</v>
      </c>
      <c r="H30" s="575">
        <v>39265</v>
      </c>
      <c r="I30" s="93">
        <f>AVERAGE(C30:H30)*(1+I$9)</f>
        <v>33761.803382221726</v>
      </c>
      <c r="J30" s="94">
        <f t="shared" ref="J30:AR30" si="23">I30*(1+J$9)</f>
        <v>34930.705727917513</v>
      </c>
      <c r="K30" s="95">
        <f t="shared" si="23"/>
        <v>36027.185445248586</v>
      </c>
      <c r="L30" s="92">
        <f t="shared" si="23"/>
        <v>36949.673315303684</v>
      </c>
      <c r="M30" s="93">
        <f t="shared" si="23"/>
        <v>37799.20940552721</v>
      </c>
      <c r="N30" s="94">
        <f t="shared" si="23"/>
        <v>38579.363242652522</v>
      </c>
      <c r="O30" s="95">
        <f t="shared" si="23"/>
        <v>39293.943200191716</v>
      </c>
      <c r="P30" s="96">
        <f t="shared" si="23"/>
        <v>39946.887970445561</v>
      </c>
      <c r="Q30" s="92">
        <f t="shared" si="23"/>
        <v>40542.178047458037</v>
      </c>
      <c r="R30" s="93">
        <f t="shared" si="23"/>
        <v>41083.765070805261</v>
      </c>
      <c r="S30" s="94">
        <f t="shared" si="23"/>
        <v>41575.516784790489</v>
      </c>
      <c r="T30" s="95">
        <f t="shared" si="23"/>
        <v>42021.175403789559</v>
      </c>
      <c r="U30" s="92">
        <f t="shared" si="23"/>
        <v>42424.327297381154</v>
      </c>
      <c r="V30" s="93">
        <f t="shared" si="23"/>
        <v>42788.382084040772</v>
      </c>
      <c r="W30" s="94">
        <f t="shared" si="23"/>
        <v>43116.559423991799</v>
      </c>
      <c r="X30" s="95">
        <f t="shared" si="23"/>
        <v>43411.882012024027</v>
      </c>
      <c r="Y30" s="96">
        <f t="shared" si="23"/>
        <v>43677.173477254255</v>
      </c>
      <c r="Z30" s="92">
        <f t="shared" si="23"/>
        <v>43915.060090934036</v>
      </c>
      <c r="AA30" s="93">
        <f t="shared" si="23"/>
        <v>44127.975360853801</v>
      </c>
      <c r="AB30" s="94">
        <f t="shared" si="23"/>
        <v>44318.166749404452</v>
      </c>
      <c r="AC30" s="95">
        <f t="shared" si="23"/>
        <v>44487.703891359</v>
      </c>
      <c r="AD30" s="92">
        <f t="shared" si="23"/>
        <v>44638.48780745855</v>
      </c>
      <c r="AE30" s="93">
        <f t="shared" si="23"/>
        <v>44772.260712146723</v>
      </c>
      <c r="AF30" s="94">
        <f t="shared" si="23"/>
        <v>44890.616099896812</v>
      </c>
      <c r="AG30" s="95">
        <f t="shared" si="23"/>
        <v>44862.547129982275</v>
      </c>
      <c r="AH30" s="96">
        <f t="shared" si="23"/>
        <v>44821.120609983191</v>
      </c>
      <c r="AI30" s="92">
        <f t="shared" si="23"/>
        <v>44767.647415769366</v>
      </c>
      <c r="AJ30" s="93">
        <f t="shared" si="23"/>
        <v>44703.315751580172</v>
      </c>
      <c r="AK30" s="94">
        <f t="shared" si="23"/>
        <v>44629.201470693035</v>
      </c>
      <c r="AL30" s="95">
        <f t="shared" si="23"/>
        <v>44546.277761520112</v>
      </c>
      <c r="AM30" s="92">
        <f t="shared" si="23"/>
        <v>44455.424186448494</v>
      </c>
      <c r="AN30" s="93">
        <f t="shared" si="23"/>
        <v>44357.435075916394</v>
      </c>
      <c r="AO30" s="94">
        <f t="shared" si="23"/>
        <v>44253.027291463513</v>
      </c>
      <c r="AP30" s="95">
        <f t="shared" si="23"/>
        <v>44142.847379590108</v>
      </c>
      <c r="AQ30" s="96">
        <f t="shared" si="23"/>
        <v>44027.478143854816</v>
      </c>
      <c r="AR30" s="92">
        <f t="shared" si="23"/>
        <v>44027.478143854816</v>
      </c>
      <c r="AS30" s="84"/>
      <c r="AT30" s="222" t="s">
        <v>211</v>
      </c>
      <c r="AU30" s="378" t="s">
        <v>212</v>
      </c>
      <c r="AV30" s="379">
        <v>220</v>
      </c>
      <c r="AW30" s="103">
        <v>8</v>
      </c>
      <c r="AX30" s="577">
        <v>5</v>
      </c>
      <c r="AY30" s="380">
        <f>X30/AV30/AW30/AX30</f>
        <v>4.9331684104572755</v>
      </c>
      <c r="AZ30" s="836">
        <f t="shared" si="5"/>
        <v>5</v>
      </c>
      <c r="BA30" s="841"/>
      <c r="BB30" s="84"/>
    </row>
    <row r="31" spans="1:54" ht="15.75" customHeight="1" x14ac:dyDescent="0.25">
      <c r="A31" s="388" t="s">
        <v>213</v>
      </c>
      <c r="B31" s="384"/>
      <c r="C31" s="300">
        <f>SUM(C30:C30)</f>
        <v>18057</v>
      </c>
      <c r="D31" s="297">
        <f>SUM(D30:D30)</f>
        <v>30611</v>
      </c>
      <c r="E31" s="390">
        <f>SUM(E30:E30)</f>
        <v>31326</v>
      </c>
      <c r="F31" s="299">
        <f>SUM(F30:F30)</f>
        <v>36760</v>
      </c>
      <c r="G31" s="299">
        <f t="shared" ref="G31:H31" si="24">SUM(G30:G30)</f>
        <v>39096</v>
      </c>
      <c r="H31" s="299">
        <f t="shared" si="24"/>
        <v>39265</v>
      </c>
      <c r="I31" s="93">
        <f t="shared" si="7"/>
        <v>33761.803382221726</v>
      </c>
      <c r="J31" s="94">
        <f t="shared" ref="J31:AR31" si="25">I31*(1+J$9)</f>
        <v>34930.705727917513</v>
      </c>
      <c r="K31" s="95">
        <f t="shared" si="25"/>
        <v>36027.185445248586</v>
      </c>
      <c r="L31" s="92">
        <f t="shared" si="25"/>
        <v>36949.673315303684</v>
      </c>
      <c r="M31" s="93">
        <f t="shared" si="25"/>
        <v>37799.20940552721</v>
      </c>
      <c r="N31" s="94">
        <f t="shared" si="25"/>
        <v>38579.363242652522</v>
      </c>
      <c r="O31" s="95">
        <f t="shared" si="25"/>
        <v>39293.943200191716</v>
      </c>
      <c r="P31" s="96">
        <f t="shared" si="25"/>
        <v>39946.887970445561</v>
      </c>
      <c r="Q31" s="92">
        <f t="shared" si="25"/>
        <v>40542.178047458037</v>
      </c>
      <c r="R31" s="93">
        <f t="shared" si="25"/>
        <v>41083.765070805261</v>
      </c>
      <c r="S31" s="94">
        <f t="shared" si="25"/>
        <v>41575.516784790489</v>
      </c>
      <c r="T31" s="95">
        <f t="shared" si="25"/>
        <v>42021.175403789559</v>
      </c>
      <c r="U31" s="92">
        <f t="shared" si="25"/>
        <v>42424.327297381154</v>
      </c>
      <c r="V31" s="93">
        <f t="shared" si="25"/>
        <v>42788.382084040772</v>
      </c>
      <c r="W31" s="94">
        <f t="shared" si="25"/>
        <v>43116.559423991799</v>
      </c>
      <c r="X31" s="95">
        <f t="shared" si="25"/>
        <v>43411.882012024027</v>
      </c>
      <c r="Y31" s="96">
        <f t="shared" si="25"/>
        <v>43677.173477254255</v>
      </c>
      <c r="Z31" s="92">
        <f t="shared" si="25"/>
        <v>43915.060090934036</v>
      </c>
      <c r="AA31" s="93">
        <f t="shared" si="25"/>
        <v>44127.975360853801</v>
      </c>
      <c r="AB31" s="94">
        <f t="shared" si="25"/>
        <v>44318.166749404452</v>
      </c>
      <c r="AC31" s="95">
        <f t="shared" si="25"/>
        <v>44487.703891359</v>
      </c>
      <c r="AD31" s="92">
        <f t="shared" si="25"/>
        <v>44638.48780745855</v>
      </c>
      <c r="AE31" s="93">
        <f t="shared" si="25"/>
        <v>44772.260712146723</v>
      </c>
      <c r="AF31" s="94">
        <f t="shared" si="25"/>
        <v>44890.616099896812</v>
      </c>
      <c r="AG31" s="95">
        <f t="shared" si="25"/>
        <v>44862.547129982275</v>
      </c>
      <c r="AH31" s="96">
        <f t="shared" si="25"/>
        <v>44821.120609983191</v>
      </c>
      <c r="AI31" s="92">
        <f t="shared" si="25"/>
        <v>44767.647415769366</v>
      </c>
      <c r="AJ31" s="93">
        <f t="shared" si="25"/>
        <v>44703.315751580172</v>
      </c>
      <c r="AK31" s="94">
        <f t="shared" si="25"/>
        <v>44629.201470693035</v>
      </c>
      <c r="AL31" s="95">
        <f t="shared" si="25"/>
        <v>44546.277761520112</v>
      </c>
      <c r="AM31" s="92">
        <f t="shared" si="25"/>
        <v>44455.424186448494</v>
      </c>
      <c r="AN31" s="93">
        <f t="shared" si="25"/>
        <v>44357.435075916394</v>
      </c>
      <c r="AO31" s="94">
        <f t="shared" si="25"/>
        <v>44253.027291463513</v>
      </c>
      <c r="AP31" s="95">
        <f t="shared" si="25"/>
        <v>44142.847379590108</v>
      </c>
      <c r="AQ31" s="96">
        <f t="shared" si="25"/>
        <v>44027.478143854816</v>
      </c>
      <c r="AR31" s="92">
        <f t="shared" si="25"/>
        <v>44027.478143854816</v>
      </c>
      <c r="AS31" s="84"/>
      <c r="AT31" s="388" t="s">
        <v>213</v>
      </c>
      <c r="AU31" s="378"/>
      <c r="AV31" s="379"/>
      <c r="AW31" s="103"/>
      <c r="AX31" s="577"/>
      <c r="AY31" s="380"/>
      <c r="AZ31" s="836"/>
      <c r="BA31" s="842"/>
      <c r="BB31" s="84"/>
    </row>
    <row r="32" spans="1:54" ht="15.75" customHeight="1" thickBot="1" x14ac:dyDescent="0.3">
      <c r="A32" s="392" t="s">
        <v>99</v>
      </c>
      <c r="B32" s="393"/>
      <c r="C32" s="107">
        <f>C15+C17+C19+C21+C23+C25+C27+C29+C31</f>
        <v>748764</v>
      </c>
      <c r="D32" s="107">
        <f t="shared" ref="D32:AR32" si="26">D15+D17+D19+D21+D23+D25+D27+D29+D31</f>
        <v>756911</v>
      </c>
      <c r="E32" s="107">
        <f t="shared" si="26"/>
        <v>798130</v>
      </c>
      <c r="F32" s="107">
        <f t="shared" si="26"/>
        <v>831817</v>
      </c>
      <c r="G32" s="107">
        <f t="shared" si="26"/>
        <v>697597</v>
      </c>
      <c r="H32" s="107">
        <f t="shared" si="26"/>
        <v>796836</v>
      </c>
      <c r="I32" s="107">
        <f t="shared" si="26"/>
        <v>801163.45006213058</v>
      </c>
      <c r="J32" s="107">
        <f t="shared" si="26"/>
        <v>828901.35924492276</v>
      </c>
      <c r="K32" s="107">
        <f t="shared" si="26"/>
        <v>854920.68834636209</v>
      </c>
      <c r="L32" s="107">
        <f t="shared" si="26"/>
        <v>876811.21226911515</v>
      </c>
      <c r="M32" s="107">
        <f t="shared" si="26"/>
        <v>896970.59941115894</v>
      </c>
      <c r="N32" s="107">
        <f t="shared" si="26"/>
        <v>915483.55420372356</v>
      </c>
      <c r="O32" s="107">
        <f t="shared" si="26"/>
        <v>932440.44888278015</v>
      </c>
      <c r="P32" s="107">
        <f t="shared" si="26"/>
        <v>947934.74813315913</v>
      </c>
      <c r="Q32" s="107">
        <f t="shared" si="26"/>
        <v>962060.90858992562</v>
      </c>
      <c r="R32" s="107">
        <f t="shared" si="26"/>
        <v>974912.70217516483</v>
      </c>
      <c r="S32" s="107">
        <f t="shared" si="26"/>
        <v>986581.90998643416</v>
      </c>
      <c r="T32" s="107">
        <f t="shared" si="26"/>
        <v>997157.33431152347</v>
      </c>
      <c r="U32" s="107">
        <f t="shared" si="26"/>
        <v>1006724.0792603138</v>
      </c>
      <c r="V32" s="107">
        <f t="shared" si="26"/>
        <v>1015363.0546607049</v>
      </c>
      <c r="W32" s="107">
        <f t="shared" si="26"/>
        <v>1023150.6626545903</v>
      </c>
      <c r="X32" s="107">
        <f t="shared" si="26"/>
        <v>1030158.6314183018</v>
      </c>
      <c r="Y32" s="107">
        <f t="shared" si="26"/>
        <v>1036453.9653241859</v>
      </c>
      <c r="Z32" s="107">
        <f t="shared" si="26"/>
        <v>1042098.9854666716</v>
      </c>
      <c r="AA32" s="107">
        <f t="shared" si="26"/>
        <v>1047151.438686918</v>
      </c>
      <c r="AB32" s="107">
        <f t="shared" si="26"/>
        <v>1051664.6569915889</v>
      </c>
      <c r="AC32" s="107">
        <f t="shared" si="26"/>
        <v>1055687.7525598044</v>
      </c>
      <c r="AD32" s="107">
        <f t="shared" si="26"/>
        <v>1059265.8363804042</v>
      </c>
      <c r="AE32" s="107">
        <f t="shared" si="26"/>
        <v>1062440.2509882816</v>
      </c>
      <c r="AF32" s="107">
        <f t="shared" si="26"/>
        <v>1065248.8098116892</v>
      </c>
      <c r="AG32" s="107">
        <f t="shared" si="26"/>
        <v>1064582.7366010309</v>
      </c>
      <c r="AH32" s="107">
        <f t="shared" si="26"/>
        <v>1063599.6903664803</v>
      </c>
      <c r="AI32" s="107">
        <f t="shared" si="26"/>
        <v>1062330.7780315205</v>
      </c>
      <c r="AJ32" s="107">
        <f t="shared" si="26"/>
        <v>1060804.1955369019</v>
      </c>
      <c r="AK32" s="107">
        <f t="shared" si="26"/>
        <v>1059045.4727488391</v>
      </c>
      <c r="AL32" s="107">
        <f t="shared" si="26"/>
        <v>1057077.703308895</v>
      </c>
      <c r="AM32" s="107">
        <f t="shared" si="26"/>
        <v>1054921.7591245514</v>
      </c>
      <c r="AN32" s="107">
        <f t="shared" si="26"/>
        <v>1052596.4895596043</v>
      </c>
      <c r="AO32" s="107">
        <f t="shared" si="26"/>
        <v>1050118.9056503971</v>
      </c>
      <c r="AP32" s="107">
        <f t="shared" si="26"/>
        <v>1047504.3498660185</v>
      </c>
      <c r="AQ32" s="107">
        <f t="shared" si="26"/>
        <v>1044766.6520633771</v>
      </c>
      <c r="AR32" s="107">
        <f t="shared" si="26"/>
        <v>1044766.6520633771</v>
      </c>
      <c r="AS32" s="109"/>
      <c r="AT32" s="392" t="s">
        <v>99</v>
      </c>
      <c r="AU32" s="393"/>
      <c r="AV32" s="394"/>
      <c r="AW32" s="394"/>
      <c r="AX32" s="578"/>
      <c r="AY32" s="395">
        <f>SUM(AY13:AY31)/2</f>
        <v>50.365556216869052</v>
      </c>
      <c r="AZ32" s="837">
        <f>SUM(AZ13:AZ31)/2</f>
        <v>52</v>
      </c>
      <c r="BA32" s="843"/>
      <c r="BB32" s="109"/>
    </row>
    <row r="33" spans="1:54" ht="15.75" customHeight="1" x14ac:dyDescent="0.25">
      <c r="A33" s="84"/>
      <c r="B33" s="111"/>
      <c r="C33" s="113">
        <f t="shared" ref="C33:AR33" si="27">SUM(C14:C31)/2</f>
        <v>748764</v>
      </c>
      <c r="D33" s="113">
        <f t="shared" si="27"/>
        <v>756911</v>
      </c>
      <c r="E33" s="113">
        <f t="shared" si="27"/>
        <v>798130</v>
      </c>
      <c r="F33" s="113">
        <f t="shared" si="27"/>
        <v>831817</v>
      </c>
      <c r="G33" s="113">
        <f t="shared" si="27"/>
        <v>697597</v>
      </c>
      <c r="H33" s="113">
        <f t="shared" si="27"/>
        <v>796836</v>
      </c>
      <c r="I33" s="113">
        <f t="shared" si="27"/>
        <v>801163.45006213058</v>
      </c>
      <c r="J33" s="113">
        <f t="shared" si="27"/>
        <v>828901.35924492264</v>
      </c>
      <c r="K33" s="113">
        <f t="shared" si="27"/>
        <v>854920.68834636209</v>
      </c>
      <c r="L33" s="113">
        <f t="shared" si="27"/>
        <v>876811.21226911491</v>
      </c>
      <c r="M33" s="113">
        <f t="shared" si="27"/>
        <v>896970.59941115929</v>
      </c>
      <c r="N33" s="113">
        <f t="shared" si="27"/>
        <v>915483.55420372344</v>
      </c>
      <c r="O33" s="113">
        <f t="shared" si="27"/>
        <v>932440.44888278015</v>
      </c>
      <c r="P33" s="113">
        <f t="shared" si="27"/>
        <v>947934.74813315878</v>
      </c>
      <c r="Q33" s="113">
        <f t="shared" si="27"/>
        <v>962060.90858992538</v>
      </c>
      <c r="R33" s="113">
        <f t="shared" si="27"/>
        <v>974912.70217516483</v>
      </c>
      <c r="S33" s="113">
        <f t="shared" si="27"/>
        <v>986581.9099864345</v>
      </c>
      <c r="T33" s="113">
        <f t="shared" si="27"/>
        <v>997157.33431152347</v>
      </c>
      <c r="U33" s="113">
        <f t="shared" si="27"/>
        <v>1006724.0792603139</v>
      </c>
      <c r="V33" s="113">
        <f t="shared" si="27"/>
        <v>1015363.0546607045</v>
      </c>
      <c r="W33" s="113">
        <f t="shared" si="27"/>
        <v>1023150.6626545902</v>
      </c>
      <c r="X33" s="113">
        <f t="shared" si="27"/>
        <v>1030158.6314183018</v>
      </c>
      <c r="Y33" s="113">
        <f t="shared" si="27"/>
        <v>1036453.9653241858</v>
      </c>
      <c r="Z33" s="113">
        <f t="shared" si="27"/>
        <v>1042098.9854666716</v>
      </c>
      <c r="AA33" s="113">
        <f t="shared" si="27"/>
        <v>1047151.4386869178</v>
      </c>
      <c r="AB33" s="113">
        <f t="shared" si="27"/>
        <v>1051664.6569915891</v>
      </c>
      <c r="AC33" s="113">
        <f t="shared" si="27"/>
        <v>1055687.7525598046</v>
      </c>
      <c r="AD33" s="113">
        <f t="shared" si="27"/>
        <v>1059265.8363804044</v>
      </c>
      <c r="AE33" s="113">
        <f t="shared" si="27"/>
        <v>1062440.2509882816</v>
      </c>
      <c r="AF33" s="113">
        <f t="shared" si="27"/>
        <v>1065248.8098116894</v>
      </c>
      <c r="AG33" s="113">
        <f t="shared" si="27"/>
        <v>1064582.7366010312</v>
      </c>
      <c r="AH33" s="113">
        <f t="shared" si="27"/>
        <v>1063599.6903664803</v>
      </c>
      <c r="AI33" s="113">
        <f t="shared" si="27"/>
        <v>1062330.7780315203</v>
      </c>
      <c r="AJ33" s="113">
        <f t="shared" si="27"/>
        <v>1060804.1955369019</v>
      </c>
      <c r="AK33" s="113">
        <f t="shared" si="27"/>
        <v>1059045.4727488391</v>
      </c>
      <c r="AL33" s="113">
        <f t="shared" si="27"/>
        <v>1057077.7033088952</v>
      </c>
      <c r="AM33" s="113">
        <f t="shared" si="27"/>
        <v>1054921.7591245512</v>
      </c>
      <c r="AN33" s="113">
        <f t="shared" si="27"/>
        <v>1052596.4895596043</v>
      </c>
      <c r="AO33" s="113">
        <f t="shared" si="27"/>
        <v>1050118.9056503971</v>
      </c>
      <c r="AP33" s="113">
        <f t="shared" si="27"/>
        <v>1047504.3498660185</v>
      </c>
      <c r="AQ33" s="113">
        <f t="shared" si="27"/>
        <v>1044766.6520633771</v>
      </c>
      <c r="AR33" s="113">
        <f t="shared" si="27"/>
        <v>1044766.6520633771</v>
      </c>
      <c r="AS33" s="84"/>
      <c r="AT33" s="84"/>
      <c r="AU33" s="84"/>
      <c r="AV33" s="84"/>
      <c r="AW33" s="84"/>
      <c r="AX33" s="84"/>
      <c r="AY33" s="84"/>
      <c r="AZ33" s="84"/>
      <c r="BA33" s="84"/>
      <c r="BB33" s="84"/>
    </row>
    <row r="34" spans="1:54" ht="15.75" customHeight="1" x14ac:dyDescent="0.25">
      <c r="A34" s="84"/>
      <c r="B34" s="111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</row>
    <row r="35" spans="1:54" ht="15.75" customHeight="1" x14ac:dyDescent="0.25">
      <c r="A35" s="84"/>
      <c r="B35" s="111"/>
      <c r="C35" s="84"/>
      <c r="D35" s="939" t="s">
        <v>214</v>
      </c>
      <c r="E35" s="940"/>
      <c r="F35" s="940"/>
      <c r="G35" s="940"/>
      <c r="H35" s="941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</row>
    <row r="36" spans="1:54" ht="15.75" customHeight="1" x14ac:dyDescent="0.25">
      <c r="A36" s="84"/>
      <c r="B36" s="111"/>
      <c r="C36" s="84"/>
      <c r="D36" s="114">
        <v>2017</v>
      </c>
      <c r="E36" s="115">
        <v>2018</v>
      </c>
      <c r="F36" s="115">
        <v>2019</v>
      </c>
      <c r="G36" s="115">
        <v>2020</v>
      </c>
      <c r="H36" s="116">
        <v>2021</v>
      </c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</row>
    <row r="37" spans="1:54" ht="15.75" customHeight="1" x14ac:dyDescent="0.25">
      <c r="A37" s="84"/>
      <c r="B37" s="111"/>
      <c r="C37" s="84"/>
      <c r="D37" s="117">
        <f t="shared" ref="D37:H37" si="28">(D33-C33)/C33</f>
        <v>1.0880597891992671E-2</v>
      </c>
      <c r="E37" s="118">
        <f t="shared" si="28"/>
        <v>5.4456864809733246E-2</v>
      </c>
      <c r="F37" s="118">
        <f t="shared" si="28"/>
        <v>4.2207409820455316E-2</v>
      </c>
      <c r="G37" s="118">
        <f t="shared" si="28"/>
        <v>-0.16135760630042426</v>
      </c>
      <c r="H37" s="119">
        <f t="shared" si="28"/>
        <v>0.1422583526018604</v>
      </c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</row>
    <row r="38" spans="1:54" ht="15.75" customHeight="1" x14ac:dyDescent="0.25">
      <c r="A38" s="84"/>
      <c r="B38" s="111"/>
      <c r="C38" s="84"/>
      <c r="D38" s="120"/>
      <c r="E38" s="121">
        <f>AVERAGE(D37:F37)</f>
        <v>3.5848290840727076E-2</v>
      </c>
      <c r="F38" s="933" t="s">
        <v>100</v>
      </c>
      <c r="G38" s="934"/>
      <c r="H38" s="935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</row>
    <row r="39" spans="1:54" ht="15.75" customHeight="1" x14ac:dyDescent="0.25">
      <c r="A39" s="84"/>
      <c r="B39" s="111"/>
      <c r="C39" s="84"/>
      <c r="D39" s="247">
        <f t="shared" ref="D39:H39" si="29">(D33-C33)/C33</f>
        <v>1.0880597891992671E-2</v>
      </c>
      <c r="E39" s="247">
        <f t="shared" si="29"/>
        <v>5.4456864809733246E-2</v>
      </c>
      <c r="F39" s="247">
        <f t="shared" si="29"/>
        <v>4.2207409820455316E-2</v>
      </c>
      <c r="G39" s="247">
        <f t="shared" si="29"/>
        <v>-0.16135760630042426</v>
      </c>
      <c r="H39" s="247">
        <f t="shared" si="29"/>
        <v>0.1422583526018604</v>
      </c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</row>
    <row r="40" spans="1:54" ht="15.75" customHeight="1" x14ac:dyDescent="0.25">
      <c r="A40" s="84"/>
      <c r="B40" s="111"/>
      <c r="C40" s="84"/>
      <c r="D40" s="247"/>
      <c r="E40" s="247">
        <f>AVERAGE(D39:F39)</f>
        <v>3.5848290840727076E-2</v>
      </c>
      <c r="F40" s="247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</row>
    <row r="41" spans="1:54" ht="15.75" customHeight="1" x14ac:dyDescent="0.25">
      <c r="A41" s="84"/>
      <c r="B41" s="111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</row>
    <row r="42" spans="1:54" ht="23.1" customHeight="1" x14ac:dyDescent="0.35">
      <c r="A42" s="70" t="s">
        <v>101</v>
      </c>
      <c r="B42" s="71" t="s">
        <v>102</v>
      </c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</row>
    <row r="43" spans="1:54" ht="15.75" customHeight="1" x14ac:dyDescent="0.25">
      <c r="A43" s="84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</row>
    <row r="44" spans="1:54" ht="14.25" customHeight="1" x14ac:dyDescent="0.25">
      <c r="A44" s="69"/>
      <c r="B44" s="69">
        <v>2016</v>
      </c>
      <c r="C44" s="69">
        <v>2017</v>
      </c>
      <c r="D44" s="69">
        <v>2018</v>
      </c>
      <c r="E44" s="69">
        <v>2019</v>
      </c>
      <c r="F44" s="69">
        <v>2020</v>
      </c>
      <c r="G44" s="69">
        <v>2021</v>
      </c>
      <c r="H44" s="69">
        <v>2022</v>
      </c>
      <c r="I44" s="69">
        <v>2023</v>
      </c>
      <c r="J44" s="69">
        <v>2024</v>
      </c>
      <c r="K44" s="69">
        <v>2025</v>
      </c>
      <c r="L44" s="69">
        <v>2026</v>
      </c>
      <c r="M44" s="69">
        <v>2027</v>
      </c>
      <c r="N44" s="69">
        <v>2028</v>
      </c>
      <c r="O44" s="69">
        <v>2029</v>
      </c>
      <c r="P44" s="69">
        <v>2030</v>
      </c>
      <c r="Q44" s="69">
        <v>2031</v>
      </c>
      <c r="R44" s="69">
        <v>2032</v>
      </c>
      <c r="S44" s="69">
        <v>2033</v>
      </c>
      <c r="T44" s="69">
        <v>2034</v>
      </c>
      <c r="U44" s="69">
        <v>2035</v>
      </c>
      <c r="V44" s="69">
        <v>2036</v>
      </c>
      <c r="W44" s="69">
        <v>2037</v>
      </c>
      <c r="X44" s="69">
        <v>2038</v>
      </c>
      <c r="Y44" s="69">
        <v>2039</v>
      </c>
      <c r="Z44" s="69">
        <v>2040</v>
      </c>
      <c r="AA44" s="69">
        <v>2041</v>
      </c>
      <c r="AB44" s="69">
        <v>2042</v>
      </c>
      <c r="AC44" s="69">
        <v>2043</v>
      </c>
      <c r="AD44" s="69">
        <v>2044</v>
      </c>
      <c r="AE44" s="69">
        <v>2045</v>
      </c>
      <c r="AF44" s="69">
        <v>2046</v>
      </c>
      <c r="AG44" s="69">
        <v>2047</v>
      </c>
      <c r="AH44" s="69">
        <v>2048</v>
      </c>
      <c r="AI44" s="69">
        <v>2049</v>
      </c>
      <c r="AJ44" s="69">
        <v>2050</v>
      </c>
      <c r="AK44" s="69">
        <v>2051</v>
      </c>
      <c r="AL44" s="69">
        <v>2052</v>
      </c>
      <c r="AM44" s="69">
        <v>2053</v>
      </c>
      <c r="AN44" s="69">
        <v>2054</v>
      </c>
      <c r="AO44" s="69">
        <v>2055</v>
      </c>
      <c r="AP44" s="69">
        <v>2056</v>
      </c>
      <c r="AQ44" s="69">
        <v>2057</v>
      </c>
      <c r="AR44" s="84"/>
      <c r="AS44" s="84"/>
      <c r="AT44" s="84"/>
      <c r="AU44" s="84"/>
      <c r="AV44" s="899" t="s">
        <v>184</v>
      </c>
      <c r="AW44" s="900"/>
      <c r="AX44" s="900"/>
      <c r="AY44" s="900"/>
      <c r="AZ44" s="901"/>
      <c r="BA44" s="84"/>
      <c r="BB44" s="84"/>
    </row>
    <row r="45" spans="1:54" ht="14.25" customHeight="1" x14ac:dyDescent="0.25">
      <c r="A45" s="73" t="s">
        <v>56</v>
      </c>
      <c r="B45" s="69">
        <v>2.4039322673287547E-3</v>
      </c>
      <c r="C45" s="75">
        <v>2.3981672357284781E-3</v>
      </c>
      <c r="D45" s="75">
        <v>2.39242978899473E-3</v>
      </c>
      <c r="E45" s="75">
        <v>2.3867197296154755E-3</v>
      </c>
      <c r="F45" s="75">
        <v>2.3810368619600936E-3</v>
      </c>
      <c r="G45" s="75">
        <v>2.3753809922564722E-3</v>
      </c>
      <c r="H45" s="75">
        <v>2.3697519285689863E-3</v>
      </c>
      <c r="I45" s="75">
        <v>2.3641494807773488E-3</v>
      </c>
      <c r="J45" s="75">
        <v>2.3585734605552021E-3</v>
      </c>
      <c r="K45" s="75">
        <v>2.3530236813488715E-3</v>
      </c>
      <c r="L45" s="75">
        <v>-5.2807686079391265E-4</v>
      </c>
      <c r="M45" s="75">
        <v>-5.2835587330486949E-4</v>
      </c>
      <c r="N45" s="75">
        <v>-5.2863518080734605E-4</v>
      </c>
      <c r="O45" s="75">
        <v>-5.2891478376983453E-4</v>
      </c>
      <c r="P45" s="75">
        <v>-5.2919468266098631E-4</v>
      </c>
      <c r="Q45" s="75">
        <v>-5.2947487795086169E-4</v>
      </c>
      <c r="R45" s="75">
        <v>-5.297553701109339E-4</v>
      </c>
      <c r="S45" s="75">
        <v>-5.3003615961284172E-4</v>
      </c>
      <c r="T45" s="75">
        <v>-5.3031724692978086E-4</v>
      </c>
      <c r="U45" s="75">
        <v>-5.3059863253581189E-4</v>
      </c>
      <c r="V45" s="75">
        <v>-5.3088031690586316E-4</v>
      </c>
      <c r="W45" s="75">
        <v>-5.3116230051642908E-4</v>
      </c>
      <c r="X45" s="75">
        <v>-5.3144458384418074E-4</v>
      </c>
      <c r="Y45" s="75">
        <v>-5.3172716736722139E-4</v>
      </c>
      <c r="Z45" s="75">
        <v>-5.3201005156509049E-4</v>
      </c>
      <c r="AA45" s="75">
        <v>-5.3229323691751076E-4</v>
      </c>
      <c r="AB45" s="75">
        <v>-5.3257672390578546E-4</v>
      </c>
      <c r="AC45" s="75">
        <v>-5.3286051301210417E-4</v>
      </c>
      <c r="AD45" s="75">
        <v>-5.3314460471954499E-4</v>
      </c>
      <c r="AE45" s="75">
        <v>-5.33428999512776E-4</v>
      </c>
      <c r="AF45" s="75">
        <v>-5.3371369787582061E-4</v>
      </c>
      <c r="AG45" s="75">
        <v>-3.4847654264865352E-3</v>
      </c>
      <c r="AH45" s="75">
        <v>-3.4969514821094911E-3</v>
      </c>
      <c r="AI45" s="75">
        <v>-3.5092230649070898E-3</v>
      </c>
      <c r="AJ45" s="75">
        <v>-3.5215810784528191E-3</v>
      </c>
      <c r="AK45" s="75">
        <v>-3.5340264390914754E-3</v>
      </c>
      <c r="AL45" s="75">
        <v>-3.5465600761681961E-3</v>
      </c>
      <c r="AM45" s="75">
        <v>-3.5591829322598129E-3</v>
      </c>
      <c r="AN45" s="75">
        <v>-3.5718959634085845E-3</v>
      </c>
      <c r="AO45" s="75">
        <v>-3.5847001393664178E-3</v>
      </c>
      <c r="AP45" s="75">
        <v>-3.5975964438400353E-3</v>
      </c>
      <c r="AQ45" s="75">
        <v>-3.6105858747429E-3</v>
      </c>
      <c r="AR45" s="84"/>
      <c r="AS45" s="84"/>
      <c r="AT45" s="84"/>
      <c r="AU45" s="84"/>
      <c r="AV45" s="902"/>
      <c r="AW45" s="903"/>
      <c r="AX45" s="903"/>
      <c r="AY45" s="903"/>
      <c r="AZ45" s="904"/>
      <c r="BA45" s="84"/>
      <c r="BB45" s="84"/>
    </row>
    <row r="46" spans="1:54" ht="14.25" customHeight="1" x14ac:dyDescent="0.25">
      <c r="A46" s="73" t="s">
        <v>57</v>
      </c>
      <c r="B46" s="69"/>
      <c r="C46" s="75">
        <f t="shared" ref="C46:E46" si="30">D77</f>
        <v>1.0880597891992671E-2</v>
      </c>
      <c r="D46" s="75">
        <f t="shared" si="30"/>
        <v>5.4456864809733246E-2</v>
      </c>
      <c r="E46" s="75">
        <f t="shared" si="30"/>
        <v>4.2207409820455316E-2</v>
      </c>
      <c r="F46" s="76">
        <f>AVERAGE(C46:E46)</f>
        <v>3.5848290840727076E-2</v>
      </c>
      <c r="G46" s="77">
        <f t="shared" ref="G46:I46" si="31">F46</f>
        <v>3.5848290840727076E-2</v>
      </c>
      <c r="H46" s="75">
        <f t="shared" si="31"/>
        <v>3.5848290840727076E-2</v>
      </c>
      <c r="I46" s="75">
        <f t="shared" si="31"/>
        <v>3.5848290840727076E-2</v>
      </c>
      <c r="J46" s="75">
        <f t="shared" ref="J46:L46" si="32">I46*0.9</f>
        <v>3.2263461756654371E-2</v>
      </c>
      <c r="K46" s="75">
        <f t="shared" si="32"/>
        <v>2.9037115580988936E-2</v>
      </c>
      <c r="L46" s="75">
        <f t="shared" si="32"/>
        <v>2.6133404022890043E-2</v>
      </c>
      <c r="M46" s="77">
        <f>M48+0.05</f>
        <v>7.3520063620601039E-2</v>
      </c>
      <c r="N46" s="75">
        <f>M46*0.9</f>
        <v>6.6168057258540941E-2</v>
      </c>
      <c r="O46" s="75">
        <f t="shared" ref="O46:AQ46" si="33">N46*0.9</f>
        <v>5.9551251532686846E-2</v>
      </c>
      <c r="P46" s="75">
        <f t="shared" si="33"/>
        <v>5.3596126379418164E-2</v>
      </c>
      <c r="Q46" s="75">
        <f t="shared" si="33"/>
        <v>4.8236513741476347E-2</v>
      </c>
      <c r="R46" s="75">
        <f t="shared" si="33"/>
        <v>4.3412862367328713E-2</v>
      </c>
      <c r="S46" s="75">
        <f t="shared" si="33"/>
        <v>3.9071576130595843E-2</v>
      </c>
      <c r="T46" s="75">
        <f t="shared" si="33"/>
        <v>3.516441851753626E-2</v>
      </c>
      <c r="U46" s="75">
        <f t="shared" si="33"/>
        <v>3.1647976665782632E-2</v>
      </c>
      <c r="V46" s="75">
        <f t="shared" si="33"/>
        <v>2.848317899920437E-2</v>
      </c>
      <c r="W46" s="75">
        <f t="shared" si="33"/>
        <v>2.5634861099283934E-2</v>
      </c>
      <c r="X46" s="75">
        <f t="shared" si="33"/>
        <v>2.3071374989355541E-2</v>
      </c>
      <c r="Y46" s="75">
        <f t="shared" si="33"/>
        <v>2.0764237490419987E-2</v>
      </c>
      <c r="Z46" s="75">
        <f t="shared" si="33"/>
        <v>1.8687813741377988E-2</v>
      </c>
      <c r="AA46" s="75">
        <f t="shared" si="33"/>
        <v>1.6819032367240191E-2</v>
      </c>
      <c r="AB46" s="75">
        <f t="shared" si="33"/>
        <v>1.5137129130516172E-2</v>
      </c>
      <c r="AC46" s="75">
        <f t="shared" si="33"/>
        <v>1.3623416217464554E-2</v>
      </c>
      <c r="AD46" s="75">
        <f t="shared" si="33"/>
        <v>1.2261074595718098E-2</v>
      </c>
      <c r="AE46" s="75">
        <f t="shared" si="33"/>
        <v>1.1034967136146288E-2</v>
      </c>
      <c r="AF46" s="75">
        <f t="shared" si="33"/>
        <v>9.9314704225316602E-3</v>
      </c>
      <c r="AG46" s="75">
        <f t="shared" si="33"/>
        <v>8.9383233802784942E-3</v>
      </c>
      <c r="AH46" s="75">
        <f t="shared" si="33"/>
        <v>8.0444910422506448E-3</v>
      </c>
      <c r="AI46" s="75">
        <f t="shared" si="33"/>
        <v>7.2400419380255808E-3</v>
      </c>
      <c r="AJ46" s="75">
        <f t="shared" si="33"/>
        <v>6.5160377442230232E-3</v>
      </c>
      <c r="AK46" s="75">
        <f t="shared" si="33"/>
        <v>5.8644339698007211E-3</v>
      </c>
      <c r="AL46" s="75">
        <f t="shared" si="33"/>
        <v>5.2779905728206492E-3</v>
      </c>
      <c r="AM46" s="75">
        <f t="shared" si="33"/>
        <v>4.750191515538584E-3</v>
      </c>
      <c r="AN46" s="75">
        <f t="shared" si="33"/>
        <v>4.2751723639847259E-3</v>
      </c>
      <c r="AO46" s="75">
        <f t="shared" si="33"/>
        <v>3.8476551275862534E-3</v>
      </c>
      <c r="AP46" s="75">
        <f t="shared" si="33"/>
        <v>3.4628896148276283E-3</v>
      </c>
      <c r="AQ46" s="75">
        <f t="shared" si="33"/>
        <v>3.1166006533448654E-3</v>
      </c>
      <c r="AR46" s="84"/>
      <c r="AS46" s="84"/>
      <c r="AT46" s="84"/>
      <c r="AU46" s="84"/>
      <c r="AV46" s="902"/>
      <c r="AW46" s="903"/>
      <c r="AX46" s="903"/>
      <c r="AY46" s="903"/>
      <c r="AZ46" s="904"/>
      <c r="BA46" s="84"/>
      <c r="BB46" s="84"/>
    </row>
    <row r="47" spans="1:54" ht="14.25" customHeight="1" x14ac:dyDescent="0.25">
      <c r="A47" s="73" t="s">
        <v>58</v>
      </c>
      <c r="B47" s="69"/>
      <c r="C47" s="75">
        <f t="shared" ref="C47:AQ47" si="34">C45+C46</f>
        <v>1.3278765127721149E-2</v>
      </c>
      <c r="D47" s="75">
        <f t="shared" si="34"/>
        <v>5.6849294598727979E-2</v>
      </c>
      <c r="E47" s="75">
        <f t="shared" si="34"/>
        <v>4.4594129550070791E-2</v>
      </c>
      <c r="F47" s="75">
        <f t="shared" si="34"/>
        <v>3.8229327702687173E-2</v>
      </c>
      <c r="G47" s="75">
        <f t="shared" si="34"/>
        <v>3.8223671832983551E-2</v>
      </c>
      <c r="H47" s="75">
        <f t="shared" si="34"/>
        <v>3.8218042769296065E-2</v>
      </c>
      <c r="I47" s="75">
        <f t="shared" si="34"/>
        <v>3.8212440321504428E-2</v>
      </c>
      <c r="J47" s="75">
        <f t="shared" si="34"/>
        <v>3.4622035217209572E-2</v>
      </c>
      <c r="K47" s="75">
        <f t="shared" si="34"/>
        <v>3.1390139262337809E-2</v>
      </c>
      <c r="L47" s="75">
        <f t="shared" si="34"/>
        <v>2.5605327162096129E-2</v>
      </c>
      <c r="M47" s="75">
        <f t="shared" si="34"/>
        <v>7.2991707747296172E-2</v>
      </c>
      <c r="N47" s="75">
        <f t="shared" si="34"/>
        <v>6.56394220777336E-2</v>
      </c>
      <c r="O47" s="75">
        <f t="shared" si="34"/>
        <v>5.9022336748917013E-2</v>
      </c>
      <c r="P47" s="75">
        <f t="shared" si="34"/>
        <v>5.3066931696757177E-2</v>
      </c>
      <c r="Q47" s="75">
        <f t="shared" si="34"/>
        <v>4.7707038863525487E-2</v>
      </c>
      <c r="R47" s="75">
        <f t="shared" si="34"/>
        <v>4.2883106997217778E-2</v>
      </c>
      <c r="S47" s="75">
        <f t="shared" si="34"/>
        <v>3.8541539970983002E-2</v>
      </c>
      <c r="T47" s="75">
        <f t="shared" si="34"/>
        <v>3.4634101270606482E-2</v>
      </c>
      <c r="U47" s="75">
        <f t="shared" si="34"/>
        <v>3.111737803324682E-2</v>
      </c>
      <c r="V47" s="75">
        <f t="shared" si="34"/>
        <v>2.7952298682298506E-2</v>
      </c>
      <c r="W47" s="75">
        <f t="shared" si="34"/>
        <v>2.5103698798767504E-2</v>
      </c>
      <c r="X47" s="75">
        <f t="shared" si="34"/>
        <v>2.253993040551136E-2</v>
      </c>
      <c r="Y47" s="75">
        <f t="shared" si="34"/>
        <v>2.0232510323052767E-2</v>
      </c>
      <c r="Z47" s="75">
        <f t="shared" si="34"/>
        <v>1.8155803689812896E-2</v>
      </c>
      <c r="AA47" s="75">
        <f t="shared" si="34"/>
        <v>1.6286739130322681E-2</v>
      </c>
      <c r="AB47" s="75">
        <f t="shared" si="34"/>
        <v>1.4604552406610386E-2</v>
      </c>
      <c r="AC47" s="75">
        <f t="shared" si="34"/>
        <v>1.309055570445245E-2</v>
      </c>
      <c r="AD47" s="75">
        <f t="shared" si="34"/>
        <v>1.1727929990998554E-2</v>
      </c>
      <c r="AE47" s="75">
        <f t="shared" si="34"/>
        <v>1.0501538136633513E-2</v>
      </c>
      <c r="AF47" s="75">
        <f t="shared" si="34"/>
        <v>9.397756724655839E-3</v>
      </c>
      <c r="AG47" s="75">
        <f t="shared" si="34"/>
        <v>5.453557953791959E-3</v>
      </c>
      <c r="AH47" s="75">
        <f t="shared" si="34"/>
        <v>4.5475395601411537E-3</v>
      </c>
      <c r="AI47" s="75">
        <f t="shared" si="34"/>
        <v>3.730818873118491E-3</v>
      </c>
      <c r="AJ47" s="75">
        <f t="shared" si="34"/>
        <v>2.9944566657702041E-3</v>
      </c>
      <c r="AK47" s="75">
        <f t="shared" si="34"/>
        <v>2.3304075307092457E-3</v>
      </c>
      <c r="AL47" s="75">
        <f t="shared" si="34"/>
        <v>1.7314304966524531E-3</v>
      </c>
      <c r="AM47" s="75">
        <f t="shared" si="34"/>
        <v>1.1910085832787711E-3</v>
      </c>
      <c r="AN47" s="75">
        <f t="shared" si="34"/>
        <v>7.0327640057614134E-4</v>
      </c>
      <c r="AO47" s="75">
        <f t="shared" si="34"/>
        <v>2.6295498821983553E-4</v>
      </c>
      <c r="AP47" s="75">
        <f t="shared" si="34"/>
        <v>-1.3470682901240696E-4</v>
      </c>
      <c r="AQ47" s="75">
        <f t="shared" si="34"/>
        <v>-4.9398522139803462E-4</v>
      </c>
      <c r="AR47" s="84"/>
      <c r="AS47" s="84"/>
      <c r="AT47" s="84"/>
      <c r="AU47" s="84"/>
      <c r="AV47" s="902"/>
      <c r="AW47" s="903"/>
      <c r="AX47" s="903"/>
      <c r="AY47" s="903"/>
      <c r="AZ47" s="904"/>
      <c r="BA47" s="84"/>
      <c r="BB47" s="84"/>
    </row>
    <row r="48" spans="1:54" ht="14.25" customHeight="1" x14ac:dyDescent="0.25">
      <c r="A48" s="73"/>
      <c r="B48" s="69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>
        <f>L46*0.9</f>
        <v>2.352006362060104E-2</v>
      </c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84"/>
      <c r="AS48" s="84"/>
      <c r="AT48" s="84"/>
      <c r="AU48" s="84"/>
      <c r="AV48" s="902"/>
      <c r="AW48" s="903"/>
      <c r="AX48" s="903"/>
      <c r="AY48" s="903"/>
      <c r="AZ48" s="904"/>
      <c r="BA48" s="84"/>
      <c r="BB48" s="84"/>
    </row>
    <row r="49" spans="1:54" ht="15" customHeight="1" x14ac:dyDescent="0.25">
      <c r="A49" s="72"/>
      <c r="B49" s="111"/>
      <c r="C49" s="84"/>
      <c r="D49" s="84"/>
      <c r="E49" s="84"/>
      <c r="F49" s="84"/>
      <c r="G49" s="35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936"/>
      <c r="AW49" s="937"/>
      <c r="AX49" s="937"/>
      <c r="AY49" s="937"/>
      <c r="AZ49" s="938"/>
      <c r="BA49" s="84"/>
      <c r="BB49" s="84"/>
    </row>
    <row r="50" spans="1:54" ht="15.75" customHeight="1" x14ac:dyDescent="0.25">
      <c r="A50" s="355" t="s">
        <v>236</v>
      </c>
      <c r="B50" s="957" t="s">
        <v>185</v>
      </c>
      <c r="C50" s="356">
        <v>2016</v>
      </c>
      <c r="D50" s="357">
        <v>2017</v>
      </c>
      <c r="E50" s="358">
        <v>2018</v>
      </c>
      <c r="F50" s="82">
        <v>2019</v>
      </c>
      <c r="G50" s="205">
        <v>2020</v>
      </c>
      <c r="H50" s="359">
        <v>2021</v>
      </c>
      <c r="I50" s="80">
        <v>2022</v>
      </c>
      <c r="J50" s="81">
        <v>2023</v>
      </c>
      <c r="K50" s="82">
        <v>2024</v>
      </c>
      <c r="L50" s="79">
        <v>2025</v>
      </c>
      <c r="M50" s="80">
        <v>2026</v>
      </c>
      <c r="N50" s="81">
        <v>2027</v>
      </c>
      <c r="O50" s="82">
        <v>2028</v>
      </c>
      <c r="P50" s="83">
        <v>2029</v>
      </c>
      <c r="Q50" s="79">
        <v>2030</v>
      </c>
      <c r="R50" s="80">
        <v>2031</v>
      </c>
      <c r="S50" s="81">
        <v>2032</v>
      </c>
      <c r="T50" s="82">
        <v>2033</v>
      </c>
      <c r="U50" s="79">
        <v>2034</v>
      </c>
      <c r="V50" s="80">
        <v>2035</v>
      </c>
      <c r="W50" s="81">
        <v>2036</v>
      </c>
      <c r="X50" s="82">
        <v>2037</v>
      </c>
      <c r="Y50" s="83">
        <v>2038</v>
      </c>
      <c r="Z50" s="79">
        <v>2039</v>
      </c>
      <c r="AA50" s="80">
        <v>2040</v>
      </c>
      <c r="AB50" s="81">
        <v>2041</v>
      </c>
      <c r="AC50" s="82">
        <v>2042</v>
      </c>
      <c r="AD50" s="79">
        <v>2043</v>
      </c>
      <c r="AE50" s="80">
        <v>2044</v>
      </c>
      <c r="AF50" s="81">
        <v>2045</v>
      </c>
      <c r="AG50" s="82">
        <v>2046</v>
      </c>
      <c r="AH50" s="83">
        <v>2047</v>
      </c>
      <c r="AI50" s="79">
        <v>2048</v>
      </c>
      <c r="AJ50" s="80">
        <v>2049</v>
      </c>
      <c r="AK50" s="81">
        <v>2050</v>
      </c>
      <c r="AL50" s="82">
        <v>2051</v>
      </c>
      <c r="AM50" s="79">
        <v>2052</v>
      </c>
      <c r="AN50" s="80">
        <v>2053</v>
      </c>
      <c r="AO50" s="81">
        <v>2054</v>
      </c>
      <c r="AP50" s="82">
        <v>2055</v>
      </c>
      <c r="AQ50" s="83">
        <v>2056</v>
      </c>
      <c r="AR50" s="79">
        <v>2057</v>
      </c>
      <c r="AS50" s="84"/>
      <c r="AT50" s="355" t="s">
        <v>280</v>
      </c>
      <c r="AU50" s="958" t="s">
        <v>185</v>
      </c>
      <c r="AV50" s="360" t="s">
        <v>60</v>
      </c>
      <c r="AW50" s="85" t="s">
        <v>61</v>
      </c>
      <c r="AX50" s="835" t="s">
        <v>458</v>
      </c>
      <c r="AY50" s="835" t="s">
        <v>458</v>
      </c>
      <c r="AZ50" s="361" t="s">
        <v>156</v>
      </c>
      <c r="BA50" s="362" t="s">
        <v>459</v>
      </c>
      <c r="BB50" s="84"/>
    </row>
    <row r="51" spans="1:54" ht="15.75" customHeight="1" thickTop="1" thickBot="1" x14ac:dyDescent="0.3">
      <c r="A51" s="363" t="s">
        <v>186</v>
      </c>
      <c r="B51" s="953"/>
      <c r="C51" s="364" t="s">
        <v>11</v>
      </c>
      <c r="D51" s="365" t="s">
        <v>11</v>
      </c>
      <c r="E51" s="366" t="s">
        <v>11</v>
      </c>
      <c r="F51" s="367" t="s">
        <v>11</v>
      </c>
      <c r="G51" s="88" t="s">
        <v>11</v>
      </c>
      <c r="H51" s="318" t="s">
        <v>11</v>
      </c>
      <c r="I51" s="80" t="s">
        <v>11</v>
      </c>
      <c r="J51" s="81" t="s">
        <v>11</v>
      </c>
      <c r="K51" s="82" t="s">
        <v>11</v>
      </c>
      <c r="L51" s="79" t="s">
        <v>11</v>
      </c>
      <c r="M51" s="80" t="s">
        <v>11</v>
      </c>
      <c r="N51" s="81" t="s">
        <v>11</v>
      </c>
      <c r="O51" s="82" t="s">
        <v>11</v>
      </c>
      <c r="P51" s="83" t="s">
        <v>11</v>
      </c>
      <c r="Q51" s="79" t="s">
        <v>11</v>
      </c>
      <c r="R51" s="80" t="s">
        <v>11</v>
      </c>
      <c r="S51" s="81" t="s">
        <v>11</v>
      </c>
      <c r="T51" s="82" t="s">
        <v>11</v>
      </c>
      <c r="U51" s="79" t="s">
        <v>11</v>
      </c>
      <c r="V51" s="80" t="s">
        <v>11</v>
      </c>
      <c r="W51" s="81" t="s">
        <v>11</v>
      </c>
      <c r="X51" s="82" t="s">
        <v>11</v>
      </c>
      <c r="Y51" s="83" t="s">
        <v>11</v>
      </c>
      <c r="Z51" s="79" t="s">
        <v>11</v>
      </c>
      <c r="AA51" s="80" t="s">
        <v>11</v>
      </c>
      <c r="AB51" s="81" t="s">
        <v>11</v>
      </c>
      <c r="AC51" s="82" t="s">
        <v>11</v>
      </c>
      <c r="AD51" s="79" t="s">
        <v>11</v>
      </c>
      <c r="AE51" s="80" t="s">
        <v>11</v>
      </c>
      <c r="AF51" s="81" t="s">
        <v>11</v>
      </c>
      <c r="AG51" s="82" t="s">
        <v>11</v>
      </c>
      <c r="AH51" s="83" t="s">
        <v>11</v>
      </c>
      <c r="AI51" s="79" t="s">
        <v>11</v>
      </c>
      <c r="AJ51" s="80" t="s">
        <v>11</v>
      </c>
      <c r="AK51" s="81" t="s">
        <v>11</v>
      </c>
      <c r="AL51" s="82" t="s">
        <v>11</v>
      </c>
      <c r="AM51" s="79" t="s">
        <v>11</v>
      </c>
      <c r="AN51" s="80" t="s">
        <v>11</v>
      </c>
      <c r="AO51" s="81" t="s">
        <v>11</v>
      </c>
      <c r="AP51" s="82" t="s">
        <v>11</v>
      </c>
      <c r="AQ51" s="83" t="s">
        <v>11</v>
      </c>
      <c r="AR51" s="79" t="s">
        <v>11</v>
      </c>
      <c r="AS51" s="84"/>
      <c r="AT51" s="368" t="s">
        <v>186</v>
      </c>
      <c r="AU51" s="956"/>
      <c r="AV51" s="369" t="s">
        <v>11</v>
      </c>
      <c r="AW51" s="89" t="s">
        <v>11</v>
      </c>
      <c r="AX51" s="89" t="s">
        <v>11</v>
      </c>
      <c r="AY51" s="89" t="s">
        <v>11</v>
      </c>
      <c r="AZ51" s="370" t="s">
        <v>11</v>
      </c>
      <c r="BA51" s="371"/>
      <c r="BB51" s="84"/>
    </row>
    <row r="52" spans="1:54" ht="15.75" customHeight="1" thickTop="1" x14ac:dyDescent="0.25">
      <c r="A52" s="249" t="s">
        <v>254</v>
      </c>
      <c r="B52" s="372"/>
      <c r="C52" s="100">
        <v>123873</v>
      </c>
      <c r="D52" s="101">
        <v>114385</v>
      </c>
      <c r="E52" s="178">
        <v>113657</v>
      </c>
      <c r="F52" s="102">
        <v>119282</v>
      </c>
      <c r="G52" s="96">
        <v>108947</v>
      </c>
      <c r="H52" s="163">
        <v>121914</v>
      </c>
      <c r="I52" s="93">
        <f>AVERAGE(C52:H52)*(1+I$9)</f>
        <v>121480.89157120581</v>
      </c>
      <c r="J52" s="94">
        <f t="shared" ref="J52" si="35">I52*(1+J$9)</f>
        <v>125686.80727740211</v>
      </c>
      <c r="K52" s="95">
        <f t="shared" ref="K52" si="36">J52*(1+K$9)</f>
        <v>129632.13366127839</v>
      </c>
      <c r="L52" s="92">
        <f t="shared" ref="L52" si="37">K52*(1+L$9)</f>
        <v>132951.40685439602</v>
      </c>
      <c r="M52" s="93">
        <f t="shared" ref="M52" si="38">L52*(1+M$9)</f>
        <v>136008.18674538416</v>
      </c>
      <c r="N52" s="94">
        <f t="shared" ref="N52" si="39">M52*(1+N$9)</f>
        <v>138815.31711764933</v>
      </c>
      <c r="O52" s="95">
        <f t="shared" ref="O52" si="40">N52*(1+O$9)</f>
        <v>141386.50116721011</v>
      </c>
      <c r="P52" s="96">
        <f t="shared" ref="P52" si="41">O52*(1+P$9)</f>
        <v>143735.91099994912</v>
      </c>
      <c r="Q52" s="92">
        <f t="shared" ref="Q52" si="42">P52*(1+Q$9)</f>
        <v>145877.86913175459</v>
      </c>
      <c r="R52" s="93">
        <f t="shared" ref="R52" si="43">Q52*(1+R$9)</f>
        <v>147826.59425507727</v>
      </c>
      <c r="S52" s="94">
        <f t="shared" ref="S52" si="44">R52*(1+S$9)</f>
        <v>149596.00319245801</v>
      </c>
      <c r="T52" s="95">
        <f t="shared" ref="T52" si="45">S52*(1+T$9)</f>
        <v>151199.56108773642</v>
      </c>
      <c r="U52" s="92">
        <f t="shared" ref="U52" si="46">T52*(1+U$9)</f>
        <v>152650.17232783139</v>
      </c>
      <c r="V52" s="93">
        <f t="shared" ref="V52" si="47">U52*(1+V$9)</f>
        <v>153960.10531818416</v>
      </c>
      <c r="W52" s="94">
        <f t="shared" ref="W52" si="48">V52*(1+W$9)</f>
        <v>155140.94496111956</v>
      </c>
      <c r="X52" s="95">
        <f t="shared" ref="X52" si="49">W52*(1+X$9)</f>
        <v>156203.56744277771</v>
      </c>
      <c r="Y52" s="96">
        <f t="shared" ref="Y52" si="50">X52*(1+Y$9)</f>
        <v>157158.13267608423</v>
      </c>
      <c r="Z52" s="92">
        <f t="shared" ref="Z52" si="51">Y52*(1+Z$9)</f>
        <v>158014.09044574213</v>
      </c>
      <c r="AA52" s="93">
        <f t="shared" ref="AA52" si="52">Z52*(1+AA$9)</f>
        <v>158780.19693970378</v>
      </c>
      <c r="AB52" s="94">
        <f t="shared" ref="AB52" si="53">AA52*(1+AB$9)</f>
        <v>159464.53892193525</v>
      </c>
      <c r="AC52" s="95">
        <f t="shared" ref="AC52" si="54">AB52*(1+AC$9)</f>
        <v>160074.5633014362</v>
      </c>
      <c r="AD52" s="92">
        <f t="shared" ref="AD52" si="55">AC52*(1+AD$9)</f>
        <v>160617.11028433868</v>
      </c>
      <c r="AE52" s="93">
        <f t="shared" ref="AE52" si="56">AD52*(1+AE$9)</f>
        <v>161098.44866385625</v>
      </c>
      <c r="AF52" s="94">
        <f t="shared" ref="AF52" si="57">AE52*(1+AF$9)</f>
        <v>161524.31211265849</v>
      </c>
      <c r="AG52" s="95">
        <f t="shared" ref="AG52" si="58">AF52*(1+AG$9)</f>
        <v>161423.31503462626</v>
      </c>
      <c r="AH52" s="96">
        <f t="shared" ref="AH52" si="59">AG52*(1+AH$9)</f>
        <v>161274.25514800803</v>
      </c>
      <c r="AI52" s="92">
        <f t="shared" ref="AI52" si="60">AH52*(1+AI$9)</f>
        <v>161081.84921415686</v>
      </c>
      <c r="AJ52" s="93">
        <f t="shared" ref="AJ52" si="61">AI52*(1+AJ$9)</f>
        <v>160850.37260037864</v>
      </c>
      <c r="AK52" s="94">
        <f t="shared" ref="AK52" si="62">AJ52*(1+AK$9)</f>
        <v>160583.69641550787</v>
      </c>
      <c r="AL52" s="95">
        <f t="shared" ref="AL52" si="63">AK52*(1+AL$9)</f>
        <v>160285.32236218281</v>
      </c>
      <c r="AM52" s="92">
        <f t="shared" ref="AM52" si="64">AL52*(1+AM$9)</f>
        <v>159958.41526017818</v>
      </c>
      <c r="AN52" s="93">
        <f t="shared" ref="AN52" si="65">AM52*(1+AN$9)</f>
        <v>159605.83324976411</v>
      </c>
      <c r="AO52" s="94">
        <f t="shared" ref="AO52" si="66">AN52*(1+AO$9)</f>
        <v>159230.15572452301</v>
      </c>
      <c r="AP52" s="95">
        <f t="shared" ref="AP52" si="67">AO52*(1+AP$9)</f>
        <v>158833.70907218967</v>
      </c>
      <c r="AQ52" s="96">
        <f t="shared" ref="AQ52" si="68">AP52*(1+AQ$9)</f>
        <v>158418.59032221223</v>
      </c>
      <c r="AR52" s="92">
        <f t="shared" ref="AR52" si="69">AQ52*(1+AR$9)</f>
        <v>158418.59032221223</v>
      </c>
      <c r="AS52" s="84"/>
      <c r="AT52" s="373" t="s">
        <v>187</v>
      </c>
      <c r="AU52" s="374" t="s">
        <v>188</v>
      </c>
      <c r="AV52" s="375">
        <v>220</v>
      </c>
      <c r="AW52" s="290">
        <v>8</v>
      </c>
      <c r="AX52" s="576">
        <v>2</v>
      </c>
      <c r="AY52" s="376">
        <f>X52/AV52/AW52/AX52</f>
        <v>44.37601347806185</v>
      </c>
      <c r="AZ52" s="377">
        <f t="shared" ref="AZ52" si="70">ROUNDUP(AY52,0)</f>
        <v>45</v>
      </c>
      <c r="BA52" s="839"/>
      <c r="BB52" s="84"/>
    </row>
    <row r="53" spans="1:54" ht="15.75" customHeight="1" x14ac:dyDescent="0.25">
      <c r="A53" s="385" t="s">
        <v>189</v>
      </c>
      <c r="B53" s="372"/>
      <c r="C53" s="386">
        <f>SUM(C52:C52)</f>
        <v>123873</v>
      </c>
      <c r="D53" s="387">
        <f>SUM(D52:D52)</f>
        <v>114385</v>
      </c>
      <c r="E53" s="200">
        <f>SUM(E52:E52)</f>
        <v>113657</v>
      </c>
      <c r="F53" s="383">
        <f>SUM(F52:F52)</f>
        <v>119282</v>
      </c>
      <c r="G53" s="383">
        <f t="shared" ref="G53" si="71">SUM(G52:G52)</f>
        <v>108947</v>
      </c>
      <c r="H53" s="383">
        <f t="shared" ref="H53" si="72">SUM(H52:H52)</f>
        <v>121914</v>
      </c>
      <c r="I53" s="93">
        <f t="shared" ref="I53:I67" si="73">AVERAGE(C53:H53)*(1+I$9)</f>
        <v>121480.89157120581</v>
      </c>
      <c r="J53" s="383">
        <f t="shared" ref="J53:AR53" si="74">SUM(J52:J52)</f>
        <v>125686.80727740211</v>
      </c>
      <c r="K53" s="383">
        <f t="shared" si="74"/>
        <v>129632.13366127839</v>
      </c>
      <c r="L53" s="383">
        <f t="shared" si="74"/>
        <v>132951.40685439602</v>
      </c>
      <c r="M53" s="383">
        <f t="shared" si="74"/>
        <v>136008.18674538416</v>
      </c>
      <c r="N53" s="383">
        <f t="shared" si="74"/>
        <v>138815.31711764933</v>
      </c>
      <c r="O53" s="383">
        <f t="shared" si="74"/>
        <v>141386.50116721011</v>
      </c>
      <c r="P53" s="383">
        <f t="shared" si="74"/>
        <v>143735.91099994912</v>
      </c>
      <c r="Q53" s="383">
        <f t="shared" si="74"/>
        <v>145877.86913175459</v>
      </c>
      <c r="R53" s="383">
        <f t="shared" si="74"/>
        <v>147826.59425507727</v>
      </c>
      <c r="S53" s="383">
        <f t="shared" si="74"/>
        <v>149596.00319245801</v>
      </c>
      <c r="T53" s="383">
        <f t="shared" si="74"/>
        <v>151199.56108773642</v>
      </c>
      <c r="U53" s="383">
        <f t="shared" si="74"/>
        <v>152650.17232783139</v>
      </c>
      <c r="V53" s="383">
        <f t="shared" si="74"/>
        <v>153960.10531818416</v>
      </c>
      <c r="W53" s="383">
        <f t="shared" si="74"/>
        <v>155140.94496111956</v>
      </c>
      <c r="X53" s="383">
        <f t="shared" si="74"/>
        <v>156203.56744277771</v>
      </c>
      <c r="Y53" s="383">
        <f t="shared" si="74"/>
        <v>157158.13267608423</v>
      </c>
      <c r="Z53" s="383">
        <f t="shared" si="74"/>
        <v>158014.09044574213</v>
      </c>
      <c r="AA53" s="383">
        <f t="shared" si="74"/>
        <v>158780.19693970378</v>
      </c>
      <c r="AB53" s="383">
        <f t="shared" si="74"/>
        <v>159464.53892193525</v>
      </c>
      <c r="AC53" s="383">
        <f t="shared" si="74"/>
        <v>160074.5633014362</v>
      </c>
      <c r="AD53" s="383">
        <f t="shared" si="74"/>
        <v>160617.11028433868</v>
      </c>
      <c r="AE53" s="383">
        <f t="shared" si="74"/>
        <v>161098.44866385625</v>
      </c>
      <c r="AF53" s="383">
        <f t="shared" si="74"/>
        <v>161524.31211265849</v>
      </c>
      <c r="AG53" s="383">
        <f t="shared" si="74"/>
        <v>161423.31503462626</v>
      </c>
      <c r="AH53" s="383">
        <f t="shared" si="74"/>
        <v>161274.25514800803</v>
      </c>
      <c r="AI53" s="383">
        <f t="shared" si="74"/>
        <v>161081.84921415686</v>
      </c>
      <c r="AJ53" s="383">
        <f t="shared" si="74"/>
        <v>160850.37260037864</v>
      </c>
      <c r="AK53" s="383">
        <f t="shared" si="74"/>
        <v>160583.69641550787</v>
      </c>
      <c r="AL53" s="383">
        <f t="shared" si="74"/>
        <v>160285.32236218281</v>
      </c>
      <c r="AM53" s="383">
        <f t="shared" si="74"/>
        <v>159958.41526017818</v>
      </c>
      <c r="AN53" s="383">
        <f t="shared" si="74"/>
        <v>159605.83324976411</v>
      </c>
      <c r="AO53" s="383">
        <f t="shared" si="74"/>
        <v>159230.15572452301</v>
      </c>
      <c r="AP53" s="383">
        <f t="shared" si="74"/>
        <v>158833.70907218967</v>
      </c>
      <c r="AQ53" s="383">
        <f t="shared" si="74"/>
        <v>158418.59032221223</v>
      </c>
      <c r="AR53" s="383">
        <f t="shared" si="74"/>
        <v>158418.59032221223</v>
      </c>
      <c r="AS53" s="84"/>
      <c r="AT53" s="385" t="s">
        <v>189</v>
      </c>
      <c r="AU53" s="378"/>
      <c r="AV53" s="379"/>
      <c r="AW53" s="103"/>
      <c r="AX53" s="577"/>
      <c r="AY53" s="380"/>
      <c r="AZ53" s="381"/>
      <c r="BA53" s="840"/>
      <c r="BB53" s="84"/>
    </row>
    <row r="54" spans="1:54" ht="15.75" customHeight="1" x14ac:dyDescent="0.25">
      <c r="A54" s="222" t="s">
        <v>190</v>
      </c>
      <c r="B54" s="372"/>
      <c r="C54" s="100">
        <v>114826</v>
      </c>
      <c r="D54" s="101">
        <v>126053</v>
      </c>
      <c r="E54" s="178">
        <v>113113</v>
      </c>
      <c r="F54" s="102">
        <v>106728</v>
      </c>
      <c r="G54" s="96">
        <v>77258</v>
      </c>
      <c r="H54" s="163">
        <v>82869</v>
      </c>
      <c r="I54" s="93">
        <f t="shared" si="73"/>
        <v>107428.51315604751</v>
      </c>
      <c r="J54" s="94">
        <f t="shared" ref="J54" si="75">I54*(1+J$9)</f>
        <v>111147.90692186865</v>
      </c>
      <c r="K54" s="95">
        <f t="shared" ref="K54" si="76">J54*(1+K$9)</f>
        <v>114636.85519886347</v>
      </c>
      <c r="L54" s="92">
        <f t="shared" ref="L54" si="77">K54*(1+L$9)</f>
        <v>117572.16938106422</v>
      </c>
      <c r="M54" s="93">
        <f t="shared" ref="M54" si="78">L54*(1+M$9)</f>
        <v>120275.35433868924</v>
      </c>
      <c r="N54" s="94">
        <f t="shared" ref="N54" si="79">M54*(1+N$9)</f>
        <v>122757.7681424344</v>
      </c>
      <c r="O54" s="95">
        <f t="shared" ref="O54" si="80">N54*(1+O$9)</f>
        <v>125031.52886251404</v>
      </c>
      <c r="P54" s="96">
        <f t="shared" ref="P54" si="81">O54*(1+P$9)</f>
        <v>127109.16923756358</v>
      </c>
      <c r="Q54" s="92">
        <f t="shared" ref="Q54" si="82">P54*(1+Q$9)</f>
        <v>129003.35501745218</v>
      </c>
      <c r="R54" s="93">
        <f t="shared" ref="R54" si="83">Q54*(1+R$9)</f>
        <v>130726.66013845289</v>
      </c>
      <c r="S54" s="94">
        <f t="shared" ref="S54" si="84">R54*(1+S$9)</f>
        <v>132291.39158592021</v>
      </c>
      <c r="T54" s="95">
        <f t="shared" ref="T54" si="85">S54*(1+T$9)</f>
        <v>133709.45691472484</v>
      </c>
      <c r="U54" s="92">
        <f t="shared" ref="U54" si="86">T54*(1+U$9)</f>
        <v>134992.26778872561</v>
      </c>
      <c r="V54" s="93">
        <f t="shared" ref="V54" si="87">U54*(1+V$9)</f>
        <v>136150.67345786057</v>
      </c>
      <c r="W54" s="94">
        <f t="shared" ref="W54" si="88">V54*(1+W$9)</f>
        <v>137194.91873360347</v>
      </c>
      <c r="X54" s="95">
        <f t="shared" ref="X54" si="89">W54*(1+X$9)</f>
        <v>138134.62169243311</v>
      </c>
      <c r="Y54" s="96">
        <f t="shared" ref="Y54" si="90">X54*(1+Y$9)</f>
        <v>138978.76699296763</v>
      </c>
      <c r="Z54" s="92">
        <f t="shared" ref="Z54" si="91">Y54*(1+Z$9)</f>
        <v>139735.7113101306</v>
      </c>
      <c r="AA54" s="93">
        <f t="shared" ref="AA54" si="92">Z54*(1+AA$9)</f>
        <v>140413.19795433467</v>
      </c>
      <c r="AB54" s="94">
        <f t="shared" ref="AB54" si="93">AA54*(1+AB$9)</f>
        <v>141018.37824804612</v>
      </c>
      <c r="AC54" s="95">
        <f t="shared" ref="AC54" si="94">AB54*(1+AC$9)</f>
        <v>141557.83767438986</v>
      </c>
      <c r="AD54" s="92">
        <f t="shared" ref="AD54" si="95">AC54*(1+AD$9)</f>
        <v>142037.62519435838</v>
      </c>
      <c r="AE54" s="93">
        <f t="shared" ref="AE54" si="96">AD54*(1+AE$9)</f>
        <v>142463.28445457385</v>
      </c>
      <c r="AF54" s="94">
        <f t="shared" ref="AF54" si="97">AE54*(1+AF$9)</f>
        <v>142839.88588151938</v>
      </c>
      <c r="AG54" s="95">
        <f t="shared" ref="AG54" si="98">AF54*(1+AG$9)</f>
        <v>142750.57170390859</v>
      </c>
      <c r="AH54" s="96">
        <f t="shared" ref="AH54" si="99">AG54*(1+AH$9)</f>
        <v>142618.75441327551</v>
      </c>
      <c r="AI54" s="92">
        <f t="shared" ref="AI54" si="100">AH54*(1+AI$9)</f>
        <v>142448.60515664189</v>
      </c>
      <c r="AJ54" s="93">
        <f t="shared" ref="AJ54" si="101">AI54*(1+AJ$9)</f>
        <v>142243.90474551581</v>
      </c>
      <c r="AK54" s="94">
        <f t="shared" ref="AK54" si="102">AJ54*(1+AK$9)</f>
        <v>142008.07649578649</v>
      </c>
      <c r="AL54" s="95">
        <f t="shared" ref="AL54" si="103">AK54*(1+AL$9)</f>
        <v>141744.21704844065</v>
      </c>
      <c r="AM54" s="92">
        <f t="shared" ref="AM54" si="104">AL54*(1+AM$9)</f>
        <v>141455.12513073834</v>
      </c>
      <c r="AN54" s="93">
        <f t="shared" ref="AN54" si="105">AM54*(1+AN$9)</f>
        <v>141143.3282657791</v>
      </c>
      <c r="AO54" s="94">
        <f t="shared" ref="AO54" si="106">AN54*(1+AO$9)</f>
        <v>140811.10747417304</v>
      </c>
      <c r="AP54" s="95">
        <f t="shared" ref="AP54" si="107">AO54*(1+AP$9)</f>
        <v>140460.52003729291</v>
      </c>
      <c r="AQ54" s="96">
        <f t="shared" ref="AQ54" si="108">AP54*(1+AQ$9)</f>
        <v>140093.42040938861</v>
      </c>
      <c r="AR54" s="92">
        <f t="shared" ref="AR54" si="109">AQ54*(1+AR$9)</f>
        <v>140093.42040938861</v>
      </c>
      <c r="AS54" s="84"/>
      <c r="AT54" s="222" t="s">
        <v>190</v>
      </c>
      <c r="AU54" s="378" t="s">
        <v>191</v>
      </c>
      <c r="AV54" s="379">
        <v>220</v>
      </c>
      <c r="AW54" s="103">
        <v>8</v>
      </c>
      <c r="AX54" s="577">
        <v>10</v>
      </c>
      <c r="AY54" s="380">
        <f>X54/AV54/AW54/AX54</f>
        <v>7.8485580507064272</v>
      </c>
      <c r="AZ54" s="381">
        <f t="shared" ref="AZ54" si="110">ROUNDUP(AY54,0)</f>
        <v>8</v>
      </c>
      <c r="BA54" s="841"/>
      <c r="BB54" s="84"/>
    </row>
    <row r="55" spans="1:54" ht="15.75" customHeight="1" x14ac:dyDescent="0.25">
      <c r="A55" s="388" t="s">
        <v>192</v>
      </c>
      <c r="B55" s="372"/>
      <c r="C55" s="386">
        <f>C54</f>
        <v>114826</v>
      </c>
      <c r="D55" s="386">
        <f t="shared" ref="D55:H55" si="111">D54</f>
        <v>126053</v>
      </c>
      <c r="E55" s="386">
        <f t="shared" si="111"/>
        <v>113113</v>
      </c>
      <c r="F55" s="386">
        <f t="shared" si="111"/>
        <v>106728</v>
      </c>
      <c r="G55" s="386">
        <f t="shared" si="111"/>
        <v>77258</v>
      </c>
      <c r="H55" s="386">
        <f t="shared" si="111"/>
        <v>82869</v>
      </c>
      <c r="I55" s="93">
        <f t="shared" si="73"/>
        <v>107428.51315604751</v>
      </c>
      <c r="J55" s="386">
        <f t="shared" ref="J55:AR55" si="112">J54</f>
        <v>111147.90692186865</v>
      </c>
      <c r="K55" s="386">
        <f t="shared" si="112"/>
        <v>114636.85519886347</v>
      </c>
      <c r="L55" s="386">
        <f t="shared" si="112"/>
        <v>117572.16938106422</v>
      </c>
      <c r="M55" s="386">
        <f t="shared" si="112"/>
        <v>120275.35433868924</v>
      </c>
      <c r="N55" s="386">
        <f t="shared" si="112"/>
        <v>122757.7681424344</v>
      </c>
      <c r="O55" s="386">
        <f t="shared" si="112"/>
        <v>125031.52886251404</v>
      </c>
      <c r="P55" s="386">
        <f t="shared" si="112"/>
        <v>127109.16923756358</v>
      </c>
      <c r="Q55" s="386">
        <f t="shared" si="112"/>
        <v>129003.35501745218</v>
      </c>
      <c r="R55" s="386">
        <f t="shared" si="112"/>
        <v>130726.66013845289</v>
      </c>
      <c r="S55" s="386">
        <f t="shared" si="112"/>
        <v>132291.39158592021</v>
      </c>
      <c r="T55" s="386">
        <f t="shared" si="112"/>
        <v>133709.45691472484</v>
      </c>
      <c r="U55" s="386">
        <f t="shared" si="112"/>
        <v>134992.26778872561</v>
      </c>
      <c r="V55" s="386">
        <f t="shared" si="112"/>
        <v>136150.67345786057</v>
      </c>
      <c r="W55" s="386">
        <f t="shared" si="112"/>
        <v>137194.91873360347</v>
      </c>
      <c r="X55" s="386">
        <f t="shared" si="112"/>
        <v>138134.62169243311</v>
      </c>
      <c r="Y55" s="386">
        <f t="shared" si="112"/>
        <v>138978.76699296763</v>
      </c>
      <c r="Z55" s="386">
        <f t="shared" si="112"/>
        <v>139735.7113101306</v>
      </c>
      <c r="AA55" s="386">
        <f t="shared" si="112"/>
        <v>140413.19795433467</v>
      </c>
      <c r="AB55" s="386">
        <f t="shared" si="112"/>
        <v>141018.37824804612</v>
      </c>
      <c r="AC55" s="386">
        <f t="shared" si="112"/>
        <v>141557.83767438986</v>
      </c>
      <c r="AD55" s="386">
        <f t="shared" si="112"/>
        <v>142037.62519435838</v>
      </c>
      <c r="AE55" s="386">
        <f t="shared" si="112"/>
        <v>142463.28445457385</v>
      </c>
      <c r="AF55" s="386">
        <f t="shared" si="112"/>
        <v>142839.88588151938</v>
      </c>
      <c r="AG55" s="386">
        <f t="shared" si="112"/>
        <v>142750.57170390859</v>
      </c>
      <c r="AH55" s="386">
        <f t="shared" si="112"/>
        <v>142618.75441327551</v>
      </c>
      <c r="AI55" s="386">
        <f t="shared" si="112"/>
        <v>142448.60515664189</v>
      </c>
      <c r="AJ55" s="386">
        <f t="shared" si="112"/>
        <v>142243.90474551581</v>
      </c>
      <c r="AK55" s="386">
        <f t="shared" si="112"/>
        <v>142008.07649578649</v>
      </c>
      <c r="AL55" s="386">
        <f t="shared" si="112"/>
        <v>141744.21704844065</v>
      </c>
      <c r="AM55" s="386">
        <f t="shared" si="112"/>
        <v>141455.12513073834</v>
      </c>
      <c r="AN55" s="386">
        <f t="shared" si="112"/>
        <v>141143.3282657791</v>
      </c>
      <c r="AO55" s="386">
        <f t="shared" si="112"/>
        <v>140811.10747417304</v>
      </c>
      <c r="AP55" s="386">
        <f t="shared" si="112"/>
        <v>140460.52003729291</v>
      </c>
      <c r="AQ55" s="386">
        <f t="shared" si="112"/>
        <v>140093.42040938861</v>
      </c>
      <c r="AR55" s="386">
        <f t="shared" si="112"/>
        <v>140093.42040938861</v>
      </c>
      <c r="AS55" s="84"/>
      <c r="AT55" s="388" t="s">
        <v>192</v>
      </c>
      <c r="AU55" s="378"/>
      <c r="AV55" s="379"/>
      <c r="AW55" s="103"/>
      <c r="AX55" s="577"/>
      <c r="AY55" s="380"/>
      <c r="AZ55" s="381"/>
      <c r="BA55" s="842"/>
      <c r="BB55" s="84"/>
    </row>
    <row r="56" spans="1:54" ht="15.75" customHeight="1" x14ac:dyDescent="0.25">
      <c r="A56" s="546" t="s">
        <v>256</v>
      </c>
      <c r="B56" s="372"/>
      <c r="C56" s="100">
        <v>65294</v>
      </c>
      <c r="D56" s="101">
        <v>72019</v>
      </c>
      <c r="E56" s="178">
        <v>103233</v>
      </c>
      <c r="F56" s="102">
        <v>116944</v>
      </c>
      <c r="G56" s="96">
        <v>107094</v>
      </c>
      <c r="H56" s="163">
        <v>101747</v>
      </c>
      <c r="I56" s="93">
        <f t="shared" si="73"/>
        <v>97995.314923286322</v>
      </c>
      <c r="J56" s="94">
        <f t="shared" ref="J56" si="113">I56*(1+J$9)</f>
        <v>101388.11216768187</v>
      </c>
      <c r="K56" s="95">
        <f t="shared" ref="K56" si="114">J56*(1+K$9)</f>
        <v>104570.69912817095</v>
      </c>
      <c r="L56" s="92">
        <f t="shared" ref="L56" si="115">K56*(1+L$9)</f>
        <v>107248.26609091689</v>
      </c>
      <c r="M56" s="93">
        <f t="shared" ref="M56" si="116">L56*(1+M$9)</f>
        <v>109714.0868812835</v>
      </c>
      <c r="N56" s="94">
        <f t="shared" ref="N56" si="117">M56*(1+N$9)</f>
        <v>111978.52222829944</v>
      </c>
      <c r="O56" s="95">
        <f t="shared" ref="O56" si="118">N56*(1+O$9)</f>
        <v>114052.62612565808</v>
      </c>
      <c r="P56" s="96">
        <f t="shared" ref="P56" si="119">O56*(1+P$9)</f>
        <v>115947.83082382393</v>
      </c>
      <c r="Q56" s="92">
        <f t="shared" ref="Q56" si="120">P56*(1+Q$9)</f>
        <v>117675.68990490203</v>
      </c>
      <c r="R56" s="93">
        <f t="shared" ref="R56" si="121">Q56*(1+R$9)</f>
        <v>119247.67319946809</v>
      </c>
      <c r="S56" s="94">
        <f t="shared" ref="S56" si="122">R56*(1+S$9)</f>
        <v>120675.00702789218</v>
      </c>
      <c r="T56" s="95">
        <f t="shared" ref="T56" si="123">S56*(1+T$9)</f>
        <v>121968.55335368139</v>
      </c>
      <c r="U56" s="92">
        <f t="shared" ref="U56" si="124">T56*(1+U$9)</f>
        <v>123138.72179306136</v>
      </c>
      <c r="V56" s="93">
        <f t="shared" ref="V56" si="125">U56*(1+V$9)</f>
        <v>124195.40893338234</v>
      </c>
      <c r="W56" s="94">
        <f t="shared" ref="W56" si="126">V56*(1+W$9)</f>
        <v>125147.95999871205</v>
      </c>
      <c r="X56" s="95">
        <f t="shared" ref="X56" si="127">W56*(1+X$9)</f>
        <v>126005.14851114257</v>
      </c>
      <c r="Y56" s="96">
        <f t="shared" ref="Y56" si="128">X56*(1+Y$9)</f>
        <v>126775.17019474097</v>
      </c>
      <c r="Z56" s="92">
        <f t="shared" ref="Z56" si="129">Y56*(1+Z$9)</f>
        <v>127465.64793254629</v>
      </c>
      <c r="AA56" s="93">
        <f t="shared" ref="AA56" si="130">Z56*(1+AA$9)</f>
        <v>128083.64510205621</v>
      </c>
      <c r="AB56" s="94">
        <f t="shared" ref="AB56" si="131">AA56*(1+AB$9)</f>
        <v>128635.6850747353</v>
      </c>
      <c r="AC56" s="95">
        <f t="shared" ref="AC56" si="132">AB56*(1+AC$9)</f>
        <v>129127.77506853516</v>
      </c>
      <c r="AD56" s="92">
        <f t="shared" ref="AD56" si="133">AC56*(1+AD$9)</f>
        <v>129565.43289078653</v>
      </c>
      <c r="AE56" s="93">
        <f t="shared" ref="AE56" si="134">AD56*(1+AE$9)</f>
        <v>129953.71540563654</v>
      </c>
      <c r="AF56" s="94">
        <f t="shared" ref="AF56" si="135">AE56*(1+AF$9)</f>
        <v>130297.24781011541</v>
      </c>
      <c r="AG56" s="95">
        <f t="shared" ref="AG56" si="136">AF56*(1+AG$9)</f>
        <v>130215.77622771186</v>
      </c>
      <c r="AH56" s="96">
        <f t="shared" ref="AH56" si="137">AG56*(1+AH$9)</f>
        <v>130095.5336912713</v>
      </c>
      <c r="AI56" s="92">
        <f t="shared" ref="AI56" si="138">AH56*(1+AI$9)</f>
        <v>129940.32508325906</v>
      </c>
      <c r="AJ56" s="93">
        <f t="shared" ref="AJ56" si="139">AI56*(1+AJ$9)</f>
        <v>129753.59922562675</v>
      </c>
      <c r="AK56" s="94">
        <f t="shared" ref="AK56" si="140">AJ56*(1+AK$9)</f>
        <v>129538.47883606626</v>
      </c>
      <c r="AL56" s="95">
        <f t="shared" ref="AL56" si="141">AK56*(1+AL$9)</f>
        <v>129297.78864238762</v>
      </c>
      <c r="AM56" s="92">
        <f t="shared" ref="AM56" si="142">AL56*(1+AM$9)</f>
        <v>129034.08161820247</v>
      </c>
      <c r="AN56" s="93">
        <f t="shared" ref="AN56" si="143">AM56*(1+AN$9)</f>
        <v>128749.66334714821</v>
      </c>
      <c r="AO56" s="94">
        <f t="shared" ref="AO56" si="144">AN56*(1+AO$9)</f>
        <v>128446.61455552797</v>
      </c>
      <c r="AP56" s="95">
        <f t="shared" ref="AP56" si="145">AO56*(1+AP$9)</f>
        <v>128126.81187674275</v>
      </c>
      <c r="AQ56" s="96">
        <f t="shared" ref="AQ56" si="146">AP56*(1+AQ$9)</f>
        <v>127791.94692713251</v>
      </c>
      <c r="AR56" s="92">
        <f t="shared" ref="AR56" si="147">AQ56*(1+AR$9)</f>
        <v>127791.94692713251</v>
      </c>
      <c r="AS56" s="84"/>
      <c r="AT56" s="222" t="s">
        <v>193</v>
      </c>
      <c r="AU56" s="378" t="s">
        <v>194</v>
      </c>
      <c r="AV56" s="379">
        <v>220</v>
      </c>
      <c r="AW56" s="103">
        <v>8</v>
      </c>
      <c r="AX56" s="577">
        <v>100</v>
      </c>
      <c r="AY56" s="380">
        <f>X56/AV56/AW56/AX56</f>
        <v>0.71593834381331012</v>
      </c>
      <c r="AZ56" s="381">
        <f t="shared" ref="AZ56" si="148">ROUNDUP(AY56,0)</f>
        <v>1</v>
      </c>
      <c r="BA56" s="841"/>
      <c r="BB56" s="84"/>
    </row>
    <row r="57" spans="1:54" ht="15.75" customHeight="1" x14ac:dyDescent="0.25">
      <c r="A57" s="388" t="s">
        <v>255</v>
      </c>
      <c r="B57" s="372"/>
      <c r="C57" s="386">
        <f>C56</f>
        <v>65294</v>
      </c>
      <c r="D57" s="386">
        <f t="shared" ref="D57:H57" si="149">D56</f>
        <v>72019</v>
      </c>
      <c r="E57" s="386">
        <f t="shared" si="149"/>
        <v>103233</v>
      </c>
      <c r="F57" s="386">
        <f t="shared" si="149"/>
        <v>116944</v>
      </c>
      <c r="G57" s="386">
        <f t="shared" si="149"/>
        <v>107094</v>
      </c>
      <c r="H57" s="386">
        <f t="shared" si="149"/>
        <v>101747</v>
      </c>
      <c r="I57" s="93">
        <f t="shared" si="73"/>
        <v>97995.314923286322</v>
      </c>
      <c r="J57" s="386">
        <f t="shared" ref="J57:AR57" si="150">J56</f>
        <v>101388.11216768187</v>
      </c>
      <c r="K57" s="386">
        <f t="shared" si="150"/>
        <v>104570.69912817095</v>
      </c>
      <c r="L57" s="386">
        <f t="shared" si="150"/>
        <v>107248.26609091689</v>
      </c>
      <c r="M57" s="386">
        <f t="shared" si="150"/>
        <v>109714.0868812835</v>
      </c>
      <c r="N57" s="386">
        <f t="shared" si="150"/>
        <v>111978.52222829944</v>
      </c>
      <c r="O57" s="386">
        <f t="shared" si="150"/>
        <v>114052.62612565808</v>
      </c>
      <c r="P57" s="386">
        <f t="shared" si="150"/>
        <v>115947.83082382393</v>
      </c>
      <c r="Q57" s="386">
        <f t="shared" si="150"/>
        <v>117675.68990490203</v>
      </c>
      <c r="R57" s="386">
        <f t="shared" si="150"/>
        <v>119247.67319946809</v>
      </c>
      <c r="S57" s="386">
        <f t="shared" si="150"/>
        <v>120675.00702789218</v>
      </c>
      <c r="T57" s="386">
        <f t="shared" si="150"/>
        <v>121968.55335368139</v>
      </c>
      <c r="U57" s="386">
        <f t="shared" si="150"/>
        <v>123138.72179306136</v>
      </c>
      <c r="V57" s="386">
        <f t="shared" si="150"/>
        <v>124195.40893338234</v>
      </c>
      <c r="W57" s="386">
        <f t="shared" si="150"/>
        <v>125147.95999871205</v>
      </c>
      <c r="X57" s="386">
        <f t="shared" si="150"/>
        <v>126005.14851114257</v>
      </c>
      <c r="Y57" s="386">
        <f t="shared" si="150"/>
        <v>126775.17019474097</v>
      </c>
      <c r="Z57" s="386">
        <f t="shared" si="150"/>
        <v>127465.64793254629</v>
      </c>
      <c r="AA57" s="386">
        <f t="shared" si="150"/>
        <v>128083.64510205621</v>
      </c>
      <c r="AB57" s="386">
        <f t="shared" si="150"/>
        <v>128635.6850747353</v>
      </c>
      <c r="AC57" s="386">
        <f t="shared" si="150"/>
        <v>129127.77506853516</v>
      </c>
      <c r="AD57" s="386">
        <f t="shared" si="150"/>
        <v>129565.43289078653</v>
      </c>
      <c r="AE57" s="386">
        <f t="shared" si="150"/>
        <v>129953.71540563654</v>
      </c>
      <c r="AF57" s="386">
        <f t="shared" si="150"/>
        <v>130297.24781011541</v>
      </c>
      <c r="AG57" s="386">
        <f t="shared" si="150"/>
        <v>130215.77622771186</v>
      </c>
      <c r="AH57" s="386">
        <f t="shared" si="150"/>
        <v>130095.5336912713</v>
      </c>
      <c r="AI57" s="386">
        <f t="shared" si="150"/>
        <v>129940.32508325906</v>
      </c>
      <c r="AJ57" s="386">
        <f t="shared" si="150"/>
        <v>129753.59922562675</v>
      </c>
      <c r="AK57" s="386">
        <f t="shared" si="150"/>
        <v>129538.47883606626</v>
      </c>
      <c r="AL57" s="386">
        <f t="shared" si="150"/>
        <v>129297.78864238762</v>
      </c>
      <c r="AM57" s="386">
        <f t="shared" si="150"/>
        <v>129034.08161820247</v>
      </c>
      <c r="AN57" s="386">
        <f t="shared" si="150"/>
        <v>128749.66334714821</v>
      </c>
      <c r="AO57" s="386">
        <f t="shared" si="150"/>
        <v>128446.61455552797</v>
      </c>
      <c r="AP57" s="386">
        <f t="shared" si="150"/>
        <v>128126.81187674275</v>
      </c>
      <c r="AQ57" s="386">
        <f t="shared" si="150"/>
        <v>127791.94692713251</v>
      </c>
      <c r="AR57" s="386">
        <f t="shared" si="150"/>
        <v>127791.94692713251</v>
      </c>
      <c r="AS57" s="84"/>
      <c r="AT57" s="388" t="s">
        <v>195</v>
      </c>
      <c r="AU57" s="378"/>
      <c r="AV57" s="379"/>
      <c r="AW57" s="103"/>
      <c r="AX57" s="577"/>
      <c r="AY57" s="380"/>
      <c r="AZ57" s="381"/>
      <c r="BA57" s="842"/>
      <c r="BB57" s="84"/>
    </row>
    <row r="58" spans="1:54" ht="15.75" customHeight="1" x14ac:dyDescent="0.25">
      <c r="A58" s="222" t="s">
        <v>258</v>
      </c>
      <c r="B58" s="372"/>
      <c r="C58" s="100">
        <v>331626</v>
      </c>
      <c r="D58" s="101">
        <v>320753</v>
      </c>
      <c r="E58" s="178">
        <v>317718</v>
      </c>
      <c r="F58" s="102">
        <v>312021</v>
      </c>
      <c r="G58" s="96">
        <v>291127</v>
      </c>
      <c r="H58" s="163">
        <v>324574</v>
      </c>
      <c r="I58" s="93">
        <f t="shared" si="73"/>
        <v>328389.88254641957</v>
      </c>
      <c r="J58" s="94">
        <f t="shared" ref="J58" si="151">I58*(1+J$9)</f>
        <v>339759.40862491698</v>
      </c>
      <c r="K58" s="95">
        <f t="shared" ref="K58" si="152">J58*(1+K$9)</f>
        <v>350424.50377734267</v>
      </c>
      <c r="L58" s="92">
        <f t="shared" ref="L58" si="153">K58*(1+L$9)</f>
        <v>359397.23784217675</v>
      </c>
      <c r="M58" s="93">
        <f t="shared" ref="M58" si="154">L58*(1+M$9)</f>
        <v>367660.39409982954</v>
      </c>
      <c r="N58" s="94">
        <f t="shared" ref="N58" si="155">M58*(1+N$9)</f>
        <v>375248.69215492177</v>
      </c>
      <c r="O58" s="95">
        <f t="shared" ref="O58" si="156">N58*(1+O$9)</f>
        <v>382199.17479560588</v>
      </c>
      <c r="P58" s="96">
        <f t="shared" ref="P58" si="157">O58*(1+P$9)</f>
        <v>388550.15237774147</v>
      </c>
      <c r="Q58" s="92">
        <f t="shared" ref="Q58" si="158">P58*(1+Q$9)</f>
        <v>394340.34184890334</v>
      </c>
      <c r="R58" s="93">
        <f t="shared" ref="R58" si="159">Q58*(1+R$9)</f>
        <v>399608.17949881137</v>
      </c>
      <c r="S58" s="94">
        <f t="shared" ref="S58" si="160">R58*(1+S$9)</f>
        <v>404391.2855956452</v>
      </c>
      <c r="T58" s="95">
        <f t="shared" ref="T58" si="161">S58*(1+T$9)</f>
        <v>408726.05941954494</v>
      </c>
      <c r="U58" s="92">
        <f t="shared" ref="U58" si="162">T58*(1+U$9)</f>
        <v>412647.38439991092</v>
      </c>
      <c r="V58" s="93">
        <f t="shared" ref="V58" si="163">U58*(1+V$9)</f>
        <v>416188.42476668727</v>
      </c>
      <c r="W58" s="94">
        <f t="shared" ref="W58" si="164">V58*(1+W$9)</f>
        <v>419380.49708879745</v>
      </c>
      <c r="X58" s="95">
        <f t="shared" ref="X58" si="165">W58*(1+X$9)</f>
        <v>422253.0021176099</v>
      </c>
      <c r="Y58" s="96">
        <f t="shared" ref="Y58" si="166">X58*(1+Y$9)</f>
        <v>424833.40435860504</v>
      </c>
      <c r="Z58" s="92">
        <f t="shared" ref="Z58" si="167">Y58*(1+Z$9)</f>
        <v>427147.24868265574</v>
      </c>
      <c r="AA58" s="93">
        <f t="shared" ref="AA58" si="168">Z58*(1+AA$9)</f>
        <v>429218.2050142748</v>
      </c>
      <c r="AB58" s="94">
        <f t="shared" ref="AB58" si="169">AA58*(1+AB$9)</f>
        <v>431068.1336759759</v>
      </c>
      <c r="AC58" s="95">
        <f t="shared" ref="AC58" si="170">AB58*(1+AC$9)</f>
        <v>432717.16531991429</v>
      </c>
      <c r="AD58" s="92">
        <f t="shared" ref="AD58" si="171">AC58*(1+AD$9)</f>
        <v>434183.79054538714</v>
      </c>
      <c r="AE58" s="93">
        <f t="shared" ref="AE58" si="172">AD58*(1+AE$9)</f>
        <v>435484.95529541868</v>
      </c>
      <c r="AF58" s="94">
        <f t="shared" ref="AF58" si="173">AE58*(1+AF$9)</f>
        <v>436636.15896312479</v>
      </c>
      <c r="AG58" s="95">
        <f t="shared" ref="AG58" si="174">AF58*(1+AG$9)</f>
        <v>436363.14138675068</v>
      </c>
      <c r="AH58" s="96">
        <f t="shared" ref="AH58" si="175">AG58*(1+AH$9)</f>
        <v>435960.19934355491</v>
      </c>
      <c r="AI58" s="92">
        <f t="shared" ref="AI58" si="176">AH58*(1+AI$9)</f>
        <v>435440.08328907582</v>
      </c>
      <c r="AJ58" s="93">
        <f t="shared" ref="AJ58" si="177">AI58*(1+AJ$9)</f>
        <v>434814.35049252061</v>
      </c>
      <c r="AK58" s="94">
        <f t="shared" ref="AK58" si="178">AJ58*(1+AK$9)</f>
        <v>434093.46542249038</v>
      </c>
      <c r="AL58" s="95">
        <f t="shared" ref="AL58" si="179">AK58*(1+AL$9)</f>
        <v>433286.89396043547</v>
      </c>
      <c r="AM58" s="92">
        <f t="shared" ref="AM58" si="180">AL58*(1+AM$9)</f>
        <v>432403.19131846103</v>
      </c>
      <c r="AN58" s="93">
        <f t="shared" ref="AN58" si="181">AM58*(1+AN$9)</f>
        <v>431450.08368572692</v>
      </c>
      <c r="AO58" s="94">
        <f t="shared" ref="AO58" si="182">AN58*(1+AO$9)</f>
        <v>430434.54373706807</v>
      </c>
      <c r="AP58" s="95">
        <f t="shared" ref="AP58" si="183">AO58*(1+AP$9)</f>
        <v>429362.86021621287</v>
      </c>
      <c r="AQ58" s="96">
        <f t="shared" ref="AQ58" si="184">AP58*(1+AQ$9)</f>
        <v>428240.70186040265</v>
      </c>
      <c r="AR58" s="92">
        <f t="shared" ref="AR58" si="185">AQ58*(1+AR$9)</f>
        <v>428240.70186040265</v>
      </c>
      <c r="AS58" s="84"/>
      <c r="AT58" s="222" t="s">
        <v>196</v>
      </c>
      <c r="AU58" s="378" t="s">
        <v>197</v>
      </c>
      <c r="AV58" s="379">
        <v>220</v>
      </c>
      <c r="AW58" s="103">
        <v>8</v>
      </c>
      <c r="AX58" s="577">
        <v>15</v>
      </c>
      <c r="AY58" s="380">
        <f>X58/AV58/AW58/AX58</f>
        <v>15.994431898394314</v>
      </c>
      <c r="AZ58" s="381">
        <f t="shared" ref="AZ58" si="186">ROUNDUP(AY58,0)</f>
        <v>16</v>
      </c>
      <c r="BA58" s="841"/>
      <c r="BB58" s="84"/>
    </row>
    <row r="59" spans="1:54" ht="15.75" customHeight="1" x14ac:dyDescent="0.25">
      <c r="A59" s="388" t="s">
        <v>257</v>
      </c>
      <c r="B59" s="372"/>
      <c r="C59" s="386">
        <f>C58</f>
        <v>331626</v>
      </c>
      <c r="D59" s="386">
        <f t="shared" ref="D59:H59" si="187">D58</f>
        <v>320753</v>
      </c>
      <c r="E59" s="386">
        <f t="shared" si="187"/>
        <v>317718</v>
      </c>
      <c r="F59" s="386">
        <f t="shared" si="187"/>
        <v>312021</v>
      </c>
      <c r="G59" s="386">
        <f t="shared" si="187"/>
        <v>291127</v>
      </c>
      <c r="H59" s="386">
        <f t="shared" si="187"/>
        <v>324574</v>
      </c>
      <c r="I59" s="93">
        <f t="shared" si="73"/>
        <v>328389.88254641957</v>
      </c>
      <c r="J59" s="386">
        <f t="shared" ref="J59:AR59" si="188">J58</f>
        <v>339759.40862491698</v>
      </c>
      <c r="K59" s="386">
        <f t="shared" si="188"/>
        <v>350424.50377734267</v>
      </c>
      <c r="L59" s="386">
        <f t="shared" si="188"/>
        <v>359397.23784217675</v>
      </c>
      <c r="M59" s="386">
        <f t="shared" si="188"/>
        <v>367660.39409982954</v>
      </c>
      <c r="N59" s="386">
        <f t="shared" si="188"/>
        <v>375248.69215492177</v>
      </c>
      <c r="O59" s="386">
        <f t="shared" si="188"/>
        <v>382199.17479560588</v>
      </c>
      <c r="P59" s="386">
        <f t="shared" si="188"/>
        <v>388550.15237774147</v>
      </c>
      <c r="Q59" s="386">
        <f t="shared" si="188"/>
        <v>394340.34184890334</v>
      </c>
      <c r="R59" s="386">
        <f t="shared" si="188"/>
        <v>399608.17949881137</v>
      </c>
      <c r="S59" s="386">
        <f t="shared" si="188"/>
        <v>404391.2855956452</v>
      </c>
      <c r="T59" s="386">
        <f t="shared" si="188"/>
        <v>408726.05941954494</v>
      </c>
      <c r="U59" s="386">
        <f t="shared" si="188"/>
        <v>412647.38439991092</v>
      </c>
      <c r="V59" s="386">
        <f t="shared" si="188"/>
        <v>416188.42476668727</v>
      </c>
      <c r="W59" s="386">
        <f t="shared" si="188"/>
        <v>419380.49708879745</v>
      </c>
      <c r="X59" s="386">
        <f t="shared" si="188"/>
        <v>422253.0021176099</v>
      </c>
      <c r="Y59" s="386">
        <f t="shared" si="188"/>
        <v>424833.40435860504</v>
      </c>
      <c r="Z59" s="386">
        <f t="shared" si="188"/>
        <v>427147.24868265574</v>
      </c>
      <c r="AA59" s="386">
        <f t="shared" si="188"/>
        <v>429218.2050142748</v>
      </c>
      <c r="AB59" s="386">
        <f t="shared" si="188"/>
        <v>431068.1336759759</v>
      </c>
      <c r="AC59" s="386">
        <f t="shared" si="188"/>
        <v>432717.16531991429</v>
      </c>
      <c r="AD59" s="386">
        <f t="shared" si="188"/>
        <v>434183.79054538714</v>
      </c>
      <c r="AE59" s="386">
        <f t="shared" si="188"/>
        <v>435484.95529541868</v>
      </c>
      <c r="AF59" s="386">
        <f t="shared" si="188"/>
        <v>436636.15896312479</v>
      </c>
      <c r="AG59" s="386">
        <f t="shared" si="188"/>
        <v>436363.14138675068</v>
      </c>
      <c r="AH59" s="386">
        <f t="shared" si="188"/>
        <v>435960.19934355491</v>
      </c>
      <c r="AI59" s="386">
        <f t="shared" si="188"/>
        <v>435440.08328907582</v>
      </c>
      <c r="AJ59" s="386">
        <f t="shared" si="188"/>
        <v>434814.35049252061</v>
      </c>
      <c r="AK59" s="386">
        <f t="shared" si="188"/>
        <v>434093.46542249038</v>
      </c>
      <c r="AL59" s="386">
        <f t="shared" si="188"/>
        <v>433286.89396043547</v>
      </c>
      <c r="AM59" s="386">
        <f t="shared" si="188"/>
        <v>432403.19131846103</v>
      </c>
      <c r="AN59" s="386">
        <f t="shared" si="188"/>
        <v>431450.08368572692</v>
      </c>
      <c r="AO59" s="386">
        <f t="shared" si="188"/>
        <v>430434.54373706807</v>
      </c>
      <c r="AP59" s="386">
        <f t="shared" si="188"/>
        <v>429362.86021621287</v>
      </c>
      <c r="AQ59" s="386">
        <f t="shared" si="188"/>
        <v>428240.70186040265</v>
      </c>
      <c r="AR59" s="386">
        <f t="shared" si="188"/>
        <v>428240.70186040265</v>
      </c>
      <c r="AS59" s="84"/>
      <c r="AT59" s="388" t="s">
        <v>198</v>
      </c>
      <c r="AU59" s="378"/>
      <c r="AV59" s="379"/>
      <c r="AW59" s="103"/>
      <c r="AX59" s="577"/>
      <c r="AY59" s="380"/>
      <c r="AZ59" s="381"/>
      <c r="BA59" s="842"/>
      <c r="BB59" s="84"/>
    </row>
    <row r="60" spans="1:54" ht="15.75" customHeight="1" x14ac:dyDescent="0.25">
      <c r="A60" s="222" t="s">
        <v>259</v>
      </c>
      <c r="B60" s="372"/>
      <c r="C60" s="100">
        <v>73543</v>
      </c>
      <c r="D60" s="101">
        <v>72102</v>
      </c>
      <c r="E60" s="178">
        <v>100352</v>
      </c>
      <c r="F60" s="102">
        <v>123511</v>
      </c>
      <c r="G60" s="96">
        <v>59439</v>
      </c>
      <c r="H60" s="163">
        <v>111795</v>
      </c>
      <c r="I60" s="93">
        <f t="shared" si="73"/>
        <v>93567.511900721831</v>
      </c>
      <c r="J60" s="94">
        <f t="shared" ref="J60" si="189">I60*(1+J$9)</f>
        <v>96807.009592935297</v>
      </c>
      <c r="K60" s="95">
        <f t="shared" ref="K60" si="190">J60*(1+K$9)</f>
        <v>99845.795105628014</v>
      </c>
      <c r="L60" s="92">
        <f t="shared" ref="L60" si="191">K60*(1+L$9)</f>
        <v>102402.37935506724</v>
      </c>
      <c r="M60" s="93">
        <f t="shared" ref="M60" si="192">L60*(1+M$9)</f>
        <v>104756.7849338267</v>
      </c>
      <c r="N60" s="94">
        <f t="shared" ref="N60" si="193">M60*(1+N$9)</f>
        <v>106918.9044335823</v>
      </c>
      <c r="O60" s="95">
        <f t="shared" ref="O60" si="194">N60*(1+O$9)</f>
        <v>108899.29238632637</v>
      </c>
      <c r="P60" s="96">
        <f t="shared" ref="P60" si="195">O60*(1+P$9)</f>
        <v>110708.86448973515</v>
      </c>
      <c r="Q60" s="92">
        <f t="shared" ref="Q60" si="196">P60*(1+Q$9)</f>
        <v>112358.65229089795</v>
      </c>
      <c r="R60" s="93">
        <f t="shared" ref="R60" si="197">Q60*(1+R$9)</f>
        <v>113859.60736958911</v>
      </c>
      <c r="S60" s="94">
        <f t="shared" ref="S60" si="198">R60*(1+S$9)</f>
        <v>115222.44879809947</v>
      </c>
      <c r="T60" s="95">
        <f t="shared" ref="T60" si="199">S60*(1+T$9)</f>
        <v>116457.54775489314</v>
      </c>
      <c r="U60" s="92">
        <f t="shared" ref="U60" si="200">T60*(1+U$9)</f>
        <v>117574.8435099325</v>
      </c>
      <c r="V60" s="93">
        <f t="shared" ref="V60" si="201">U60*(1+V$9)</f>
        <v>118583.78548491083</v>
      </c>
      <c r="W60" s="94">
        <f t="shared" ref="W60" si="202">V60*(1+W$9)</f>
        <v>119493.29665094009</v>
      </c>
      <c r="X60" s="95">
        <f t="shared" ref="X60" si="203">W60*(1+X$9)</f>
        <v>120311.75410883786</v>
      </c>
      <c r="Y60" s="96">
        <f t="shared" ref="Y60" si="204">X60*(1+Y$9)</f>
        <v>121046.98326852074</v>
      </c>
      <c r="Z60" s="92">
        <f t="shared" ref="Z60" si="205">Y60*(1+Z$9)</f>
        <v>121706.26258202524</v>
      </c>
      <c r="AA60" s="93">
        <f t="shared" ref="AA60" si="206">Z60*(1+AA$9)</f>
        <v>122296.33627644624</v>
      </c>
      <c r="AB60" s="94">
        <f t="shared" ref="AB60" si="207">AA60*(1+AB$9)</f>
        <v>122823.43297238277</v>
      </c>
      <c r="AC60" s="95">
        <f t="shared" ref="AC60" si="208">AB60*(1+AC$9)</f>
        <v>123293.28845871025</v>
      </c>
      <c r="AD60" s="92">
        <f t="shared" ref="AD60" si="209">AC60*(1+AD$9)</f>
        <v>123711.17122712632</v>
      </c>
      <c r="AE60" s="93">
        <f t="shared" ref="AE60" si="210">AD60*(1+AE$9)</f>
        <v>124081.90965332059</v>
      </c>
      <c r="AF60" s="94">
        <f t="shared" ref="AF60" si="211">AE60*(1+AF$9)</f>
        <v>124409.91995023655</v>
      </c>
      <c r="AG60" s="95">
        <f t="shared" ref="AG60" si="212">AF60*(1+AG$9)</f>
        <v>124332.12956544028</v>
      </c>
      <c r="AH60" s="96">
        <f t="shared" ref="AH60" si="213">AG60*(1+AH$9)</f>
        <v>124217.32004655479</v>
      </c>
      <c r="AI60" s="92">
        <f t="shared" ref="AI60" si="214">AH60*(1+AI$9)</f>
        <v>124069.12435690728</v>
      </c>
      <c r="AJ60" s="93">
        <f t="shared" ref="AJ60" si="215">AI60*(1+AJ$9)</f>
        <v>123890.83548748672</v>
      </c>
      <c r="AK60" s="94">
        <f t="shared" ref="AK60" si="216">AJ60*(1+AK$9)</f>
        <v>123685.43505965968</v>
      </c>
      <c r="AL60" s="95">
        <f t="shared" ref="AL60" si="217">AK60*(1+AL$9)</f>
        <v>123455.62016923309</v>
      </c>
      <c r="AM60" s="92">
        <f t="shared" ref="AM60" si="218">AL60*(1+AM$9)</f>
        <v>123203.82843670931</v>
      </c>
      <c r="AN60" s="93">
        <f t="shared" ref="AN60" si="219">AM60*(1+AN$9)</f>
        <v>122932.26127064136</v>
      </c>
      <c r="AO60" s="94">
        <f t="shared" ref="AO60" si="220">AN60*(1+AO$9)</f>
        <v>122642.90538216218</v>
      </c>
      <c r="AP60" s="95">
        <f t="shared" ref="AP60" si="221">AO60*(1+AP$9)</f>
        <v>122337.5526112002</v>
      </c>
      <c r="AQ60" s="96">
        <f t="shared" ref="AQ60" si="222">AP60*(1+AQ$9)</f>
        <v>122017.81814040107</v>
      </c>
      <c r="AR60" s="92">
        <f t="shared" ref="AR60" si="223">AQ60*(1+AR$9)</f>
        <v>122017.81814040107</v>
      </c>
      <c r="AS60" s="84"/>
      <c r="AT60" s="222" t="s">
        <v>199</v>
      </c>
      <c r="AU60" s="378" t="s">
        <v>200</v>
      </c>
      <c r="AV60" s="379">
        <v>220</v>
      </c>
      <c r="AW60" s="103">
        <v>8</v>
      </c>
      <c r="AX60" s="577">
        <v>3</v>
      </c>
      <c r="AY60" s="380">
        <f>X60/AV60/AW60/AX60</f>
        <v>22.786317066067777</v>
      </c>
      <c r="AZ60" s="381">
        <f t="shared" ref="AZ60" si="224">ROUNDUP(AY60,0)</f>
        <v>23</v>
      </c>
      <c r="BA60" s="841"/>
      <c r="BB60" s="84"/>
    </row>
    <row r="61" spans="1:54" ht="15.75" customHeight="1" x14ac:dyDescent="0.25">
      <c r="A61" s="388" t="s">
        <v>198</v>
      </c>
      <c r="B61" s="372"/>
      <c r="C61" s="386">
        <f>C60</f>
        <v>73543</v>
      </c>
      <c r="D61" s="386">
        <f t="shared" ref="D61:H61" si="225">D60</f>
        <v>72102</v>
      </c>
      <c r="E61" s="386">
        <f t="shared" si="225"/>
        <v>100352</v>
      </c>
      <c r="F61" s="386">
        <f t="shared" si="225"/>
        <v>123511</v>
      </c>
      <c r="G61" s="386">
        <f t="shared" si="225"/>
        <v>59439</v>
      </c>
      <c r="H61" s="386">
        <f t="shared" si="225"/>
        <v>111795</v>
      </c>
      <c r="I61" s="93">
        <f t="shared" si="73"/>
        <v>93567.511900721831</v>
      </c>
      <c r="J61" s="386">
        <f t="shared" ref="J61:AR61" si="226">J60</f>
        <v>96807.009592935297</v>
      </c>
      <c r="K61" s="386">
        <f t="shared" si="226"/>
        <v>99845.795105628014</v>
      </c>
      <c r="L61" s="386">
        <f t="shared" si="226"/>
        <v>102402.37935506724</v>
      </c>
      <c r="M61" s="386">
        <f t="shared" si="226"/>
        <v>104756.7849338267</v>
      </c>
      <c r="N61" s="386">
        <f t="shared" si="226"/>
        <v>106918.9044335823</v>
      </c>
      <c r="O61" s="386">
        <f t="shared" si="226"/>
        <v>108899.29238632637</v>
      </c>
      <c r="P61" s="386">
        <f t="shared" si="226"/>
        <v>110708.86448973515</v>
      </c>
      <c r="Q61" s="386">
        <f t="shared" si="226"/>
        <v>112358.65229089795</v>
      </c>
      <c r="R61" s="386">
        <f t="shared" si="226"/>
        <v>113859.60736958911</v>
      </c>
      <c r="S61" s="386">
        <f t="shared" si="226"/>
        <v>115222.44879809947</v>
      </c>
      <c r="T61" s="386">
        <f t="shared" si="226"/>
        <v>116457.54775489314</v>
      </c>
      <c r="U61" s="386">
        <f t="shared" si="226"/>
        <v>117574.8435099325</v>
      </c>
      <c r="V61" s="386">
        <f t="shared" si="226"/>
        <v>118583.78548491083</v>
      </c>
      <c r="W61" s="386">
        <f t="shared" si="226"/>
        <v>119493.29665094009</v>
      </c>
      <c r="X61" s="386">
        <f t="shared" si="226"/>
        <v>120311.75410883786</v>
      </c>
      <c r="Y61" s="386">
        <f t="shared" si="226"/>
        <v>121046.98326852074</v>
      </c>
      <c r="Z61" s="386">
        <f t="shared" si="226"/>
        <v>121706.26258202524</v>
      </c>
      <c r="AA61" s="386">
        <f t="shared" si="226"/>
        <v>122296.33627644624</v>
      </c>
      <c r="AB61" s="386">
        <f t="shared" si="226"/>
        <v>122823.43297238277</v>
      </c>
      <c r="AC61" s="386">
        <f t="shared" si="226"/>
        <v>123293.28845871025</v>
      </c>
      <c r="AD61" s="386">
        <f t="shared" si="226"/>
        <v>123711.17122712632</v>
      </c>
      <c r="AE61" s="386">
        <f t="shared" si="226"/>
        <v>124081.90965332059</v>
      </c>
      <c r="AF61" s="386">
        <f t="shared" si="226"/>
        <v>124409.91995023655</v>
      </c>
      <c r="AG61" s="386">
        <f t="shared" si="226"/>
        <v>124332.12956544028</v>
      </c>
      <c r="AH61" s="386">
        <f t="shared" si="226"/>
        <v>124217.32004655479</v>
      </c>
      <c r="AI61" s="386">
        <f t="shared" si="226"/>
        <v>124069.12435690728</v>
      </c>
      <c r="AJ61" s="386">
        <f t="shared" si="226"/>
        <v>123890.83548748672</v>
      </c>
      <c r="AK61" s="386">
        <f t="shared" si="226"/>
        <v>123685.43505965968</v>
      </c>
      <c r="AL61" s="386">
        <f t="shared" si="226"/>
        <v>123455.62016923309</v>
      </c>
      <c r="AM61" s="386">
        <f t="shared" si="226"/>
        <v>123203.82843670931</v>
      </c>
      <c r="AN61" s="386">
        <f t="shared" si="226"/>
        <v>122932.26127064136</v>
      </c>
      <c r="AO61" s="386">
        <f t="shared" si="226"/>
        <v>122642.90538216218</v>
      </c>
      <c r="AP61" s="386">
        <f t="shared" si="226"/>
        <v>122337.5526112002</v>
      </c>
      <c r="AQ61" s="386">
        <f t="shared" si="226"/>
        <v>122017.81814040107</v>
      </c>
      <c r="AR61" s="386">
        <f t="shared" si="226"/>
        <v>122017.81814040107</v>
      </c>
      <c r="AS61" s="84"/>
      <c r="AT61" s="388" t="s">
        <v>201</v>
      </c>
      <c r="AU61" s="378"/>
      <c r="AV61" s="379"/>
      <c r="AW61" s="103"/>
      <c r="AX61" s="577"/>
      <c r="AY61" s="380"/>
      <c r="AZ61" s="381"/>
      <c r="BA61" s="842"/>
      <c r="BB61" s="84"/>
    </row>
    <row r="62" spans="1:54" ht="15.75" customHeight="1" x14ac:dyDescent="0.25">
      <c r="A62" s="222" t="s">
        <v>242</v>
      </c>
      <c r="B62" s="372"/>
      <c r="C62" s="100">
        <v>5205</v>
      </c>
      <c r="D62" s="101">
        <v>3878</v>
      </c>
      <c r="E62" s="178">
        <v>1532</v>
      </c>
      <c r="F62" s="102">
        <v>1348</v>
      </c>
      <c r="G62" s="96">
        <v>1409</v>
      </c>
      <c r="H62" s="163">
        <v>1484</v>
      </c>
      <c r="I62" s="93">
        <f t="shared" si="73"/>
        <v>2570.6140022360451</v>
      </c>
      <c r="J62" s="94">
        <f t="shared" ref="J62" si="227">I62*(1+J$9)</f>
        <v>2659.6138907513132</v>
      </c>
      <c r="K62" s="95">
        <f t="shared" ref="K62" si="228">J62*(1+K$9)</f>
        <v>2743.0995411660451</v>
      </c>
      <c r="L62" s="92">
        <f t="shared" ref="L62" si="229">K62*(1+L$9)</f>
        <v>2813.3375023557978</v>
      </c>
      <c r="M62" s="93">
        <f t="shared" ref="M62" si="230">L62*(1+M$9)</f>
        <v>2878.0209360044701</v>
      </c>
      <c r="N62" s="94">
        <f t="shared" ref="N62" si="231">M62*(1+N$9)</f>
        <v>2937.4216248512198</v>
      </c>
      <c r="O62" s="95">
        <f t="shared" ref="O62" si="232">N62*(1+O$9)</f>
        <v>2991.8295373602646</v>
      </c>
      <c r="P62" s="96">
        <f t="shared" ref="P62" si="233">O62*(1+P$9)</f>
        <v>3041.5445644309211</v>
      </c>
      <c r="Q62" s="92">
        <f t="shared" ref="Q62" si="234">P62*(1+Q$9)</f>
        <v>3086.8697797352156</v>
      </c>
      <c r="R62" s="93">
        <f t="shared" ref="R62" si="235">Q62*(1+R$9)</f>
        <v>3128.1060599742868</v>
      </c>
      <c r="S62" s="94">
        <f t="shared" ref="S62" si="236">R62*(1+S$9)</f>
        <v>3165.5478940873204</v>
      </c>
      <c r="T62" s="95">
        <f t="shared" ref="T62" si="237">S62*(1+T$9)</f>
        <v>3199.4802132009208</v>
      </c>
      <c r="U62" s="92">
        <f t="shared" ref="U62" si="238">T62*(1+U$9)</f>
        <v>3230.1760824636463</v>
      </c>
      <c r="V62" s="93">
        <f t="shared" ref="V62" si="239">U62*(1+V$9)</f>
        <v>3257.8951092458788</v>
      </c>
      <c r="W62" s="94">
        <f t="shared" ref="W62" si="240">V62*(1+W$9)</f>
        <v>3282.8824375513013</v>
      </c>
      <c r="X62" s="95">
        <f t="shared" ref="X62" si="241">W62*(1+X$9)</f>
        <v>3305.3682144921149</v>
      </c>
      <c r="Y62" s="96">
        <f t="shared" ref="Y62" si="242">X62*(1+Y$9)</f>
        <v>3325.5674303774149</v>
      </c>
      <c r="Z62" s="92">
        <f t="shared" ref="Z62" si="243">Y62*(1+Z$9)</f>
        <v>3343.6800487451819</v>
      </c>
      <c r="AA62" s="93">
        <f t="shared" ref="AA62" si="244">Z62*(1+AA$9)</f>
        <v>3359.8913561788904</v>
      </c>
      <c r="AB62" s="94">
        <f t="shared" ref="AB62" si="245">AA62*(1+AB$9)</f>
        <v>3374.3724738187875</v>
      </c>
      <c r="AC62" s="95">
        <f t="shared" ref="AC62" si="246">AB62*(1+AC$9)</f>
        <v>3387.2809830614228</v>
      </c>
      <c r="AD62" s="92">
        <f t="shared" ref="AD62" si="247">AC62*(1+AD$9)</f>
        <v>3398.7616270794374</v>
      </c>
      <c r="AE62" s="93">
        <f t="shared" ref="AE62" si="248">AD62*(1+AE$9)</f>
        <v>3408.9470575796427</v>
      </c>
      <c r="AF62" s="94">
        <f t="shared" ref="AF62" si="249">AE62*(1+AF$9)</f>
        <v>3417.9586027730684</v>
      </c>
      <c r="AG62" s="95">
        <f t="shared" ref="AG62" si="250">AF62*(1+AG$9)</f>
        <v>3415.8214394742427</v>
      </c>
      <c r="AH62" s="96">
        <f t="shared" ref="AH62" si="251">AG62*(1+AH$9)</f>
        <v>3412.6672361525789</v>
      </c>
      <c r="AI62" s="92">
        <f t="shared" ref="AI62" si="252">AH62*(1+AI$9)</f>
        <v>3408.5958025198979</v>
      </c>
      <c r="AJ62" s="93">
        <f t="shared" ref="AJ62" si="253">AI62*(1+AJ$9)</f>
        <v>3403.6976081053494</v>
      </c>
      <c r="AK62" s="94">
        <f t="shared" ref="AK62" si="254">AJ62*(1+AK$9)</f>
        <v>3398.0545680681444</v>
      </c>
      <c r="AL62" s="95">
        <f t="shared" ref="AL62" si="255">AK62*(1+AL$9)</f>
        <v>3391.7407806941706</v>
      </c>
      <c r="AM62" s="92">
        <f t="shared" ref="AM62" si="256">AL62*(1+AM$9)</f>
        <v>3384.8232156106865</v>
      </c>
      <c r="AN62" s="93">
        <f t="shared" ref="AN62" si="257">AM62*(1+AN$9)</f>
        <v>3377.3623529088704</v>
      </c>
      <c r="AO62" s="94">
        <f t="shared" ref="AO62" si="258">AN62*(1+AO$9)</f>
        <v>3369.4127742202409</v>
      </c>
      <c r="AP62" s="95">
        <f t="shared" ref="AP62" si="259">AO62*(1+AP$9)</f>
        <v>3361.0237074094302</v>
      </c>
      <c r="AQ62" s="96">
        <f t="shared" ref="AQ62" si="260">AP62*(1+AQ$9)</f>
        <v>3352.2395269718245</v>
      </c>
      <c r="AR62" s="92">
        <f t="shared" ref="AR62" si="261">AQ62*(1+AR$9)</f>
        <v>3352.2395269718245</v>
      </c>
      <c r="AS62" s="84"/>
      <c r="AT62" s="222" t="s">
        <v>202</v>
      </c>
      <c r="AU62" s="378" t="s">
        <v>203</v>
      </c>
      <c r="AV62" s="379">
        <v>220</v>
      </c>
      <c r="AW62" s="103">
        <v>8</v>
      </c>
      <c r="AX62" s="577">
        <v>10</v>
      </c>
      <c r="AY62" s="380">
        <f>X62/AV62/AW62/AX62</f>
        <v>0.18780501218705198</v>
      </c>
      <c r="AZ62" s="381">
        <f t="shared" ref="AZ62" si="262">ROUNDUP(AY62,0)</f>
        <v>1</v>
      </c>
      <c r="BA62" s="841"/>
      <c r="BB62" s="84"/>
    </row>
    <row r="63" spans="1:54" ht="15.75" customHeight="1" x14ac:dyDescent="0.25">
      <c r="A63" s="388" t="s">
        <v>260</v>
      </c>
      <c r="B63" s="372"/>
      <c r="C63" s="386">
        <f>C62</f>
        <v>5205</v>
      </c>
      <c r="D63" s="386">
        <f t="shared" ref="D63:H63" si="263">D62</f>
        <v>3878</v>
      </c>
      <c r="E63" s="386">
        <f t="shared" si="263"/>
        <v>1532</v>
      </c>
      <c r="F63" s="386">
        <f t="shared" si="263"/>
        <v>1348</v>
      </c>
      <c r="G63" s="386">
        <f t="shared" si="263"/>
        <v>1409</v>
      </c>
      <c r="H63" s="386">
        <f t="shared" si="263"/>
        <v>1484</v>
      </c>
      <c r="I63" s="93">
        <f t="shared" si="73"/>
        <v>2570.6140022360451</v>
      </c>
      <c r="J63" s="386">
        <f t="shared" ref="J63:AR63" si="264">J62</f>
        <v>2659.6138907513132</v>
      </c>
      <c r="K63" s="386">
        <f t="shared" si="264"/>
        <v>2743.0995411660451</v>
      </c>
      <c r="L63" s="386">
        <f t="shared" si="264"/>
        <v>2813.3375023557978</v>
      </c>
      <c r="M63" s="386">
        <f t="shared" si="264"/>
        <v>2878.0209360044701</v>
      </c>
      <c r="N63" s="386">
        <f t="shared" si="264"/>
        <v>2937.4216248512198</v>
      </c>
      <c r="O63" s="386">
        <f t="shared" si="264"/>
        <v>2991.8295373602646</v>
      </c>
      <c r="P63" s="386">
        <f t="shared" si="264"/>
        <v>3041.5445644309211</v>
      </c>
      <c r="Q63" s="386">
        <f t="shared" si="264"/>
        <v>3086.8697797352156</v>
      </c>
      <c r="R63" s="386">
        <f t="shared" si="264"/>
        <v>3128.1060599742868</v>
      </c>
      <c r="S63" s="386">
        <f t="shared" si="264"/>
        <v>3165.5478940873204</v>
      </c>
      <c r="T63" s="386">
        <f t="shared" si="264"/>
        <v>3199.4802132009208</v>
      </c>
      <c r="U63" s="386">
        <f t="shared" si="264"/>
        <v>3230.1760824636463</v>
      </c>
      <c r="V63" s="386">
        <f t="shared" si="264"/>
        <v>3257.8951092458788</v>
      </c>
      <c r="W63" s="386">
        <f t="shared" si="264"/>
        <v>3282.8824375513013</v>
      </c>
      <c r="X63" s="386">
        <f t="shared" si="264"/>
        <v>3305.3682144921149</v>
      </c>
      <c r="Y63" s="386">
        <f t="shared" si="264"/>
        <v>3325.5674303774149</v>
      </c>
      <c r="Z63" s="386">
        <f t="shared" si="264"/>
        <v>3343.6800487451819</v>
      </c>
      <c r="AA63" s="386">
        <f t="shared" si="264"/>
        <v>3359.8913561788904</v>
      </c>
      <c r="AB63" s="386">
        <f t="shared" si="264"/>
        <v>3374.3724738187875</v>
      </c>
      <c r="AC63" s="386">
        <f t="shared" si="264"/>
        <v>3387.2809830614228</v>
      </c>
      <c r="AD63" s="386">
        <f t="shared" si="264"/>
        <v>3398.7616270794374</v>
      </c>
      <c r="AE63" s="386">
        <f t="shared" si="264"/>
        <v>3408.9470575796427</v>
      </c>
      <c r="AF63" s="386">
        <f t="shared" si="264"/>
        <v>3417.9586027730684</v>
      </c>
      <c r="AG63" s="386">
        <f t="shared" si="264"/>
        <v>3415.8214394742427</v>
      </c>
      <c r="AH63" s="386">
        <f t="shared" si="264"/>
        <v>3412.6672361525789</v>
      </c>
      <c r="AI63" s="386">
        <f t="shared" si="264"/>
        <v>3408.5958025198979</v>
      </c>
      <c r="AJ63" s="386">
        <f t="shared" si="264"/>
        <v>3403.6976081053494</v>
      </c>
      <c r="AK63" s="386">
        <f t="shared" si="264"/>
        <v>3398.0545680681444</v>
      </c>
      <c r="AL63" s="386">
        <f t="shared" si="264"/>
        <v>3391.7407806941706</v>
      </c>
      <c r="AM63" s="386">
        <f t="shared" si="264"/>
        <v>3384.8232156106865</v>
      </c>
      <c r="AN63" s="386">
        <f t="shared" si="264"/>
        <v>3377.3623529088704</v>
      </c>
      <c r="AO63" s="386">
        <f t="shared" si="264"/>
        <v>3369.4127742202409</v>
      </c>
      <c r="AP63" s="386">
        <f t="shared" si="264"/>
        <v>3361.0237074094302</v>
      </c>
      <c r="AQ63" s="386">
        <f t="shared" si="264"/>
        <v>3352.2395269718245</v>
      </c>
      <c r="AR63" s="386">
        <f t="shared" si="264"/>
        <v>3352.2395269718245</v>
      </c>
      <c r="AS63" s="84"/>
      <c r="AT63" s="388" t="s">
        <v>204</v>
      </c>
      <c r="AU63" s="378"/>
      <c r="AV63" s="379"/>
      <c r="AW63" s="103"/>
      <c r="AX63" s="577"/>
      <c r="AY63" s="380"/>
      <c r="AZ63" s="381"/>
      <c r="BA63" s="842"/>
      <c r="BB63" s="84"/>
    </row>
    <row r="64" spans="1:54" ht="15.75" customHeight="1" x14ac:dyDescent="0.25">
      <c r="A64" s="222" t="s">
        <v>25</v>
      </c>
      <c r="B64" s="372"/>
      <c r="C64" s="100">
        <v>15963</v>
      </c>
      <c r="D64" s="101">
        <v>14618</v>
      </c>
      <c r="E64" s="178">
        <v>14284</v>
      </c>
      <c r="F64" s="102">
        <v>12228</v>
      </c>
      <c r="G64" s="96">
        <v>10091</v>
      </c>
      <c r="H64" s="163">
        <v>9244</v>
      </c>
      <c r="I64" s="93">
        <f t="shared" si="73"/>
        <v>13224.750064815324</v>
      </c>
      <c r="J64" s="94">
        <f t="shared" ref="J64" si="265">I64*(1+J$9)</f>
        <v>13682.617827298154</v>
      </c>
      <c r="K64" s="95">
        <f t="shared" ref="K64" si="266">J64*(1+K$9)</f>
        <v>14112.117106370391</v>
      </c>
      <c r="L64" s="92">
        <f t="shared" ref="L64" si="267">K64*(1+L$9)</f>
        <v>14473.462481828819</v>
      </c>
      <c r="M64" s="93">
        <f t="shared" ref="M64" si="268">L64*(1+M$9)</f>
        <v>14806.232101302483</v>
      </c>
      <c r="N64" s="94">
        <f t="shared" ref="N64" si="269">M64*(1+N$9)</f>
        <v>15111.824175022151</v>
      </c>
      <c r="O64" s="95">
        <f t="shared" ref="O64" si="270">N64*(1+O$9)</f>
        <v>15391.730471282335</v>
      </c>
      <c r="P64" s="96">
        <f t="shared" ref="P64" si="271">O64*(1+P$9)</f>
        <v>15647.493805218532</v>
      </c>
      <c r="Q64" s="92">
        <f t="shared" ref="Q64" si="272">P64*(1+Q$9)</f>
        <v>15880.673366020672</v>
      </c>
      <c r="R64" s="93">
        <f t="shared" ref="R64" si="273">Q64*(1+R$9)</f>
        <v>16092.817040368525</v>
      </c>
      <c r="S64" s="94">
        <f t="shared" ref="S64" si="274">R64*(1+S$9)</f>
        <v>16285.43985253808</v>
      </c>
      <c r="T64" s="95">
        <f t="shared" ref="T64" si="275">S64*(1+T$9)</f>
        <v>16460.007655796984</v>
      </c>
      <c r="U64" s="92">
        <f t="shared" ref="U64" si="276">T64*(1+U$9)</f>
        <v>16617.925257844076</v>
      </c>
      <c r="V64" s="93">
        <f t="shared" ref="V64" si="277">U64*(1+V$9)</f>
        <v>16760.528231653476</v>
      </c>
      <c r="W64" s="94">
        <f t="shared" ref="W64" si="278">V64*(1+W$9)</f>
        <v>16889.077742135894</v>
      </c>
      <c r="X64" s="95">
        <f t="shared" ref="X64" si="279">W64*(1+X$9)</f>
        <v>17004.757801373409</v>
      </c>
      <c r="Y64" s="96">
        <f t="shared" ref="Y64" si="280">X64*(1+Y$9)</f>
        <v>17108.674445940029</v>
      </c>
      <c r="Z64" s="92">
        <f t="shared" ref="Z64" si="281">Y64*(1+Z$9)</f>
        <v>17201.856405862731</v>
      </c>
      <c r="AA64" s="93">
        <f t="shared" ref="AA64" si="282">Z64*(1+AA$9)</f>
        <v>17285.256904283804</v>
      </c>
      <c r="AB64" s="94">
        <f t="shared" ref="AB64" si="283">AA64*(1+AB$9)</f>
        <v>17359.756288975648</v>
      </c>
      <c r="AC64" s="95">
        <f t="shared" ref="AC64" si="284">AB64*(1+AC$9)</f>
        <v>17426.165251307106</v>
      </c>
      <c r="AD64" s="92">
        <f t="shared" ref="AD64" si="285">AC64*(1+AD$9)</f>
        <v>17485.228435273773</v>
      </c>
      <c r="AE64" s="93">
        <f t="shared" ref="AE64" si="286">AD64*(1+AE$9)</f>
        <v>17537.628279260694</v>
      </c>
      <c r="AF64" s="94">
        <f t="shared" ref="AF64" si="287">AE64*(1+AF$9)</f>
        <v>17583.98896693188</v>
      </c>
      <c r="AG64" s="95">
        <f t="shared" ref="AG64" si="288">AF64*(1+AG$9)</f>
        <v>17572.99414217403</v>
      </c>
      <c r="AH64" s="96">
        <f t="shared" ref="AH64" si="289">AG64*(1+AH$9)</f>
        <v>17556.767065473163</v>
      </c>
      <c r="AI64" s="92">
        <f t="shared" ref="AI64" si="290">AH64*(1+AI$9)</f>
        <v>17535.821216679506</v>
      </c>
      <c r="AJ64" s="93">
        <f t="shared" ref="AJ64" si="291">AI64*(1+AJ$9)</f>
        <v>17510.622024251188</v>
      </c>
      <c r="AK64" s="94">
        <f t="shared" ref="AK64" si="292">AJ64*(1+AK$9)</f>
        <v>17481.590907937003</v>
      </c>
      <c r="AL64" s="95">
        <f t="shared" ref="AL64" si="293">AK64*(1+AL$9)</f>
        <v>17449.109072892705</v>
      </c>
      <c r="AM64" s="92">
        <f t="shared" ref="AM64" si="294">AL64*(1+AM$9)</f>
        <v>17413.521050262083</v>
      </c>
      <c r="AN64" s="93">
        <f t="shared" ref="AN64" si="295">AM64*(1+AN$9)</f>
        <v>17375.137985199188</v>
      </c>
      <c r="AO64" s="94">
        <f t="shared" ref="AO64" si="296">AN64*(1+AO$9)</f>
        <v>17334.240677713016</v>
      </c>
      <c r="AP64" s="95">
        <f t="shared" ref="AP64" si="297">AO64*(1+AP$9)</f>
        <v>17291.08238488745</v>
      </c>
      <c r="AQ64" s="96">
        <f t="shared" ref="AQ64" si="298">AP64*(1+AQ$9)</f>
        <v>17245.891395220962</v>
      </c>
      <c r="AR64" s="92">
        <f t="shared" ref="AR64" si="299">AQ64*(1+AR$9)</f>
        <v>17245.891395220962</v>
      </c>
      <c r="AS64" s="84"/>
      <c r="AT64" s="222" t="s">
        <v>205</v>
      </c>
      <c r="AU64" s="378" t="s">
        <v>206</v>
      </c>
      <c r="AV64" s="379">
        <v>220</v>
      </c>
      <c r="AW64" s="103">
        <v>8</v>
      </c>
      <c r="AX64" s="577">
        <v>3</v>
      </c>
      <c r="AY64" s="380">
        <f>X64/AV64/AW64/AX64</f>
        <v>3.2205980684419337</v>
      </c>
      <c r="AZ64" s="381">
        <f t="shared" ref="AZ64" si="300">ROUNDUP(AY64,0)</f>
        <v>4</v>
      </c>
      <c r="BA64" s="841"/>
      <c r="BB64" s="84"/>
    </row>
    <row r="65" spans="1:54" ht="15.75" customHeight="1" x14ac:dyDescent="0.25">
      <c r="A65" s="388" t="s">
        <v>201</v>
      </c>
      <c r="B65" s="372"/>
      <c r="C65" s="386">
        <f>C64</f>
        <v>15963</v>
      </c>
      <c r="D65" s="386">
        <f t="shared" ref="D65:H65" si="301">D64</f>
        <v>14618</v>
      </c>
      <c r="E65" s="386">
        <f t="shared" si="301"/>
        <v>14284</v>
      </c>
      <c r="F65" s="386">
        <f t="shared" si="301"/>
        <v>12228</v>
      </c>
      <c r="G65" s="386">
        <f t="shared" si="301"/>
        <v>10091</v>
      </c>
      <c r="H65" s="386">
        <f t="shared" si="301"/>
        <v>9244</v>
      </c>
      <c r="I65" s="93">
        <f t="shared" si="73"/>
        <v>13224.750064815324</v>
      </c>
      <c r="J65" s="386">
        <f t="shared" ref="J65:AR65" si="302">J64</f>
        <v>13682.617827298154</v>
      </c>
      <c r="K65" s="386">
        <f t="shared" si="302"/>
        <v>14112.117106370391</v>
      </c>
      <c r="L65" s="386">
        <f t="shared" si="302"/>
        <v>14473.462481828819</v>
      </c>
      <c r="M65" s="386">
        <f t="shared" si="302"/>
        <v>14806.232101302483</v>
      </c>
      <c r="N65" s="386">
        <f t="shared" si="302"/>
        <v>15111.824175022151</v>
      </c>
      <c r="O65" s="386">
        <f t="shared" si="302"/>
        <v>15391.730471282335</v>
      </c>
      <c r="P65" s="386">
        <f t="shared" si="302"/>
        <v>15647.493805218532</v>
      </c>
      <c r="Q65" s="386">
        <f t="shared" si="302"/>
        <v>15880.673366020672</v>
      </c>
      <c r="R65" s="386">
        <f t="shared" si="302"/>
        <v>16092.817040368525</v>
      </c>
      <c r="S65" s="386">
        <f t="shared" si="302"/>
        <v>16285.43985253808</v>
      </c>
      <c r="T65" s="386">
        <f t="shared" si="302"/>
        <v>16460.007655796984</v>
      </c>
      <c r="U65" s="386">
        <f t="shared" si="302"/>
        <v>16617.925257844076</v>
      </c>
      <c r="V65" s="386">
        <f t="shared" si="302"/>
        <v>16760.528231653476</v>
      </c>
      <c r="W65" s="386">
        <f t="shared" si="302"/>
        <v>16889.077742135894</v>
      </c>
      <c r="X65" s="386">
        <f t="shared" si="302"/>
        <v>17004.757801373409</v>
      </c>
      <c r="Y65" s="386">
        <f t="shared" si="302"/>
        <v>17108.674445940029</v>
      </c>
      <c r="Z65" s="386">
        <f t="shared" si="302"/>
        <v>17201.856405862731</v>
      </c>
      <c r="AA65" s="386">
        <f t="shared" si="302"/>
        <v>17285.256904283804</v>
      </c>
      <c r="AB65" s="386">
        <f t="shared" si="302"/>
        <v>17359.756288975648</v>
      </c>
      <c r="AC65" s="386">
        <f t="shared" si="302"/>
        <v>17426.165251307106</v>
      </c>
      <c r="AD65" s="386">
        <f t="shared" si="302"/>
        <v>17485.228435273773</v>
      </c>
      <c r="AE65" s="386">
        <f t="shared" si="302"/>
        <v>17537.628279260694</v>
      </c>
      <c r="AF65" s="386">
        <f t="shared" si="302"/>
        <v>17583.98896693188</v>
      </c>
      <c r="AG65" s="386">
        <f t="shared" si="302"/>
        <v>17572.99414217403</v>
      </c>
      <c r="AH65" s="386">
        <f t="shared" si="302"/>
        <v>17556.767065473163</v>
      </c>
      <c r="AI65" s="386">
        <f t="shared" si="302"/>
        <v>17535.821216679506</v>
      </c>
      <c r="AJ65" s="386">
        <f t="shared" si="302"/>
        <v>17510.622024251188</v>
      </c>
      <c r="AK65" s="386">
        <f t="shared" si="302"/>
        <v>17481.590907937003</v>
      </c>
      <c r="AL65" s="386">
        <f t="shared" si="302"/>
        <v>17449.109072892705</v>
      </c>
      <c r="AM65" s="386">
        <f t="shared" si="302"/>
        <v>17413.521050262083</v>
      </c>
      <c r="AN65" s="386">
        <f t="shared" si="302"/>
        <v>17375.137985199188</v>
      </c>
      <c r="AO65" s="386">
        <f t="shared" si="302"/>
        <v>17334.240677713016</v>
      </c>
      <c r="AP65" s="386">
        <f t="shared" si="302"/>
        <v>17291.08238488745</v>
      </c>
      <c r="AQ65" s="386">
        <f t="shared" si="302"/>
        <v>17245.891395220962</v>
      </c>
      <c r="AR65" s="386">
        <f t="shared" si="302"/>
        <v>17245.891395220962</v>
      </c>
      <c r="AS65" s="84"/>
      <c r="AT65" s="388" t="s">
        <v>207</v>
      </c>
      <c r="AU65" s="378"/>
      <c r="AV65" s="379"/>
      <c r="AW65" s="103"/>
      <c r="AX65" s="577"/>
      <c r="AY65" s="380"/>
      <c r="AZ65" s="381"/>
      <c r="BA65" s="842"/>
      <c r="BB65" s="84"/>
    </row>
    <row r="66" spans="1:54" ht="15.75" customHeight="1" x14ac:dyDescent="0.25">
      <c r="A66" s="222" t="s">
        <v>44</v>
      </c>
      <c r="B66" s="372"/>
      <c r="C66" s="100">
        <v>377</v>
      </c>
      <c r="D66" s="101">
        <v>2492</v>
      </c>
      <c r="E66" s="178">
        <v>2915</v>
      </c>
      <c r="F66" s="102">
        <v>2995</v>
      </c>
      <c r="G66" s="548">
        <v>3136</v>
      </c>
      <c r="H66" s="573">
        <v>3944</v>
      </c>
      <c r="I66" s="93">
        <f t="shared" si="73"/>
        <v>2744.1685151764564</v>
      </c>
      <c r="J66" s="94">
        <f t="shared" ref="J66" si="303">I66*(1+J$9)</f>
        <v>2839.1772141508532</v>
      </c>
      <c r="K66" s="95">
        <f t="shared" ref="K66" si="304">J66*(1+K$9)</f>
        <v>2928.299382293505</v>
      </c>
      <c r="L66" s="92">
        <f t="shared" ref="L66" si="305">K66*(1+L$9)</f>
        <v>3003.2794460056944</v>
      </c>
      <c r="M66" s="93">
        <f t="shared" ref="M66" si="306">L66*(1+M$9)</f>
        <v>3072.3299693117187</v>
      </c>
      <c r="N66" s="94">
        <f t="shared" ref="N66" si="307">M66*(1+N$9)</f>
        <v>3135.7410843104135</v>
      </c>
      <c r="O66" s="95">
        <f t="shared" ref="O66" si="308">N66*(1+O$9)</f>
        <v>3193.8223366314246</v>
      </c>
      <c r="P66" s="96">
        <f t="shared" ref="P66" si="309">O66*(1+P$9)</f>
        <v>3246.8938642508065</v>
      </c>
      <c r="Q66" s="92">
        <f t="shared" ref="Q66" si="310">P66*(1+Q$9)</f>
        <v>3295.2792028016142</v>
      </c>
      <c r="R66" s="93">
        <f t="shared" ref="R66" si="311">Q66*(1+R$9)</f>
        <v>3339.2995426179464</v>
      </c>
      <c r="S66" s="94">
        <f t="shared" ref="S66" si="312">R66*(1+S$9)</f>
        <v>3379.2692550034199</v>
      </c>
      <c r="T66" s="95">
        <f t="shared" ref="T66" si="313">S66*(1+T$9)</f>
        <v>3415.4925081551828</v>
      </c>
      <c r="U66" s="92">
        <f t="shared" ref="U66" si="314">T66*(1+U$9)</f>
        <v>3448.2608031630966</v>
      </c>
      <c r="V66" s="93">
        <f t="shared" ref="V66" si="315">U66*(1+V$9)</f>
        <v>3477.8512747395253</v>
      </c>
      <c r="W66" s="94">
        <f t="shared" ref="W66" si="316">V66*(1+W$9)</f>
        <v>3504.5256177386968</v>
      </c>
      <c r="X66" s="95">
        <f t="shared" ref="X66" si="317">W66*(1+X$9)</f>
        <v>3528.5295176110958</v>
      </c>
      <c r="Y66" s="96">
        <f t="shared" ref="Y66" si="318">X66*(1+Y$9)</f>
        <v>3550.0924796954369</v>
      </c>
      <c r="Z66" s="92">
        <f t="shared" ref="Z66" si="319">Y66*(1+Z$9)</f>
        <v>3569.4279680297404</v>
      </c>
      <c r="AA66" s="93">
        <f t="shared" ref="AA66" si="320">Z66*(1+AA$9)</f>
        <v>3586.7337787857437</v>
      </c>
      <c r="AB66" s="94">
        <f t="shared" ref="AB66" si="321">AA66*(1+AB$9)</f>
        <v>3602.192586314764</v>
      </c>
      <c r="AC66" s="95">
        <f t="shared" ref="AC66" si="322">AB66*(1+AC$9)</f>
        <v>3615.9726110912147</v>
      </c>
      <c r="AD66" s="92">
        <f t="shared" ref="AD66" si="323">AC66*(1+AD$9)</f>
        <v>3628.2283685953676</v>
      </c>
      <c r="AE66" s="93">
        <f t="shared" ref="AE66" si="324">AD66*(1+AE$9)</f>
        <v>3639.1014664886602</v>
      </c>
      <c r="AF66" s="94">
        <f t="shared" ref="AF66" si="325">AE66*(1+AF$9)</f>
        <v>3648.7214244330962</v>
      </c>
      <c r="AG66" s="95">
        <f t="shared" ref="AG66" si="326">AF66*(1+AG$9)</f>
        <v>3646.4399709627087</v>
      </c>
      <c r="AH66" s="96">
        <f t="shared" ref="AH66" si="327">AG66*(1+AH$9)</f>
        <v>3643.0728122067676</v>
      </c>
      <c r="AI66" s="92">
        <f t="shared" ref="AI66" si="328">AH66*(1+AI$9)</f>
        <v>3638.7264965107061</v>
      </c>
      <c r="AJ66" s="93">
        <f t="shared" ref="AJ66" si="329">AI66*(1+AJ$9)</f>
        <v>3633.4976014366403</v>
      </c>
      <c r="AK66" s="94">
        <f t="shared" ref="AK66" si="330">AJ66*(1+AK$9)</f>
        <v>3627.4735726300946</v>
      </c>
      <c r="AL66" s="95">
        <f t="shared" ref="AL66" si="331">AK66*(1+AL$9)</f>
        <v>3620.7335111085645</v>
      </c>
      <c r="AM66" s="92">
        <f t="shared" ref="AM66" si="332">AL66*(1+AM$9)</f>
        <v>3613.3489079408901</v>
      </c>
      <c r="AN66" s="93">
        <f t="shared" ref="AN66" si="333">AM66*(1+AN$9)</f>
        <v>3605.384326520043</v>
      </c>
      <c r="AO66" s="94">
        <f t="shared" ref="AO66" si="334">AN66*(1+AO$9)</f>
        <v>3596.8980335459601</v>
      </c>
      <c r="AP66" s="95">
        <f t="shared" ref="AP66" si="335">AO66*(1+AP$9)</f>
        <v>3587.9425804931434</v>
      </c>
      <c r="AQ66" s="96">
        <f t="shared" ref="AQ66" si="336">AP66*(1+AQ$9)</f>
        <v>3578.5653377925514</v>
      </c>
      <c r="AR66" s="92">
        <f t="shared" ref="AR66" si="337">AQ66*(1+AR$9)</f>
        <v>3578.5653377925514</v>
      </c>
      <c r="AS66" s="84"/>
      <c r="AT66" s="222" t="s">
        <v>208</v>
      </c>
      <c r="AU66" s="378" t="s">
        <v>209</v>
      </c>
      <c r="AV66" s="379">
        <v>220</v>
      </c>
      <c r="AW66" s="103">
        <v>8</v>
      </c>
      <c r="AX66" s="577">
        <v>3</v>
      </c>
      <c r="AY66" s="380">
        <f>X66/AV66/AW66/AX66</f>
        <v>0.66828210560816215</v>
      </c>
      <c r="AZ66" s="381">
        <f t="shared" ref="AZ66" si="338">ROUNDUP(AY66,0)</f>
        <v>1</v>
      </c>
      <c r="BA66" s="841"/>
      <c r="BB66" s="84"/>
    </row>
    <row r="67" spans="1:54" ht="15.75" customHeight="1" x14ac:dyDescent="0.25">
      <c r="A67" s="547" t="s">
        <v>207</v>
      </c>
      <c r="B67" s="372"/>
      <c r="C67" s="386">
        <f>C66</f>
        <v>377</v>
      </c>
      <c r="D67" s="386">
        <f t="shared" ref="D67:H67" si="339">D66</f>
        <v>2492</v>
      </c>
      <c r="E67" s="386">
        <f t="shared" si="339"/>
        <v>2915</v>
      </c>
      <c r="F67" s="386">
        <f t="shared" si="339"/>
        <v>2995</v>
      </c>
      <c r="G67" s="386">
        <f t="shared" si="339"/>
        <v>3136</v>
      </c>
      <c r="H67" s="386">
        <f t="shared" si="339"/>
        <v>3944</v>
      </c>
      <c r="I67" s="93">
        <f t="shared" si="73"/>
        <v>2744.1685151764564</v>
      </c>
      <c r="J67" s="386">
        <f t="shared" ref="J67:AR67" si="340">J66</f>
        <v>2839.1772141508532</v>
      </c>
      <c r="K67" s="386">
        <f t="shared" si="340"/>
        <v>2928.299382293505</v>
      </c>
      <c r="L67" s="386">
        <f t="shared" si="340"/>
        <v>3003.2794460056944</v>
      </c>
      <c r="M67" s="386">
        <f t="shared" si="340"/>
        <v>3072.3299693117187</v>
      </c>
      <c r="N67" s="386">
        <f t="shared" si="340"/>
        <v>3135.7410843104135</v>
      </c>
      <c r="O67" s="386">
        <f t="shared" si="340"/>
        <v>3193.8223366314246</v>
      </c>
      <c r="P67" s="386">
        <f t="shared" si="340"/>
        <v>3246.8938642508065</v>
      </c>
      <c r="Q67" s="386">
        <f t="shared" si="340"/>
        <v>3295.2792028016142</v>
      </c>
      <c r="R67" s="386">
        <f t="shared" si="340"/>
        <v>3339.2995426179464</v>
      </c>
      <c r="S67" s="386">
        <f t="shared" si="340"/>
        <v>3379.2692550034199</v>
      </c>
      <c r="T67" s="386">
        <f t="shared" si="340"/>
        <v>3415.4925081551828</v>
      </c>
      <c r="U67" s="386">
        <f t="shared" si="340"/>
        <v>3448.2608031630966</v>
      </c>
      <c r="V67" s="386">
        <f t="shared" si="340"/>
        <v>3477.8512747395253</v>
      </c>
      <c r="W67" s="386">
        <f t="shared" si="340"/>
        <v>3504.5256177386968</v>
      </c>
      <c r="X67" s="386">
        <f t="shared" si="340"/>
        <v>3528.5295176110958</v>
      </c>
      <c r="Y67" s="386">
        <f t="shared" si="340"/>
        <v>3550.0924796954369</v>
      </c>
      <c r="Z67" s="386">
        <f t="shared" si="340"/>
        <v>3569.4279680297404</v>
      </c>
      <c r="AA67" s="386">
        <f t="shared" si="340"/>
        <v>3586.7337787857437</v>
      </c>
      <c r="AB67" s="386">
        <f t="shared" si="340"/>
        <v>3602.192586314764</v>
      </c>
      <c r="AC67" s="386">
        <f t="shared" si="340"/>
        <v>3615.9726110912147</v>
      </c>
      <c r="AD67" s="386">
        <f t="shared" si="340"/>
        <v>3628.2283685953676</v>
      </c>
      <c r="AE67" s="386">
        <f t="shared" si="340"/>
        <v>3639.1014664886602</v>
      </c>
      <c r="AF67" s="386">
        <f t="shared" si="340"/>
        <v>3648.7214244330962</v>
      </c>
      <c r="AG67" s="386">
        <f t="shared" si="340"/>
        <v>3646.4399709627087</v>
      </c>
      <c r="AH67" s="386">
        <f t="shared" si="340"/>
        <v>3643.0728122067676</v>
      </c>
      <c r="AI67" s="386">
        <f t="shared" si="340"/>
        <v>3638.7264965107061</v>
      </c>
      <c r="AJ67" s="386">
        <f t="shared" si="340"/>
        <v>3633.4976014366403</v>
      </c>
      <c r="AK67" s="386">
        <f t="shared" si="340"/>
        <v>3627.4735726300946</v>
      </c>
      <c r="AL67" s="386">
        <f t="shared" si="340"/>
        <v>3620.7335111085645</v>
      </c>
      <c r="AM67" s="386">
        <f t="shared" si="340"/>
        <v>3613.3489079408901</v>
      </c>
      <c r="AN67" s="386">
        <f t="shared" si="340"/>
        <v>3605.384326520043</v>
      </c>
      <c r="AO67" s="386">
        <f t="shared" si="340"/>
        <v>3596.8980335459601</v>
      </c>
      <c r="AP67" s="386">
        <f t="shared" si="340"/>
        <v>3587.9425804931434</v>
      </c>
      <c r="AQ67" s="386">
        <f t="shared" si="340"/>
        <v>3578.5653377925514</v>
      </c>
      <c r="AR67" s="386">
        <f t="shared" si="340"/>
        <v>3578.5653377925514</v>
      </c>
      <c r="AS67" s="84"/>
      <c r="AT67" s="388" t="s">
        <v>210</v>
      </c>
      <c r="AU67" s="378"/>
      <c r="AV67" s="379"/>
      <c r="AW67" s="103"/>
      <c r="AX67" s="577"/>
      <c r="AY67" s="380"/>
      <c r="AZ67" s="381"/>
      <c r="BA67" s="842"/>
      <c r="BB67" s="84"/>
    </row>
    <row r="68" spans="1:54" ht="15.75" customHeight="1" thickBot="1" x14ac:dyDescent="0.3">
      <c r="A68" s="222" t="s">
        <v>211</v>
      </c>
      <c r="B68" s="372"/>
      <c r="C68" s="100">
        <v>18057</v>
      </c>
      <c r="D68" s="101">
        <v>30611</v>
      </c>
      <c r="E68" s="178">
        <v>31326</v>
      </c>
      <c r="F68" s="102">
        <v>36760</v>
      </c>
      <c r="G68" s="574">
        <v>39096</v>
      </c>
      <c r="H68" s="575">
        <v>39265</v>
      </c>
      <c r="I68" s="93">
        <f>AVERAGE(C68:H68)*(1+I$9)</f>
        <v>33761.803382221726</v>
      </c>
      <c r="J68" s="94">
        <f t="shared" ref="J68:J69" si="341">I68*(1+J$9)</f>
        <v>34930.705727917513</v>
      </c>
      <c r="K68" s="95">
        <f t="shared" ref="K68:K69" si="342">J68*(1+K$9)</f>
        <v>36027.185445248586</v>
      </c>
      <c r="L68" s="92">
        <f t="shared" ref="L68:L69" si="343">K68*(1+L$9)</f>
        <v>36949.673315303684</v>
      </c>
      <c r="M68" s="93">
        <f t="shared" ref="M68:M69" si="344">L68*(1+M$9)</f>
        <v>37799.20940552721</v>
      </c>
      <c r="N68" s="94">
        <f t="shared" ref="N68:N69" si="345">M68*(1+N$9)</f>
        <v>38579.363242652522</v>
      </c>
      <c r="O68" s="95">
        <f t="shared" ref="O68:O69" si="346">N68*(1+O$9)</f>
        <v>39293.943200191716</v>
      </c>
      <c r="P68" s="96">
        <f t="shared" ref="P68:P69" si="347">O68*(1+P$9)</f>
        <v>39946.887970445561</v>
      </c>
      <c r="Q68" s="92">
        <f t="shared" ref="Q68:Q69" si="348">P68*(1+Q$9)</f>
        <v>40542.178047458037</v>
      </c>
      <c r="R68" s="93">
        <f t="shared" ref="R68:R69" si="349">Q68*(1+R$9)</f>
        <v>41083.765070805261</v>
      </c>
      <c r="S68" s="94">
        <f t="shared" ref="S68:S69" si="350">R68*(1+S$9)</f>
        <v>41575.516784790489</v>
      </c>
      <c r="T68" s="95">
        <f t="shared" ref="T68:T69" si="351">S68*(1+T$9)</f>
        <v>42021.175403789559</v>
      </c>
      <c r="U68" s="92">
        <f t="shared" ref="U68:U69" si="352">T68*(1+U$9)</f>
        <v>42424.327297381154</v>
      </c>
      <c r="V68" s="93">
        <f t="shared" ref="V68:V69" si="353">U68*(1+V$9)</f>
        <v>42788.382084040772</v>
      </c>
      <c r="W68" s="94">
        <f t="shared" ref="W68:W69" si="354">V68*(1+W$9)</f>
        <v>43116.559423991799</v>
      </c>
      <c r="X68" s="95">
        <f t="shared" ref="X68:X69" si="355">W68*(1+X$9)</f>
        <v>43411.882012024027</v>
      </c>
      <c r="Y68" s="96">
        <f t="shared" ref="Y68:Y69" si="356">X68*(1+Y$9)</f>
        <v>43677.173477254255</v>
      </c>
      <c r="Z68" s="92">
        <f t="shared" ref="Z68:Z69" si="357">Y68*(1+Z$9)</f>
        <v>43915.060090934036</v>
      </c>
      <c r="AA68" s="93">
        <f t="shared" ref="AA68:AA69" si="358">Z68*(1+AA$9)</f>
        <v>44127.975360853801</v>
      </c>
      <c r="AB68" s="94">
        <f t="shared" ref="AB68:AB69" si="359">AA68*(1+AB$9)</f>
        <v>44318.166749404452</v>
      </c>
      <c r="AC68" s="95">
        <f t="shared" ref="AC68:AC69" si="360">AB68*(1+AC$9)</f>
        <v>44487.703891359</v>
      </c>
      <c r="AD68" s="92">
        <f t="shared" ref="AD68:AD69" si="361">AC68*(1+AD$9)</f>
        <v>44638.48780745855</v>
      </c>
      <c r="AE68" s="93">
        <f t="shared" ref="AE68:AE69" si="362">AD68*(1+AE$9)</f>
        <v>44772.260712146723</v>
      </c>
      <c r="AF68" s="94">
        <f t="shared" ref="AF68:AF69" si="363">AE68*(1+AF$9)</f>
        <v>44890.616099896812</v>
      </c>
      <c r="AG68" s="95">
        <f t="shared" ref="AG68:AG69" si="364">AF68*(1+AG$9)</f>
        <v>44862.547129982275</v>
      </c>
      <c r="AH68" s="96">
        <f t="shared" ref="AH68:AH69" si="365">AG68*(1+AH$9)</f>
        <v>44821.120609983191</v>
      </c>
      <c r="AI68" s="92">
        <f t="shared" ref="AI68:AI69" si="366">AH68*(1+AI$9)</f>
        <v>44767.647415769366</v>
      </c>
      <c r="AJ68" s="93">
        <f t="shared" ref="AJ68:AJ69" si="367">AI68*(1+AJ$9)</f>
        <v>44703.315751580172</v>
      </c>
      <c r="AK68" s="94">
        <f t="shared" ref="AK68:AK69" si="368">AJ68*(1+AK$9)</f>
        <v>44629.201470693035</v>
      </c>
      <c r="AL68" s="95">
        <f t="shared" ref="AL68:AL69" si="369">AK68*(1+AL$9)</f>
        <v>44546.277761520112</v>
      </c>
      <c r="AM68" s="92">
        <f t="shared" ref="AM68:AM69" si="370">AL68*(1+AM$9)</f>
        <v>44455.424186448494</v>
      </c>
      <c r="AN68" s="93">
        <f t="shared" ref="AN68:AN69" si="371">AM68*(1+AN$9)</f>
        <v>44357.435075916394</v>
      </c>
      <c r="AO68" s="94">
        <f t="shared" ref="AO68:AO69" si="372">AN68*(1+AO$9)</f>
        <v>44253.027291463513</v>
      </c>
      <c r="AP68" s="95">
        <f t="shared" ref="AP68:AP69" si="373">AO68*(1+AP$9)</f>
        <v>44142.847379590108</v>
      </c>
      <c r="AQ68" s="96">
        <f t="shared" ref="AQ68:AQ69" si="374">AP68*(1+AQ$9)</f>
        <v>44027.478143854816</v>
      </c>
      <c r="AR68" s="92">
        <f t="shared" ref="AR68:AR69" si="375">AQ68*(1+AR$9)</f>
        <v>44027.478143854816</v>
      </c>
      <c r="AS68" s="84"/>
      <c r="AT68" s="222" t="s">
        <v>211</v>
      </c>
      <c r="AU68" s="378" t="s">
        <v>212</v>
      </c>
      <c r="AV68" s="379">
        <v>220</v>
      </c>
      <c r="AW68" s="103">
        <v>8</v>
      </c>
      <c r="AX68" s="577">
        <v>5</v>
      </c>
      <c r="AY68" s="380">
        <f>X68/AV68/AW68/AX68</f>
        <v>4.9331684104572755</v>
      </c>
      <c r="AZ68" s="381">
        <f t="shared" ref="AZ68" si="376">ROUNDUP(AY68,0)</f>
        <v>5</v>
      </c>
      <c r="BA68" s="841"/>
      <c r="BB68" s="84"/>
    </row>
    <row r="69" spans="1:54" ht="15.75" customHeight="1" x14ac:dyDescent="0.25">
      <c r="A69" s="388" t="s">
        <v>213</v>
      </c>
      <c r="B69" s="384"/>
      <c r="C69" s="300">
        <f>SUM(C68:C68)</f>
        <v>18057</v>
      </c>
      <c r="D69" s="297">
        <f>SUM(D68:D68)</f>
        <v>30611</v>
      </c>
      <c r="E69" s="390">
        <f>SUM(E68:E68)</f>
        <v>31326</v>
      </c>
      <c r="F69" s="299">
        <f>SUM(F68:F68)</f>
        <v>36760</v>
      </c>
      <c r="G69" s="299">
        <f t="shared" ref="G69" si="377">SUM(G68:G68)</f>
        <v>39096</v>
      </c>
      <c r="H69" s="299">
        <f t="shared" ref="H69" si="378">SUM(H68:H68)</f>
        <v>39265</v>
      </c>
      <c r="I69" s="93">
        <f t="shared" ref="I69" si="379">AVERAGE(C69:H69)*(1+I$9)</f>
        <v>33761.803382221726</v>
      </c>
      <c r="J69" s="94">
        <f t="shared" si="341"/>
        <v>34930.705727917513</v>
      </c>
      <c r="K69" s="95">
        <f t="shared" si="342"/>
        <v>36027.185445248586</v>
      </c>
      <c r="L69" s="92">
        <f t="shared" si="343"/>
        <v>36949.673315303684</v>
      </c>
      <c r="M69" s="93">
        <f t="shared" si="344"/>
        <v>37799.20940552721</v>
      </c>
      <c r="N69" s="94">
        <f t="shared" si="345"/>
        <v>38579.363242652522</v>
      </c>
      <c r="O69" s="95">
        <f t="shared" si="346"/>
        <v>39293.943200191716</v>
      </c>
      <c r="P69" s="96">
        <f t="shared" si="347"/>
        <v>39946.887970445561</v>
      </c>
      <c r="Q69" s="92">
        <f t="shared" si="348"/>
        <v>40542.178047458037</v>
      </c>
      <c r="R69" s="93">
        <f t="shared" si="349"/>
        <v>41083.765070805261</v>
      </c>
      <c r="S69" s="94">
        <f t="shared" si="350"/>
        <v>41575.516784790489</v>
      </c>
      <c r="T69" s="95">
        <f t="shared" si="351"/>
        <v>42021.175403789559</v>
      </c>
      <c r="U69" s="92">
        <f t="shared" si="352"/>
        <v>42424.327297381154</v>
      </c>
      <c r="V69" s="93">
        <f t="shared" si="353"/>
        <v>42788.382084040772</v>
      </c>
      <c r="W69" s="94">
        <f t="shared" si="354"/>
        <v>43116.559423991799</v>
      </c>
      <c r="X69" s="95">
        <f t="shared" si="355"/>
        <v>43411.882012024027</v>
      </c>
      <c r="Y69" s="96">
        <f t="shared" si="356"/>
        <v>43677.173477254255</v>
      </c>
      <c r="Z69" s="92">
        <f t="shared" si="357"/>
        <v>43915.060090934036</v>
      </c>
      <c r="AA69" s="93">
        <f t="shared" si="358"/>
        <v>44127.975360853801</v>
      </c>
      <c r="AB69" s="94">
        <f t="shared" si="359"/>
        <v>44318.166749404452</v>
      </c>
      <c r="AC69" s="95">
        <f t="shared" si="360"/>
        <v>44487.703891359</v>
      </c>
      <c r="AD69" s="92">
        <f t="shared" si="361"/>
        <v>44638.48780745855</v>
      </c>
      <c r="AE69" s="93">
        <f t="shared" si="362"/>
        <v>44772.260712146723</v>
      </c>
      <c r="AF69" s="94">
        <f t="shared" si="363"/>
        <v>44890.616099896812</v>
      </c>
      <c r="AG69" s="95">
        <f t="shared" si="364"/>
        <v>44862.547129982275</v>
      </c>
      <c r="AH69" s="96">
        <f t="shared" si="365"/>
        <v>44821.120609983191</v>
      </c>
      <c r="AI69" s="92">
        <f t="shared" si="366"/>
        <v>44767.647415769366</v>
      </c>
      <c r="AJ69" s="93">
        <f t="shared" si="367"/>
        <v>44703.315751580172</v>
      </c>
      <c r="AK69" s="94">
        <f t="shared" si="368"/>
        <v>44629.201470693035</v>
      </c>
      <c r="AL69" s="95">
        <f t="shared" si="369"/>
        <v>44546.277761520112</v>
      </c>
      <c r="AM69" s="92">
        <f t="shared" si="370"/>
        <v>44455.424186448494</v>
      </c>
      <c r="AN69" s="93">
        <f t="shared" si="371"/>
        <v>44357.435075916394</v>
      </c>
      <c r="AO69" s="94">
        <f t="shared" si="372"/>
        <v>44253.027291463513</v>
      </c>
      <c r="AP69" s="95">
        <f t="shared" si="373"/>
        <v>44142.847379590108</v>
      </c>
      <c r="AQ69" s="96">
        <f t="shared" si="374"/>
        <v>44027.478143854816</v>
      </c>
      <c r="AR69" s="92">
        <f t="shared" si="375"/>
        <v>44027.478143854816</v>
      </c>
      <c r="AS69" s="84"/>
      <c r="AT69" s="388" t="s">
        <v>213</v>
      </c>
      <c r="AU69" s="378"/>
      <c r="AV69" s="379"/>
      <c r="AW69" s="103"/>
      <c r="AX69" s="577"/>
      <c r="AY69" s="380"/>
      <c r="AZ69" s="381"/>
      <c r="BA69" s="382"/>
      <c r="BB69" s="84"/>
    </row>
    <row r="70" spans="1:54" ht="15.75" customHeight="1" thickBot="1" x14ac:dyDescent="0.3">
      <c r="A70" s="392" t="s">
        <v>99</v>
      </c>
      <c r="B70" s="393"/>
      <c r="C70" s="107">
        <f>C53+C55+C57+C59+C61+C63+C65+C67+C69</f>
        <v>748764</v>
      </c>
      <c r="D70" s="107">
        <f t="shared" ref="D70:AR70" si="380">D53+D55+D57+D59+D61+D63+D65+D67+D69</f>
        <v>756911</v>
      </c>
      <c r="E70" s="107">
        <f t="shared" si="380"/>
        <v>798130</v>
      </c>
      <c r="F70" s="107">
        <f t="shared" si="380"/>
        <v>831817</v>
      </c>
      <c r="G70" s="107">
        <f t="shared" si="380"/>
        <v>697597</v>
      </c>
      <c r="H70" s="107">
        <f t="shared" si="380"/>
        <v>796836</v>
      </c>
      <c r="I70" s="107">
        <f t="shared" si="380"/>
        <v>801163.45006213058</v>
      </c>
      <c r="J70" s="107">
        <f t="shared" si="380"/>
        <v>828901.35924492276</v>
      </c>
      <c r="K70" s="107">
        <f t="shared" si="380"/>
        <v>854920.68834636209</v>
      </c>
      <c r="L70" s="107">
        <f t="shared" si="380"/>
        <v>876811.21226911515</v>
      </c>
      <c r="M70" s="107">
        <f t="shared" si="380"/>
        <v>896970.59941115894</v>
      </c>
      <c r="N70" s="107">
        <f t="shared" si="380"/>
        <v>915483.55420372356</v>
      </c>
      <c r="O70" s="107">
        <f t="shared" si="380"/>
        <v>932440.44888278015</v>
      </c>
      <c r="P70" s="107">
        <f t="shared" si="380"/>
        <v>947934.74813315913</v>
      </c>
      <c r="Q70" s="107">
        <f t="shared" si="380"/>
        <v>962060.90858992562</v>
      </c>
      <c r="R70" s="107">
        <f t="shared" si="380"/>
        <v>974912.70217516483</v>
      </c>
      <c r="S70" s="107">
        <f t="shared" si="380"/>
        <v>986581.90998643416</v>
      </c>
      <c r="T70" s="107">
        <f t="shared" si="380"/>
        <v>997157.33431152347</v>
      </c>
      <c r="U70" s="107">
        <f t="shared" si="380"/>
        <v>1006724.0792603138</v>
      </c>
      <c r="V70" s="107">
        <f t="shared" si="380"/>
        <v>1015363.0546607049</v>
      </c>
      <c r="W70" s="107">
        <f t="shared" si="380"/>
        <v>1023150.6626545903</v>
      </c>
      <c r="X70" s="107">
        <f t="shared" si="380"/>
        <v>1030158.6314183018</v>
      </c>
      <c r="Y70" s="107">
        <f t="shared" si="380"/>
        <v>1036453.9653241859</v>
      </c>
      <c r="Z70" s="107">
        <f t="shared" si="380"/>
        <v>1042098.9854666716</v>
      </c>
      <c r="AA70" s="107">
        <f t="shared" si="380"/>
        <v>1047151.438686918</v>
      </c>
      <c r="AB70" s="107">
        <f t="shared" si="380"/>
        <v>1051664.6569915889</v>
      </c>
      <c r="AC70" s="107">
        <f t="shared" si="380"/>
        <v>1055687.7525598044</v>
      </c>
      <c r="AD70" s="107">
        <f t="shared" si="380"/>
        <v>1059265.8363804042</v>
      </c>
      <c r="AE70" s="107">
        <f t="shared" si="380"/>
        <v>1062440.2509882816</v>
      </c>
      <c r="AF70" s="107">
        <f t="shared" si="380"/>
        <v>1065248.8098116892</v>
      </c>
      <c r="AG70" s="107">
        <f t="shared" si="380"/>
        <v>1064582.7366010309</v>
      </c>
      <c r="AH70" s="107">
        <f t="shared" si="380"/>
        <v>1063599.6903664803</v>
      </c>
      <c r="AI70" s="107">
        <f t="shared" si="380"/>
        <v>1062330.7780315205</v>
      </c>
      <c r="AJ70" s="107">
        <f t="shared" si="380"/>
        <v>1060804.1955369019</v>
      </c>
      <c r="AK70" s="107">
        <f t="shared" si="380"/>
        <v>1059045.4727488391</v>
      </c>
      <c r="AL70" s="107">
        <f t="shared" si="380"/>
        <v>1057077.703308895</v>
      </c>
      <c r="AM70" s="107">
        <f t="shared" si="380"/>
        <v>1054921.7591245514</v>
      </c>
      <c r="AN70" s="107">
        <f t="shared" si="380"/>
        <v>1052596.4895596043</v>
      </c>
      <c r="AO70" s="107">
        <f t="shared" si="380"/>
        <v>1050118.9056503971</v>
      </c>
      <c r="AP70" s="107">
        <f t="shared" si="380"/>
        <v>1047504.3498660185</v>
      </c>
      <c r="AQ70" s="107">
        <f t="shared" si="380"/>
        <v>1044766.6520633771</v>
      </c>
      <c r="AR70" s="107">
        <f t="shared" si="380"/>
        <v>1044766.6520633771</v>
      </c>
      <c r="AS70" s="109"/>
      <c r="AT70" s="392" t="s">
        <v>99</v>
      </c>
      <c r="AU70" s="393"/>
      <c r="AV70" s="394"/>
      <c r="AW70" s="394"/>
      <c r="AX70" s="394"/>
      <c r="AY70" s="395">
        <f>SUM(AY51:AY69)/2</f>
        <v>50.365556216869052</v>
      </c>
      <c r="AZ70" s="395">
        <f>SUM(AZ51:AZ69)/2</f>
        <v>52</v>
      </c>
      <c r="BA70" s="396"/>
      <c r="BB70" s="84"/>
    </row>
    <row r="71" spans="1:54" ht="15.75" customHeight="1" x14ac:dyDescent="0.25">
      <c r="A71" s="84"/>
      <c r="B71" s="111"/>
      <c r="C71" s="113">
        <f t="shared" ref="C71:AR71" si="381">SUM(C52:C69)/2</f>
        <v>748764</v>
      </c>
      <c r="D71" s="113">
        <f t="shared" si="381"/>
        <v>756911</v>
      </c>
      <c r="E71" s="113">
        <f t="shared" si="381"/>
        <v>798130</v>
      </c>
      <c r="F71" s="113">
        <f t="shared" si="381"/>
        <v>831817</v>
      </c>
      <c r="G71" s="113">
        <f t="shared" si="381"/>
        <v>697597</v>
      </c>
      <c r="H71" s="113">
        <f t="shared" si="381"/>
        <v>796836</v>
      </c>
      <c r="I71" s="113">
        <f t="shared" si="381"/>
        <v>801163.45006213058</v>
      </c>
      <c r="J71" s="113">
        <f t="shared" si="381"/>
        <v>828901.35924492264</v>
      </c>
      <c r="K71" s="113">
        <f t="shared" si="381"/>
        <v>854920.68834636209</v>
      </c>
      <c r="L71" s="113">
        <f t="shared" si="381"/>
        <v>876811.21226911491</v>
      </c>
      <c r="M71" s="113">
        <f t="shared" si="381"/>
        <v>896970.59941115929</v>
      </c>
      <c r="N71" s="113">
        <f t="shared" si="381"/>
        <v>915483.55420372344</v>
      </c>
      <c r="O71" s="113">
        <f t="shared" si="381"/>
        <v>932440.44888278015</v>
      </c>
      <c r="P71" s="113">
        <f t="shared" si="381"/>
        <v>947934.74813315878</v>
      </c>
      <c r="Q71" s="113">
        <f t="shared" si="381"/>
        <v>962060.90858992538</v>
      </c>
      <c r="R71" s="113">
        <f t="shared" si="381"/>
        <v>974912.70217516483</v>
      </c>
      <c r="S71" s="113">
        <f t="shared" si="381"/>
        <v>986581.9099864345</v>
      </c>
      <c r="T71" s="113">
        <f t="shared" si="381"/>
        <v>997157.33431152347</v>
      </c>
      <c r="U71" s="113">
        <f t="shared" si="381"/>
        <v>1006724.0792603139</v>
      </c>
      <c r="V71" s="113">
        <f t="shared" si="381"/>
        <v>1015363.0546607045</v>
      </c>
      <c r="W71" s="113">
        <f t="shared" si="381"/>
        <v>1023150.6626545902</v>
      </c>
      <c r="X71" s="113">
        <f t="shared" si="381"/>
        <v>1030158.6314183018</v>
      </c>
      <c r="Y71" s="113">
        <f t="shared" si="381"/>
        <v>1036453.9653241858</v>
      </c>
      <c r="Z71" s="113">
        <f t="shared" si="381"/>
        <v>1042098.9854666716</v>
      </c>
      <c r="AA71" s="113">
        <f t="shared" si="381"/>
        <v>1047151.4386869178</v>
      </c>
      <c r="AB71" s="113">
        <f t="shared" si="381"/>
        <v>1051664.6569915891</v>
      </c>
      <c r="AC71" s="113">
        <f t="shared" si="381"/>
        <v>1055687.7525598046</v>
      </c>
      <c r="AD71" s="113">
        <f t="shared" si="381"/>
        <v>1059265.8363804044</v>
      </c>
      <c r="AE71" s="113">
        <f t="shared" si="381"/>
        <v>1062440.2509882816</v>
      </c>
      <c r="AF71" s="113">
        <f t="shared" si="381"/>
        <v>1065248.8098116894</v>
      </c>
      <c r="AG71" s="113">
        <f t="shared" si="381"/>
        <v>1064582.7366010312</v>
      </c>
      <c r="AH71" s="113">
        <f t="shared" si="381"/>
        <v>1063599.6903664803</v>
      </c>
      <c r="AI71" s="113">
        <f t="shared" si="381"/>
        <v>1062330.7780315203</v>
      </c>
      <c r="AJ71" s="113">
        <f t="shared" si="381"/>
        <v>1060804.1955369019</v>
      </c>
      <c r="AK71" s="113">
        <f t="shared" si="381"/>
        <v>1059045.4727488391</v>
      </c>
      <c r="AL71" s="113">
        <f t="shared" si="381"/>
        <v>1057077.7033088952</v>
      </c>
      <c r="AM71" s="113">
        <f t="shared" si="381"/>
        <v>1054921.7591245512</v>
      </c>
      <c r="AN71" s="113">
        <f t="shared" si="381"/>
        <v>1052596.4895596043</v>
      </c>
      <c r="AO71" s="113">
        <f t="shared" si="381"/>
        <v>1050118.9056503971</v>
      </c>
      <c r="AP71" s="113">
        <f t="shared" si="381"/>
        <v>1047504.3498660185</v>
      </c>
      <c r="AQ71" s="113">
        <f t="shared" si="381"/>
        <v>1044766.6520633771</v>
      </c>
      <c r="AR71" s="113">
        <f t="shared" si="381"/>
        <v>1044766.6520633771</v>
      </c>
      <c r="AS71" s="84"/>
      <c r="AT71" s="84"/>
      <c r="AU71" s="84"/>
      <c r="AV71" s="84"/>
      <c r="AW71" s="84"/>
      <c r="AX71" s="84"/>
      <c r="AY71" s="84"/>
      <c r="AZ71" s="84"/>
      <c r="BA71" s="84"/>
      <c r="BB71" s="84"/>
    </row>
    <row r="72" spans="1:54" ht="15.75" customHeight="1" x14ac:dyDescent="0.25">
      <c r="A72" s="84"/>
      <c r="B72" s="111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</row>
    <row r="73" spans="1:54" ht="15.75" customHeight="1" x14ac:dyDescent="0.25">
      <c r="A73" s="84"/>
      <c r="B73" s="111"/>
      <c r="C73" s="84"/>
      <c r="D73" s="939" t="s">
        <v>214</v>
      </c>
      <c r="E73" s="940"/>
      <c r="F73" s="940"/>
      <c r="G73" s="940"/>
      <c r="H73" s="941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</row>
    <row r="74" spans="1:54" ht="15.75" customHeight="1" x14ac:dyDescent="0.25">
      <c r="A74" s="84"/>
      <c r="B74" s="111"/>
      <c r="C74" s="84"/>
      <c r="D74" s="114">
        <v>2017</v>
      </c>
      <c r="E74" s="115">
        <v>2018</v>
      </c>
      <c r="F74" s="115">
        <v>2019</v>
      </c>
      <c r="G74" s="115">
        <v>2020</v>
      </c>
      <c r="H74" s="116">
        <v>2021</v>
      </c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</row>
    <row r="75" spans="1:54" ht="15.75" customHeight="1" x14ac:dyDescent="0.25">
      <c r="A75" s="84"/>
      <c r="B75" s="111"/>
      <c r="C75" s="84"/>
      <c r="D75" s="117">
        <f t="shared" ref="D75:H75" si="382">(D71-C71)/C71</f>
        <v>1.0880597891992671E-2</v>
      </c>
      <c r="E75" s="118">
        <f t="shared" si="382"/>
        <v>5.4456864809733246E-2</v>
      </c>
      <c r="F75" s="118">
        <f t="shared" si="382"/>
        <v>4.2207409820455316E-2</v>
      </c>
      <c r="G75" s="118">
        <f t="shared" si="382"/>
        <v>-0.16135760630042426</v>
      </c>
      <c r="H75" s="119">
        <f t="shared" si="382"/>
        <v>0.1422583526018604</v>
      </c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</row>
    <row r="76" spans="1:54" ht="15.75" customHeight="1" x14ac:dyDescent="0.25">
      <c r="A76" s="84"/>
      <c r="B76" s="111"/>
      <c r="C76" s="84"/>
      <c r="D76" s="120"/>
      <c r="E76" s="121">
        <f>AVERAGE(D75:F75)</f>
        <v>3.5848290840727076E-2</v>
      </c>
      <c r="F76" s="933" t="s">
        <v>100</v>
      </c>
      <c r="G76" s="934"/>
      <c r="H76" s="935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</row>
    <row r="77" spans="1:54" ht="15.75" customHeight="1" x14ac:dyDescent="0.25">
      <c r="A77" s="84"/>
      <c r="B77" s="111"/>
      <c r="C77" s="84"/>
      <c r="D77" s="247">
        <f t="shared" ref="D77:H77" si="383">(D71-C71)/C71</f>
        <v>1.0880597891992671E-2</v>
      </c>
      <c r="E77" s="247">
        <f t="shared" si="383"/>
        <v>5.4456864809733246E-2</v>
      </c>
      <c r="F77" s="247">
        <f t="shared" si="383"/>
        <v>4.2207409820455316E-2</v>
      </c>
      <c r="G77" s="247">
        <f t="shared" si="383"/>
        <v>-0.16135760630042426</v>
      </c>
      <c r="H77" s="247">
        <f t="shared" si="383"/>
        <v>0.1422583526018604</v>
      </c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</row>
    <row r="78" spans="1:54" ht="15.75" customHeight="1" x14ac:dyDescent="0.25">
      <c r="A78" s="84"/>
      <c r="B78" s="111"/>
      <c r="C78" s="84"/>
      <c r="D78" s="247"/>
      <c r="E78" s="247">
        <f>AVERAGE(D77:F77)</f>
        <v>3.5848290840727076E-2</v>
      </c>
      <c r="F78" s="247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</row>
    <row r="79" spans="1:54" ht="15.75" customHeight="1" x14ac:dyDescent="0.25">
      <c r="A79" s="84"/>
      <c r="B79" s="111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</row>
    <row r="80" spans="1:54" ht="23.25" x14ac:dyDescent="0.35">
      <c r="A80" s="70" t="s">
        <v>103</v>
      </c>
      <c r="B80" s="71" t="s">
        <v>278</v>
      </c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</row>
    <row r="81" spans="1:54" ht="15.75" customHeight="1" x14ac:dyDescent="0.25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</row>
    <row r="82" spans="1:54" ht="14.25" customHeight="1" x14ac:dyDescent="0.25">
      <c r="A82" s="69"/>
      <c r="B82" s="69">
        <v>2016</v>
      </c>
      <c r="C82" s="69">
        <v>2017</v>
      </c>
      <c r="D82" s="69">
        <v>2018</v>
      </c>
      <c r="E82" s="69">
        <v>2019</v>
      </c>
      <c r="F82" s="69">
        <v>2020</v>
      </c>
      <c r="G82" s="69">
        <v>2021</v>
      </c>
      <c r="H82" s="69">
        <v>2022</v>
      </c>
      <c r="I82" s="69">
        <v>2023</v>
      </c>
      <c r="J82" s="69">
        <v>2024</v>
      </c>
      <c r="K82" s="69">
        <v>2025</v>
      </c>
      <c r="L82" s="69">
        <v>2026</v>
      </c>
      <c r="M82" s="69">
        <v>2027</v>
      </c>
      <c r="N82" s="69">
        <v>2028</v>
      </c>
      <c r="O82" s="69">
        <v>2029</v>
      </c>
      <c r="P82" s="69">
        <v>2030</v>
      </c>
      <c r="Q82" s="69">
        <v>2031</v>
      </c>
      <c r="R82" s="69">
        <v>2032</v>
      </c>
      <c r="S82" s="69">
        <v>2033</v>
      </c>
      <c r="T82" s="69">
        <v>2034</v>
      </c>
      <c r="U82" s="69">
        <v>2035</v>
      </c>
      <c r="V82" s="69">
        <v>2036</v>
      </c>
      <c r="W82" s="69">
        <v>2037</v>
      </c>
      <c r="X82" s="69">
        <v>2038</v>
      </c>
      <c r="Y82" s="69">
        <v>2039</v>
      </c>
      <c r="Z82" s="69">
        <v>2040</v>
      </c>
      <c r="AA82" s="69">
        <v>2041</v>
      </c>
      <c r="AB82" s="69">
        <v>2042</v>
      </c>
      <c r="AC82" s="69">
        <v>2043</v>
      </c>
      <c r="AD82" s="69">
        <v>2044</v>
      </c>
      <c r="AE82" s="69">
        <v>2045</v>
      </c>
      <c r="AF82" s="69">
        <v>2046</v>
      </c>
      <c r="AG82" s="69">
        <v>2047</v>
      </c>
      <c r="AH82" s="69">
        <v>2048</v>
      </c>
      <c r="AI82" s="69">
        <v>2049</v>
      </c>
      <c r="AJ82" s="69">
        <v>2050</v>
      </c>
      <c r="AK82" s="69">
        <v>2051</v>
      </c>
      <c r="AL82" s="69">
        <v>2052</v>
      </c>
      <c r="AM82" s="69">
        <v>2053</v>
      </c>
      <c r="AN82" s="69">
        <v>2054</v>
      </c>
      <c r="AO82" s="69">
        <v>2055</v>
      </c>
      <c r="AP82" s="69">
        <v>2056</v>
      </c>
      <c r="AQ82" s="69">
        <v>2057</v>
      </c>
      <c r="AR82" s="84"/>
      <c r="AS82" s="84"/>
      <c r="AT82" s="84"/>
      <c r="AU82" s="84"/>
      <c r="AV82" s="899" t="s">
        <v>184</v>
      </c>
      <c r="AW82" s="900"/>
      <c r="AX82" s="900"/>
      <c r="AY82" s="900"/>
      <c r="AZ82" s="901"/>
      <c r="BA82" s="84"/>
      <c r="BB82" s="84"/>
    </row>
    <row r="83" spans="1:54" ht="14.25" customHeight="1" x14ac:dyDescent="0.25">
      <c r="A83" s="73" t="s">
        <v>56</v>
      </c>
      <c r="B83" s="69">
        <v>2.4039322673287547E-3</v>
      </c>
      <c r="C83" s="75">
        <v>2.3981672357284781E-3</v>
      </c>
      <c r="D83" s="75">
        <v>2.39242978899473E-3</v>
      </c>
      <c r="E83" s="75">
        <v>2.3867197296154755E-3</v>
      </c>
      <c r="F83" s="75">
        <v>2.3810368619600936E-3</v>
      </c>
      <c r="G83" s="75">
        <v>2.3753809922564722E-3</v>
      </c>
      <c r="H83" s="75">
        <v>2.3697519285689863E-3</v>
      </c>
      <c r="I83" s="75">
        <v>2.3641494807773488E-3</v>
      </c>
      <c r="J83" s="75">
        <v>2.3585734605552021E-3</v>
      </c>
      <c r="K83" s="75">
        <v>2.3530236813488715E-3</v>
      </c>
      <c r="L83" s="75">
        <v>-5.2807686079391265E-4</v>
      </c>
      <c r="M83" s="75">
        <v>-5.2835587330486949E-4</v>
      </c>
      <c r="N83" s="75">
        <v>-5.2863518080734605E-4</v>
      </c>
      <c r="O83" s="75">
        <v>-5.2891478376983453E-4</v>
      </c>
      <c r="P83" s="75">
        <v>-5.2919468266098631E-4</v>
      </c>
      <c r="Q83" s="75">
        <v>-5.2947487795086169E-4</v>
      </c>
      <c r="R83" s="75">
        <v>-5.297553701109339E-4</v>
      </c>
      <c r="S83" s="75">
        <v>-5.3003615961284172E-4</v>
      </c>
      <c r="T83" s="75">
        <v>-5.3031724692978086E-4</v>
      </c>
      <c r="U83" s="75">
        <v>-5.3059863253581189E-4</v>
      </c>
      <c r="V83" s="75">
        <v>-5.3088031690586316E-4</v>
      </c>
      <c r="W83" s="75">
        <v>-5.3116230051642908E-4</v>
      </c>
      <c r="X83" s="75">
        <v>-5.3144458384418074E-4</v>
      </c>
      <c r="Y83" s="75">
        <v>-5.3172716736722139E-4</v>
      </c>
      <c r="Z83" s="75">
        <v>-5.3201005156509049E-4</v>
      </c>
      <c r="AA83" s="75">
        <v>-5.3229323691751076E-4</v>
      </c>
      <c r="AB83" s="75">
        <v>-5.3257672390578546E-4</v>
      </c>
      <c r="AC83" s="75">
        <v>-5.3286051301210417E-4</v>
      </c>
      <c r="AD83" s="75">
        <v>-5.3314460471954499E-4</v>
      </c>
      <c r="AE83" s="75">
        <v>-5.33428999512776E-4</v>
      </c>
      <c r="AF83" s="75">
        <v>-5.3371369787582061E-4</v>
      </c>
      <c r="AG83" s="75">
        <v>-3.4847654264865352E-3</v>
      </c>
      <c r="AH83" s="75">
        <v>-3.4969514821094911E-3</v>
      </c>
      <c r="AI83" s="75">
        <v>-3.5092230649070898E-3</v>
      </c>
      <c r="AJ83" s="75">
        <v>-3.5215810784528191E-3</v>
      </c>
      <c r="AK83" s="75">
        <v>-3.5340264390914754E-3</v>
      </c>
      <c r="AL83" s="75">
        <v>-3.5465600761681961E-3</v>
      </c>
      <c r="AM83" s="75">
        <v>-3.5591829322598129E-3</v>
      </c>
      <c r="AN83" s="75">
        <v>-3.5718959634085845E-3</v>
      </c>
      <c r="AO83" s="75">
        <v>-3.5847001393664178E-3</v>
      </c>
      <c r="AP83" s="75">
        <v>-3.5975964438400353E-3</v>
      </c>
      <c r="AQ83" s="75">
        <v>-3.6105858747429E-3</v>
      </c>
      <c r="AR83" s="84"/>
      <c r="AS83" s="84"/>
      <c r="AT83" s="84"/>
      <c r="AU83" s="84"/>
      <c r="AV83" s="902"/>
      <c r="AW83" s="903"/>
      <c r="AX83" s="903"/>
      <c r="AY83" s="903"/>
      <c r="AZ83" s="904"/>
      <c r="BA83" s="84"/>
      <c r="BB83" s="84"/>
    </row>
    <row r="84" spans="1:54" ht="14.25" customHeight="1" x14ac:dyDescent="0.25">
      <c r="A84" s="73" t="s">
        <v>57</v>
      </c>
      <c r="B84" s="69"/>
      <c r="C84" s="75">
        <f t="shared" ref="C84:E84" si="384">D115</f>
        <v>1.0880597891992671E-2</v>
      </c>
      <c r="D84" s="75">
        <f t="shared" si="384"/>
        <v>5.4456864809733246E-2</v>
      </c>
      <c r="E84" s="75">
        <f t="shared" si="384"/>
        <v>4.2207409820455316E-2</v>
      </c>
      <c r="F84" s="76">
        <f>AVERAGE(C84:E84)</f>
        <v>3.5848290840727076E-2</v>
      </c>
      <c r="G84" s="77">
        <f t="shared" ref="G84:I84" si="385">F84</f>
        <v>3.5848290840727076E-2</v>
      </c>
      <c r="H84" s="75">
        <f t="shared" si="385"/>
        <v>3.5848290840727076E-2</v>
      </c>
      <c r="I84" s="75">
        <f t="shared" si="385"/>
        <v>3.5848290840727076E-2</v>
      </c>
      <c r="J84" s="75">
        <f t="shared" ref="J84:L84" si="386">I84*0.9</f>
        <v>3.2263461756654371E-2</v>
      </c>
      <c r="K84" s="75">
        <f t="shared" si="386"/>
        <v>2.9037115580988936E-2</v>
      </c>
      <c r="L84" s="75">
        <f t="shared" si="386"/>
        <v>2.6133404022890043E-2</v>
      </c>
      <c r="M84" s="77">
        <f>M86+0.1</f>
        <v>0.12352006362060104</v>
      </c>
      <c r="N84" s="75">
        <f>M84*0.9</f>
        <v>0.11116805725854094</v>
      </c>
      <c r="O84" s="75">
        <f t="shared" ref="O84:AQ84" si="387">N84*0.9</f>
        <v>0.10005125153268685</v>
      </c>
      <c r="P84" s="75">
        <f t="shared" si="387"/>
        <v>9.0046126379418168E-2</v>
      </c>
      <c r="Q84" s="75">
        <f t="shared" si="387"/>
        <v>8.1041513741476348E-2</v>
      </c>
      <c r="R84" s="75">
        <f t="shared" si="387"/>
        <v>7.2937362367328715E-2</v>
      </c>
      <c r="S84" s="75">
        <f t="shared" si="387"/>
        <v>6.564362613059585E-2</v>
      </c>
      <c r="T84" s="75">
        <f t="shared" si="387"/>
        <v>5.9079263517536264E-2</v>
      </c>
      <c r="U84" s="75">
        <f t="shared" si="387"/>
        <v>5.3171337165782637E-2</v>
      </c>
      <c r="V84" s="75">
        <f t="shared" si="387"/>
        <v>4.7854203449204373E-2</v>
      </c>
      <c r="W84" s="75">
        <f t="shared" si="387"/>
        <v>4.3068783104283935E-2</v>
      </c>
      <c r="X84" s="75">
        <f t="shared" si="387"/>
        <v>3.8761904793855544E-2</v>
      </c>
      <c r="Y84" s="75">
        <f t="shared" si="387"/>
        <v>3.488571431446999E-2</v>
      </c>
      <c r="Z84" s="75">
        <f t="shared" si="387"/>
        <v>3.1397142883022991E-2</v>
      </c>
      <c r="AA84" s="75">
        <f t="shared" si="387"/>
        <v>2.8257428594720694E-2</v>
      </c>
      <c r="AB84" s="75">
        <f t="shared" si="387"/>
        <v>2.5431685735248625E-2</v>
      </c>
      <c r="AC84" s="75">
        <f t="shared" si="387"/>
        <v>2.2888517161723763E-2</v>
      </c>
      <c r="AD84" s="75">
        <f t="shared" si="387"/>
        <v>2.0599665445551387E-2</v>
      </c>
      <c r="AE84" s="75">
        <f t="shared" si="387"/>
        <v>1.853969890099625E-2</v>
      </c>
      <c r="AF84" s="75">
        <f t="shared" si="387"/>
        <v>1.6685729010896627E-2</v>
      </c>
      <c r="AG84" s="75">
        <f t="shared" si="387"/>
        <v>1.5017156109806964E-2</v>
      </c>
      <c r="AH84" s="75">
        <f t="shared" si="387"/>
        <v>1.3515440498826269E-2</v>
      </c>
      <c r="AI84" s="75">
        <f t="shared" si="387"/>
        <v>1.2163896448943641E-2</v>
      </c>
      <c r="AJ84" s="75">
        <f t="shared" si="387"/>
        <v>1.0947506804049278E-2</v>
      </c>
      <c r="AK84" s="75">
        <f t="shared" si="387"/>
        <v>9.8527561236443507E-3</v>
      </c>
      <c r="AL84" s="75">
        <f t="shared" si="387"/>
        <v>8.8674805112799165E-3</v>
      </c>
      <c r="AM84" s="75">
        <f t="shared" si="387"/>
        <v>7.9807324601519243E-3</v>
      </c>
      <c r="AN84" s="75">
        <f t="shared" si="387"/>
        <v>7.1826592141367319E-3</v>
      </c>
      <c r="AO84" s="75">
        <f t="shared" si="387"/>
        <v>6.464393292723059E-3</v>
      </c>
      <c r="AP84" s="75">
        <f t="shared" si="387"/>
        <v>5.817953963450753E-3</v>
      </c>
      <c r="AQ84" s="75">
        <f t="shared" si="387"/>
        <v>5.2361585671056778E-3</v>
      </c>
      <c r="AR84" s="84"/>
      <c r="AS84" s="84"/>
      <c r="AT84" s="84"/>
      <c r="AU84" s="84"/>
      <c r="AV84" s="902"/>
      <c r="AW84" s="903"/>
      <c r="AX84" s="903"/>
      <c r="AY84" s="903"/>
      <c r="AZ84" s="904"/>
      <c r="BA84" s="84"/>
      <c r="BB84" s="84"/>
    </row>
    <row r="85" spans="1:54" ht="14.25" customHeight="1" x14ac:dyDescent="0.25">
      <c r="A85" s="73" t="s">
        <v>58</v>
      </c>
      <c r="B85" s="69"/>
      <c r="C85" s="75">
        <f t="shared" ref="C85:AQ85" si="388">C83+C84</f>
        <v>1.3278765127721149E-2</v>
      </c>
      <c r="D85" s="75">
        <f t="shared" si="388"/>
        <v>5.6849294598727979E-2</v>
      </c>
      <c r="E85" s="75">
        <f t="shared" si="388"/>
        <v>4.4594129550070791E-2</v>
      </c>
      <c r="F85" s="75">
        <f t="shared" si="388"/>
        <v>3.8229327702687173E-2</v>
      </c>
      <c r="G85" s="75">
        <f t="shared" si="388"/>
        <v>3.8223671832983551E-2</v>
      </c>
      <c r="H85" s="75">
        <f t="shared" si="388"/>
        <v>3.8218042769296065E-2</v>
      </c>
      <c r="I85" s="75">
        <f t="shared" si="388"/>
        <v>3.8212440321504428E-2</v>
      </c>
      <c r="J85" s="75">
        <f t="shared" si="388"/>
        <v>3.4622035217209572E-2</v>
      </c>
      <c r="K85" s="75">
        <f t="shared" si="388"/>
        <v>3.1390139262337809E-2</v>
      </c>
      <c r="L85" s="75">
        <f t="shared" si="388"/>
        <v>2.5605327162096129E-2</v>
      </c>
      <c r="M85" s="75">
        <f t="shared" si="388"/>
        <v>0.12299170774729618</v>
      </c>
      <c r="N85" s="75">
        <f t="shared" si="388"/>
        <v>0.1106394220777336</v>
      </c>
      <c r="O85" s="75">
        <f t="shared" si="388"/>
        <v>9.9522336748917015E-2</v>
      </c>
      <c r="P85" s="75">
        <f t="shared" si="388"/>
        <v>8.9516931696757188E-2</v>
      </c>
      <c r="Q85" s="75">
        <f t="shared" si="388"/>
        <v>8.0512038863525481E-2</v>
      </c>
      <c r="R85" s="75">
        <f t="shared" si="388"/>
        <v>7.240760699721778E-2</v>
      </c>
      <c r="S85" s="75">
        <f t="shared" si="388"/>
        <v>6.5113589970983002E-2</v>
      </c>
      <c r="T85" s="75">
        <f t="shared" si="388"/>
        <v>5.8548946270606486E-2</v>
      </c>
      <c r="U85" s="75">
        <f t="shared" si="388"/>
        <v>5.2640738533246828E-2</v>
      </c>
      <c r="V85" s="75">
        <f t="shared" si="388"/>
        <v>4.7323323132298513E-2</v>
      </c>
      <c r="W85" s="75">
        <f t="shared" si="388"/>
        <v>4.2537620803767509E-2</v>
      </c>
      <c r="X85" s="75">
        <f t="shared" si="388"/>
        <v>3.8230460210011363E-2</v>
      </c>
      <c r="Y85" s="75">
        <f t="shared" si="388"/>
        <v>3.435398714710277E-2</v>
      </c>
      <c r="Z85" s="75">
        <f t="shared" si="388"/>
        <v>3.0865132831457899E-2</v>
      </c>
      <c r="AA85" s="75">
        <f t="shared" si="388"/>
        <v>2.7725135357803184E-2</v>
      </c>
      <c r="AB85" s="75">
        <f t="shared" si="388"/>
        <v>2.4899109011342839E-2</v>
      </c>
      <c r="AC85" s="75">
        <f t="shared" si="388"/>
        <v>2.2355656648711659E-2</v>
      </c>
      <c r="AD85" s="75">
        <f t="shared" si="388"/>
        <v>2.0066520840831843E-2</v>
      </c>
      <c r="AE85" s="75">
        <f t="shared" si="388"/>
        <v>1.8006269901483473E-2</v>
      </c>
      <c r="AF85" s="75">
        <f t="shared" si="388"/>
        <v>1.6152015313020806E-2</v>
      </c>
      <c r="AG85" s="75">
        <f t="shared" si="388"/>
        <v>1.1532390683320428E-2</v>
      </c>
      <c r="AH85" s="75">
        <f t="shared" si="388"/>
        <v>1.0018489016716777E-2</v>
      </c>
      <c r="AI85" s="75">
        <f t="shared" si="388"/>
        <v>8.6546733840365507E-3</v>
      </c>
      <c r="AJ85" s="75">
        <f t="shared" si="388"/>
        <v>7.4259257255964587E-3</v>
      </c>
      <c r="AK85" s="75">
        <f t="shared" si="388"/>
        <v>6.3187296845528748E-3</v>
      </c>
      <c r="AL85" s="75">
        <f t="shared" si="388"/>
        <v>5.3209204351117208E-3</v>
      </c>
      <c r="AM85" s="75">
        <f t="shared" si="388"/>
        <v>4.4215495278921114E-3</v>
      </c>
      <c r="AN85" s="75">
        <f t="shared" si="388"/>
        <v>3.6107632507281474E-3</v>
      </c>
      <c r="AO85" s="75">
        <f t="shared" si="388"/>
        <v>2.8796931533566412E-3</v>
      </c>
      <c r="AP85" s="75">
        <f t="shared" si="388"/>
        <v>2.2203575196107178E-3</v>
      </c>
      <c r="AQ85" s="75">
        <f t="shared" si="388"/>
        <v>1.6255726923627778E-3</v>
      </c>
      <c r="AR85" s="84"/>
      <c r="AS85" s="84"/>
      <c r="AT85" s="84"/>
      <c r="AU85" s="84"/>
      <c r="AV85" s="902"/>
      <c r="AW85" s="903"/>
      <c r="AX85" s="903"/>
      <c r="AY85" s="903"/>
      <c r="AZ85" s="904"/>
      <c r="BA85" s="84"/>
      <c r="BB85" s="84"/>
    </row>
    <row r="86" spans="1:54" ht="14.25" customHeight="1" x14ac:dyDescent="0.25">
      <c r="A86" s="73"/>
      <c r="B86" s="69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>
        <f>L84*0.9</f>
        <v>2.352006362060104E-2</v>
      </c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84"/>
      <c r="AS86" s="84"/>
      <c r="AT86" s="84"/>
      <c r="AU86" s="84"/>
      <c r="AV86" s="902"/>
      <c r="AW86" s="903"/>
      <c r="AX86" s="903"/>
      <c r="AY86" s="903"/>
      <c r="AZ86" s="904"/>
      <c r="BA86" s="84"/>
      <c r="BB86" s="84"/>
    </row>
    <row r="87" spans="1:54" ht="15" customHeight="1" x14ac:dyDescent="0.25">
      <c r="A87" s="72"/>
      <c r="B87" s="111"/>
      <c r="C87" s="84"/>
      <c r="D87" s="84"/>
      <c r="E87" s="84"/>
      <c r="F87" s="84"/>
      <c r="G87" s="35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936"/>
      <c r="AW87" s="937"/>
      <c r="AX87" s="937"/>
      <c r="AY87" s="937"/>
      <c r="AZ87" s="938"/>
      <c r="BA87" s="84"/>
      <c r="BB87" s="84"/>
    </row>
    <row r="88" spans="1:54" ht="15.75" customHeight="1" x14ac:dyDescent="0.25">
      <c r="A88" s="355" t="s">
        <v>236</v>
      </c>
      <c r="B88" s="957" t="s">
        <v>185</v>
      </c>
      <c r="C88" s="356">
        <v>2016</v>
      </c>
      <c r="D88" s="357">
        <v>2017</v>
      </c>
      <c r="E88" s="358">
        <v>2018</v>
      </c>
      <c r="F88" s="82">
        <v>2019</v>
      </c>
      <c r="G88" s="205">
        <v>2020</v>
      </c>
      <c r="H88" s="359">
        <v>2021</v>
      </c>
      <c r="I88" s="80">
        <v>2022</v>
      </c>
      <c r="J88" s="81">
        <v>2023</v>
      </c>
      <c r="K88" s="82">
        <v>2024</v>
      </c>
      <c r="L88" s="79">
        <v>2025</v>
      </c>
      <c r="M88" s="80">
        <v>2026</v>
      </c>
      <c r="N88" s="81">
        <v>2027</v>
      </c>
      <c r="O88" s="82">
        <v>2028</v>
      </c>
      <c r="P88" s="83">
        <v>2029</v>
      </c>
      <c r="Q88" s="79">
        <v>2030</v>
      </c>
      <c r="R88" s="80">
        <v>2031</v>
      </c>
      <c r="S88" s="81">
        <v>2032</v>
      </c>
      <c r="T88" s="82">
        <v>2033</v>
      </c>
      <c r="U88" s="79">
        <v>2034</v>
      </c>
      <c r="V88" s="80">
        <v>2035</v>
      </c>
      <c r="W88" s="81">
        <v>2036</v>
      </c>
      <c r="X88" s="82">
        <v>2037</v>
      </c>
      <c r="Y88" s="83">
        <v>2038</v>
      </c>
      <c r="Z88" s="79">
        <v>2039</v>
      </c>
      <c r="AA88" s="80">
        <v>2040</v>
      </c>
      <c r="AB88" s="81">
        <v>2041</v>
      </c>
      <c r="AC88" s="82">
        <v>2042</v>
      </c>
      <c r="AD88" s="79">
        <v>2043</v>
      </c>
      <c r="AE88" s="80">
        <v>2044</v>
      </c>
      <c r="AF88" s="81">
        <v>2045</v>
      </c>
      <c r="AG88" s="82">
        <v>2046</v>
      </c>
      <c r="AH88" s="83">
        <v>2047</v>
      </c>
      <c r="AI88" s="79">
        <v>2048</v>
      </c>
      <c r="AJ88" s="80">
        <v>2049</v>
      </c>
      <c r="AK88" s="81">
        <v>2050</v>
      </c>
      <c r="AL88" s="82">
        <v>2051</v>
      </c>
      <c r="AM88" s="79">
        <v>2052</v>
      </c>
      <c r="AN88" s="80">
        <v>2053</v>
      </c>
      <c r="AO88" s="81">
        <v>2054</v>
      </c>
      <c r="AP88" s="82">
        <v>2055</v>
      </c>
      <c r="AQ88" s="83">
        <v>2056</v>
      </c>
      <c r="AR88" s="79">
        <v>2057</v>
      </c>
      <c r="AS88" s="84"/>
      <c r="AT88" s="355" t="s">
        <v>279</v>
      </c>
      <c r="AU88" s="958" t="s">
        <v>185</v>
      </c>
      <c r="AV88" s="360" t="s">
        <v>60</v>
      </c>
      <c r="AW88" s="85" t="s">
        <v>61</v>
      </c>
      <c r="AX88" s="835" t="s">
        <v>458</v>
      </c>
      <c r="AY88" s="835" t="s">
        <v>458</v>
      </c>
      <c r="AZ88" s="361" t="s">
        <v>156</v>
      </c>
      <c r="BA88" s="362" t="s">
        <v>459</v>
      </c>
      <c r="BB88" s="84"/>
    </row>
    <row r="89" spans="1:54" ht="15.75" customHeight="1" thickTop="1" thickBot="1" x14ac:dyDescent="0.3">
      <c r="A89" s="363" t="s">
        <v>186</v>
      </c>
      <c r="B89" s="953"/>
      <c r="C89" s="364" t="s">
        <v>11</v>
      </c>
      <c r="D89" s="365" t="s">
        <v>11</v>
      </c>
      <c r="E89" s="366" t="s">
        <v>11</v>
      </c>
      <c r="F89" s="367" t="s">
        <v>11</v>
      </c>
      <c r="G89" s="88" t="s">
        <v>11</v>
      </c>
      <c r="H89" s="318" t="s">
        <v>11</v>
      </c>
      <c r="I89" s="80" t="s">
        <v>11</v>
      </c>
      <c r="J89" s="81" t="s">
        <v>11</v>
      </c>
      <c r="K89" s="82" t="s">
        <v>11</v>
      </c>
      <c r="L89" s="79" t="s">
        <v>11</v>
      </c>
      <c r="M89" s="80" t="s">
        <v>11</v>
      </c>
      <c r="N89" s="81" t="s">
        <v>11</v>
      </c>
      <c r="O89" s="82" t="s">
        <v>11</v>
      </c>
      <c r="P89" s="83" t="s">
        <v>11</v>
      </c>
      <c r="Q89" s="79" t="s">
        <v>11</v>
      </c>
      <c r="R89" s="80" t="s">
        <v>11</v>
      </c>
      <c r="S89" s="81" t="s">
        <v>11</v>
      </c>
      <c r="T89" s="82" t="s">
        <v>11</v>
      </c>
      <c r="U89" s="79" t="s">
        <v>11</v>
      </c>
      <c r="V89" s="80" t="s">
        <v>11</v>
      </c>
      <c r="W89" s="81" t="s">
        <v>11</v>
      </c>
      <c r="X89" s="82" t="s">
        <v>11</v>
      </c>
      <c r="Y89" s="83" t="s">
        <v>11</v>
      </c>
      <c r="Z89" s="79" t="s">
        <v>11</v>
      </c>
      <c r="AA89" s="80" t="s">
        <v>11</v>
      </c>
      <c r="AB89" s="81" t="s">
        <v>11</v>
      </c>
      <c r="AC89" s="82" t="s">
        <v>11</v>
      </c>
      <c r="AD89" s="79" t="s">
        <v>11</v>
      </c>
      <c r="AE89" s="80" t="s">
        <v>11</v>
      </c>
      <c r="AF89" s="81" t="s">
        <v>11</v>
      </c>
      <c r="AG89" s="82" t="s">
        <v>11</v>
      </c>
      <c r="AH89" s="83" t="s">
        <v>11</v>
      </c>
      <c r="AI89" s="79" t="s">
        <v>11</v>
      </c>
      <c r="AJ89" s="80" t="s">
        <v>11</v>
      </c>
      <c r="AK89" s="81" t="s">
        <v>11</v>
      </c>
      <c r="AL89" s="82" t="s">
        <v>11</v>
      </c>
      <c r="AM89" s="79" t="s">
        <v>11</v>
      </c>
      <c r="AN89" s="80" t="s">
        <v>11</v>
      </c>
      <c r="AO89" s="81" t="s">
        <v>11</v>
      </c>
      <c r="AP89" s="82" t="s">
        <v>11</v>
      </c>
      <c r="AQ89" s="83" t="s">
        <v>11</v>
      </c>
      <c r="AR89" s="79" t="s">
        <v>11</v>
      </c>
      <c r="AS89" s="84"/>
      <c r="AT89" s="368" t="s">
        <v>186</v>
      </c>
      <c r="AU89" s="956"/>
      <c r="AV89" s="369" t="s">
        <v>11</v>
      </c>
      <c r="AW89" s="89" t="s">
        <v>11</v>
      </c>
      <c r="AX89" s="89" t="s">
        <v>11</v>
      </c>
      <c r="AY89" s="89" t="s">
        <v>11</v>
      </c>
      <c r="AZ89" s="370" t="s">
        <v>11</v>
      </c>
      <c r="BA89" s="371" t="s">
        <v>459</v>
      </c>
      <c r="BB89" s="84"/>
    </row>
    <row r="90" spans="1:54" ht="15.75" customHeight="1" thickTop="1" x14ac:dyDescent="0.25">
      <c r="A90" s="249" t="s">
        <v>254</v>
      </c>
      <c r="B90" s="372"/>
      <c r="C90" s="100">
        <v>123873</v>
      </c>
      <c r="D90" s="101">
        <v>114385</v>
      </c>
      <c r="E90" s="178">
        <v>113657</v>
      </c>
      <c r="F90" s="102">
        <v>119282</v>
      </c>
      <c r="G90" s="96">
        <v>108947</v>
      </c>
      <c r="H90" s="163">
        <v>121914</v>
      </c>
      <c r="I90" s="93">
        <f>AVERAGE(C90:H90)*(1+I$9)</f>
        <v>121480.89157120581</v>
      </c>
      <c r="J90" s="94">
        <f t="shared" ref="J90" si="389">I90*(1+J$9)</f>
        <v>125686.80727740211</v>
      </c>
      <c r="K90" s="95">
        <f t="shared" ref="K90" si="390">J90*(1+K$9)</f>
        <v>129632.13366127839</v>
      </c>
      <c r="L90" s="92">
        <f t="shared" ref="L90" si="391">K90*(1+L$9)</f>
        <v>132951.40685439602</v>
      </c>
      <c r="M90" s="93">
        <f t="shared" ref="M90" si="392">L90*(1+M$9)</f>
        <v>136008.18674538416</v>
      </c>
      <c r="N90" s="94">
        <f t="shared" ref="N90" si="393">M90*(1+N$9)</f>
        <v>138815.31711764933</v>
      </c>
      <c r="O90" s="95">
        <f t="shared" ref="O90" si="394">N90*(1+O$9)</f>
        <v>141386.50116721011</v>
      </c>
      <c r="P90" s="96">
        <f t="shared" ref="P90" si="395">O90*(1+P$9)</f>
        <v>143735.91099994912</v>
      </c>
      <c r="Q90" s="92">
        <f t="shared" ref="Q90" si="396">P90*(1+Q$9)</f>
        <v>145877.86913175459</v>
      </c>
      <c r="R90" s="93">
        <f t="shared" ref="R90" si="397">Q90*(1+R$9)</f>
        <v>147826.59425507727</v>
      </c>
      <c r="S90" s="94">
        <f t="shared" ref="S90" si="398">R90*(1+S$9)</f>
        <v>149596.00319245801</v>
      </c>
      <c r="T90" s="95">
        <f t="shared" ref="T90" si="399">S90*(1+T$9)</f>
        <v>151199.56108773642</v>
      </c>
      <c r="U90" s="92">
        <f t="shared" ref="U90" si="400">T90*(1+U$9)</f>
        <v>152650.17232783139</v>
      </c>
      <c r="V90" s="93">
        <f t="shared" ref="V90" si="401">U90*(1+V$9)</f>
        <v>153960.10531818416</v>
      </c>
      <c r="W90" s="94">
        <f t="shared" ref="W90" si="402">V90*(1+W$9)</f>
        <v>155140.94496111956</v>
      </c>
      <c r="X90" s="95">
        <f t="shared" ref="X90" si="403">W90*(1+X$9)</f>
        <v>156203.56744277771</v>
      </c>
      <c r="Y90" s="96">
        <f t="shared" ref="Y90" si="404">X90*(1+Y$9)</f>
        <v>157158.13267608423</v>
      </c>
      <c r="Z90" s="92">
        <f t="shared" ref="Z90" si="405">Y90*(1+Z$9)</f>
        <v>158014.09044574213</v>
      </c>
      <c r="AA90" s="93">
        <f t="shared" ref="AA90" si="406">Z90*(1+AA$9)</f>
        <v>158780.19693970378</v>
      </c>
      <c r="AB90" s="94">
        <f t="shared" ref="AB90" si="407">AA90*(1+AB$9)</f>
        <v>159464.53892193525</v>
      </c>
      <c r="AC90" s="95">
        <f t="shared" ref="AC90" si="408">AB90*(1+AC$9)</f>
        <v>160074.5633014362</v>
      </c>
      <c r="AD90" s="92">
        <f t="shared" ref="AD90" si="409">AC90*(1+AD$9)</f>
        <v>160617.11028433868</v>
      </c>
      <c r="AE90" s="93">
        <f t="shared" ref="AE90" si="410">AD90*(1+AE$9)</f>
        <v>161098.44866385625</v>
      </c>
      <c r="AF90" s="94">
        <f t="shared" ref="AF90" si="411">AE90*(1+AF$9)</f>
        <v>161524.31211265849</v>
      </c>
      <c r="AG90" s="95">
        <f t="shared" ref="AG90" si="412">AF90*(1+AG$9)</f>
        <v>161423.31503462626</v>
      </c>
      <c r="AH90" s="96">
        <f t="shared" ref="AH90" si="413">AG90*(1+AH$9)</f>
        <v>161274.25514800803</v>
      </c>
      <c r="AI90" s="92">
        <f t="shared" ref="AI90" si="414">AH90*(1+AI$9)</f>
        <v>161081.84921415686</v>
      </c>
      <c r="AJ90" s="93">
        <f t="shared" ref="AJ90" si="415">AI90*(1+AJ$9)</f>
        <v>160850.37260037864</v>
      </c>
      <c r="AK90" s="94">
        <f t="shared" ref="AK90" si="416">AJ90*(1+AK$9)</f>
        <v>160583.69641550787</v>
      </c>
      <c r="AL90" s="95">
        <f t="shared" ref="AL90" si="417">AK90*(1+AL$9)</f>
        <v>160285.32236218281</v>
      </c>
      <c r="AM90" s="92">
        <f t="shared" ref="AM90" si="418">AL90*(1+AM$9)</f>
        <v>159958.41526017818</v>
      </c>
      <c r="AN90" s="93">
        <f t="shared" ref="AN90" si="419">AM90*(1+AN$9)</f>
        <v>159605.83324976411</v>
      </c>
      <c r="AO90" s="94">
        <f t="shared" ref="AO90" si="420">AN90*(1+AO$9)</f>
        <v>159230.15572452301</v>
      </c>
      <c r="AP90" s="95">
        <f t="shared" ref="AP90" si="421">AO90*(1+AP$9)</f>
        <v>158833.70907218967</v>
      </c>
      <c r="AQ90" s="96">
        <f t="shared" ref="AQ90" si="422">AP90*(1+AQ$9)</f>
        <v>158418.59032221223</v>
      </c>
      <c r="AR90" s="92">
        <f t="shared" ref="AR90" si="423">AQ90*(1+AR$9)</f>
        <v>158418.59032221223</v>
      </c>
      <c r="AS90" s="84"/>
      <c r="AT90" s="373" t="s">
        <v>187</v>
      </c>
      <c r="AU90" s="374" t="s">
        <v>188</v>
      </c>
      <c r="AV90" s="375">
        <v>220</v>
      </c>
      <c r="AW90" s="290">
        <v>8</v>
      </c>
      <c r="AX90" s="576">
        <v>2</v>
      </c>
      <c r="AY90" s="376">
        <f>X90/AV90/AW90/AX90</f>
        <v>44.37601347806185</v>
      </c>
      <c r="AZ90" s="377">
        <f t="shared" ref="AZ90" si="424">ROUNDUP(AY90,0)</f>
        <v>45</v>
      </c>
      <c r="BA90" s="839" t="s">
        <v>460</v>
      </c>
      <c r="BB90" s="84"/>
    </row>
    <row r="91" spans="1:54" ht="15.75" customHeight="1" x14ac:dyDescent="0.25">
      <c r="A91" s="385" t="s">
        <v>189</v>
      </c>
      <c r="B91" s="372"/>
      <c r="C91" s="386">
        <f>SUM(C90:C90)</f>
        <v>123873</v>
      </c>
      <c r="D91" s="387">
        <f>SUM(D90:D90)</f>
        <v>114385</v>
      </c>
      <c r="E91" s="200">
        <f>SUM(E90:E90)</f>
        <v>113657</v>
      </c>
      <c r="F91" s="383">
        <f>SUM(F90:F90)</f>
        <v>119282</v>
      </c>
      <c r="G91" s="383">
        <f t="shared" ref="G91" si="425">SUM(G90:G90)</f>
        <v>108947</v>
      </c>
      <c r="H91" s="383">
        <f t="shared" ref="H91" si="426">SUM(H90:H90)</f>
        <v>121914</v>
      </c>
      <c r="I91" s="93">
        <f t="shared" ref="I91:I105" si="427">AVERAGE(C91:H91)*(1+I$9)</f>
        <v>121480.89157120581</v>
      </c>
      <c r="J91" s="383">
        <f t="shared" ref="J91:AR91" si="428">SUM(J90:J90)</f>
        <v>125686.80727740211</v>
      </c>
      <c r="K91" s="383">
        <f t="shared" si="428"/>
        <v>129632.13366127839</v>
      </c>
      <c r="L91" s="383">
        <f t="shared" si="428"/>
        <v>132951.40685439602</v>
      </c>
      <c r="M91" s="383">
        <f t="shared" si="428"/>
        <v>136008.18674538416</v>
      </c>
      <c r="N91" s="383">
        <f t="shared" si="428"/>
        <v>138815.31711764933</v>
      </c>
      <c r="O91" s="383">
        <f t="shared" si="428"/>
        <v>141386.50116721011</v>
      </c>
      <c r="P91" s="383">
        <f t="shared" si="428"/>
        <v>143735.91099994912</v>
      </c>
      <c r="Q91" s="383">
        <f t="shared" si="428"/>
        <v>145877.86913175459</v>
      </c>
      <c r="R91" s="383">
        <f t="shared" si="428"/>
        <v>147826.59425507727</v>
      </c>
      <c r="S91" s="383">
        <f t="shared" si="428"/>
        <v>149596.00319245801</v>
      </c>
      <c r="T91" s="383">
        <f t="shared" si="428"/>
        <v>151199.56108773642</v>
      </c>
      <c r="U91" s="383">
        <f t="shared" si="428"/>
        <v>152650.17232783139</v>
      </c>
      <c r="V91" s="383">
        <f t="shared" si="428"/>
        <v>153960.10531818416</v>
      </c>
      <c r="W91" s="383">
        <f t="shared" si="428"/>
        <v>155140.94496111956</v>
      </c>
      <c r="X91" s="383">
        <f t="shared" si="428"/>
        <v>156203.56744277771</v>
      </c>
      <c r="Y91" s="383">
        <f t="shared" si="428"/>
        <v>157158.13267608423</v>
      </c>
      <c r="Z91" s="383">
        <f t="shared" si="428"/>
        <v>158014.09044574213</v>
      </c>
      <c r="AA91" s="383">
        <f t="shared" si="428"/>
        <v>158780.19693970378</v>
      </c>
      <c r="AB91" s="383">
        <f t="shared" si="428"/>
        <v>159464.53892193525</v>
      </c>
      <c r="AC91" s="383">
        <f t="shared" si="428"/>
        <v>160074.5633014362</v>
      </c>
      <c r="AD91" s="383">
        <f t="shared" si="428"/>
        <v>160617.11028433868</v>
      </c>
      <c r="AE91" s="383">
        <f t="shared" si="428"/>
        <v>161098.44866385625</v>
      </c>
      <c r="AF91" s="383">
        <f t="shared" si="428"/>
        <v>161524.31211265849</v>
      </c>
      <c r="AG91" s="383">
        <f t="shared" si="428"/>
        <v>161423.31503462626</v>
      </c>
      <c r="AH91" s="383">
        <f t="shared" si="428"/>
        <v>161274.25514800803</v>
      </c>
      <c r="AI91" s="383">
        <f t="shared" si="428"/>
        <v>161081.84921415686</v>
      </c>
      <c r="AJ91" s="383">
        <f t="shared" si="428"/>
        <v>160850.37260037864</v>
      </c>
      <c r="AK91" s="383">
        <f t="shared" si="428"/>
        <v>160583.69641550787</v>
      </c>
      <c r="AL91" s="383">
        <f t="shared" si="428"/>
        <v>160285.32236218281</v>
      </c>
      <c r="AM91" s="383">
        <f t="shared" si="428"/>
        <v>159958.41526017818</v>
      </c>
      <c r="AN91" s="383">
        <f t="shared" si="428"/>
        <v>159605.83324976411</v>
      </c>
      <c r="AO91" s="383">
        <f t="shared" si="428"/>
        <v>159230.15572452301</v>
      </c>
      <c r="AP91" s="383">
        <f t="shared" si="428"/>
        <v>158833.70907218967</v>
      </c>
      <c r="AQ91" s="383">
        <f t="shared" si="428"/>
        <v>158418.59032221223</v>
      </c>
      <c r="AR91" s="383">
        <f t="shared" si="428"/>
        <v>158418.59032221223</v>
      </c>
      <c r="AS91" s="84"/>
      <c r="AT91" s="385" t="s">
        <v>189</v>
      </c>
      <c r="AU91" s="378"/>
      <c r="AV91" s="379"/>
      <c r="AW91" s="103"/>
      <c r="AX91" s="577"/>
      <c r="AY91" s="380"/>
      <c r="AZ91" s="381"/>
      <c r="BA91" s="840"/>
      <c r="BB91" s="84"/>
    </row>
    <row r="92" spans="1:54" ht="15.75" customHeight="1" x14ac:dyDescent="0.25">
      <c r="A92" s="222" t="s">
        <v>190</v>
      </c>
      <c r="B92" s="372"/>
      <c r="C92" s="100">
        <v>114826</v>
      </c>
      <c r="D92" s="101">
        <v>126053</v>
      </c>
      <c r="E92" s="178">
        <v>113113</v>
      </c>
      <c r="F92" s="102">
        <v>106728</v>
      </c>
      <c r="G92" s="96">
        <v>77258</v>
      </c>
      <c r="H92" s="163">
        <v>82869</v>
      </c>
      <c r="I92" s="93">
        <f t="shared" si="427"/>
        <v>107428.51315604751</v>
      </c>
      <c r="J92" s="94">
        <f t="shared" ref="J92" si="429">I92*(1+J$9)</f>
        <v>111147.90692186865</v>
      </c>
      <c r="K92" s="95">
        <f t="shared" ref="K92" si="430">J92*(1+K$9)</f>
        <v>114636.85519886347</v>
      </c>
      <c r="L92" s="92">
        <f t="shared" ref="L92" si="431">K92*(1+L$9)</f>
        <v>117572.16938106422</v>
      </c>
      <c r="M92" s="93">
        <f t="shared" ref="M92" si="432">L92*(1+M$9)</f>
        <v>120275.35433868924</v>
      </c>
      <c r="N92" s="94">
        <f t="shared" ref="N92" si="433">M92*(1+N$9)</f>
        <v>122757.7681424344</v>
      </c>
      <c r="O92" s="95">
        <f t="shared" ref="O92" si="434">N92*(1+O$9)</f>
        <v>125031.52886251404</v>
      </c>
      <c r="P92" s="96">
        <f t="shared" ref="P92" si="435">O92*(1+P$9)</f>
        <v>127109.16923756358</v>
      </c>
      <c r="Q92" s="92">
        <f t="shared" ref="Q92" si="436">P92*(1+Q$9)</f>
        <v>129003.35501745218</v>
      </c>
      <c r="R92" s="93">
        <f t="shared" ref="R92" si="437">Q92*(1+R$9)</f>
        <v>130726.66013845289</v>
      </c>
      <c r="S92" s="94">
        <f t="shared" ref="S92" si="438">R92*(1+S$9)</f>
        <v>132291.39158592021</v>
      </c>
      <c r="T92" s="95">
        <f t="shared" ref="T92" si="439">S92*(1+T$9)</f>
        <v>133709.45691472484</v>
      </c>
      <c r="U92" s="92">
        <f t="shared" ref="U92" si="440">T92*(1+U$9)</f>
        <v>134992.26778872561</v>
      </c>
      <c r="V92" s="93">
        <f t="shared" ref="V92" si="441">U92*(1+V$9)</f>
        <v>136150.67345786057</v>
      </c>
      <c r="W92" s="94">
        <f t="shared" ref="W92" si="442">V92*(1+W$9)</f>
        <v>137194.91873360347</v>
      </c>
      <c r="X92" s="95">
        <f t="shared" ref="X92" si="443">W92*(1+X$9)</f>
        <v>138134.62169243311</v>
      </c>
      <c r="Y92" s="96">
        <f t="shared" ref="Y92" si="444">X92*(1+Y$9)</f>
        <v>138978.76699296763</v>
      </c>
      <c r="Z92" s="92">
        <f t="shared" ref="Z92" si="445">Y92*(1+Z$9)</f>
        <v>139735.7113101306</v>
      </c>
      <c r="AA92" s="93">
        <f t="shared" ref="AA92" si="446">Z92*(1+AA$9)</f>
        <v>140413.19795433467</v>
      </c>
      <c r="AB92" s="94">
        <f t="shared" ref="AB92" si="447">AA92*(1+AB$9)</f>
        <v>141018.37824804612</v>
      </c>
      <c r="AC92" s="95">
        <f t="shared" ref="AC92" si="448">AB92*(1+AC$9)</f>
        <v>141557.83767438986</v>
      </c>
      <c r="AD92" s="92">
        <f t="shared" ref="AD92" si="449">AC92*(1+AD$9)</f>
        <v>142037.62519435838</v>
      </c>
      <c r="AE92" s="93">
        <f t="shared" ref="AE92" si="450">AD92*(1+AE$9)</f>
        <v>142463.28445457385</v>
      </c>
      <c r="AF92" s="94">
        <f t="shared" ref="AF92" si="451">AE92*(1+AF$9)</f>
        <v>142839.88588151938</v>
      </c>
      <c r="AG92" s="95">
        <f t="shared" ref="AG92" si="452">AF92*(1+AG$9)</f>
        <v>142750.57170390859</v>
      </c>
      <c r="AH92" s="96">
        <f t="shared" ref="AH92" si="453">AG92*(1+AH$9)</f>
        <v>142618.75441327551</v>
      </c>
      <c r="AI92" s="92">
        <f t="shared" ref="AI92" si="454">AH92*(1+AI$9)</f>
        <v>142448.60515664189</v>
      </c>
      <c r="AJ92" s="93">
        <f t="shared" ref="AJ92" si="455">AI92*(1+AJ$9)</f>
        <v>142243.90474551581</v>
      </c>
      <c r="AK92" s="94">
        <f t="shared" ref="AK92" si="456">AJ92*(1+AK$9)</f>
        <v>142008.07649578649</v>
      </c>
      <c r="AL92" s="95">
        <f t="shared" ref="AL92" si="457">AK92*(1+AL$9)</f>
        <v>141744.21704844065</v>
      </c>
      <c r="AM92" s="92">
        <f t="shared" ref="AM92" si="458">AL92*(1+AM$9)</f>
        <v>141455.12513073834</v>
      </c>
      <c r="AN92" s="93">
        <f t="shared" ref="AN92" si="459">AM92*(1+AN$9)</f>
        <v>141143.3282657791</v>
      </c>
      <c r="AO92" s="94">
        <f t="shared" ref="AO92" si="460">AN92*(1+AO$9)</f>
        <v>140811.10747417304</v>
      </c>
      <c r="AP92" s="95">
        <f t="shared" ref="AP92" si="461">AO92*(1+AP$9)</f>
        <v>140460.52003729291</v>
      </c>
      <c r="AQ92" s="96">
        <f t="shared" ref="AQ92" si="462">AP92*(1+AQ$9)</f>
        <v>140093.42040938861</v>
      </c>
      <c r="AR92" s="92">
        <f t="shared" ref="AR92" si="463">AQ92*(1+AR$9)</f>
        <v>140093.42040938861</v>
      </c>
      <c r="AS92" s="84"/>
      <c r="AT92" s="222" t="s">
        <v>190</v>
      </c>
      <c r="AU92" s="378" t="s">
        <v>191</v>
      </c>
      <c r="AV92" s="379">
        <v>220</v>
      </c>
      <c r="AW92" s="103">
        <v>8</v>
      </c>
      <c r="AX92" s="577">
        <v>10</v>
      </c>
      <c r="AY92" s="380">
        <f>X92/AV92/AW92/AX92</f>
        <v>7.8485580507064272</v>
      </c>
      <c r="AZ92" s="381">
        <f t="shared" ref="AZ92" si="464">ROUNDUP(AY92,0)</f>
        <v>8</v>
      </c>
      <c r="BA92" s="841"/>
      <c r="BB92" s="84"/>
    </row>
    <row r="93" spans="1:54" ht="15.75" customHeight="1" x14ac:dyDescent="0.25">
      <c r="A93" s="388" t="s">
        <v>192</v>
      </c>
      <c r="B93" s="372"/>
      <c r="C93" s="386">
        <f>C92</f>
        <v>114826</v>
      </c>
      <c r="D93" s="386">
        <f t="shared" ref="D93:H93" si="465">D92</f>
        <v>126053</v>
      </c>
      <c r="E93" s="386">
        <f t="shared" si="465"/>
        <v>113113</v>
      </c>
      <c r="F93" s="386">
        <f t="shared" si="465"/>
        <v>106728</v>
      </c>
      <c r="G93" s="386">
        <f t="shared" si="465"/>
        <v>77258</v>
      </c>
      <c r="H93" s="386">
        <f t="shared" si="465"/>
        <v>82869</v>
      </c>
      <c r="I93" s="93">
        <f t="shared" si="427"/>
        <v>107428.51315604751</v>
      </c>
      <c r="J93" s="386">
        <f t="shared" ref="J93:AR93" si="466">J92</f>
        <v>111147.90692186865</v>
      </c>
      <c r="K93" s="386">
        <f t="shared" si="466"/>
        <v>114636.85519886347</v>
      </c>
      <c r="L93" s="386">
        <f t="shared" si="466"/>
        <v>117572.16938106422</v>
      </c>
      <c r="M93" s="386">
        <f t="shared" si="466"/>
        <v>120275.35433868924</v>
      </c>
      <c r="N93" s="386">
        <f t="shared" si="466"/>
        <v>122757.7681424344</v>
      </c>
      <c r="O93" s="386">
        <f t="shared" si="466"/>
        <v>125031.52886251404</v>
      </c>
      <c r="P93" s="386">
        <f t="shared" si="466"/>
        <v>127109.16923756358</v>
      </c>
      <c r="Q93" s="386">
        <f t="shared" si="466"/>
        <v>129003.35501745218</v>
      </c>
      <c r="R93" s="386">
        <f t="shared" si="466"/>
        <v>130726.66013845289</v>
      </c>
      <c r="S93" s="386">
        <f t="shared" si="466"/>
        <v>132291.39158592021</v>
      </c>
      <c r="T93" s="386">
        <f t="shared" si="466"/>
        <v>133709.45691472484</v>
      </c>
      <c r="U93" s="386">
        <f t="shared" si="466"/>
        <v>134992.26778872561</v>
      </c>
      <c r="V93" s="386">
        <f t="shared" si="466"/>
        <v>136150.67345786057</v>
      </c>
      <c r="W93" s="386">
        <f t="shared" si="466"/>
        <v>137194.91873360347</v>
      </c>
      <c r="X93" s="386">
        <f t="shared" si="466"/>
        <v>138134.62169243311</v>
      </c>
      <c r="Y93" s="386">
        <f t="shared" si="466"/>
        <v>138978.76699296763</v>
      </c>
      <c r="Z93" s="386">
        <f t="shared" si="466"/>
        <v>139735.7113101306</v>
      </c>
      <c r="AA93" s="386">
        <f t="shared" si="466"/>
        <v>140413.19795433467</v>
      </c>
      <c r="AB93" s="386">
        <f t="shared" si="466"/>
        <v>141018.37824804612</v>
      </c>
      <c r="AC93" s="386">
        <f t="shared" si="466"/>
        <v>141557.83767438986</v>
      </c>
      <c r="AD93" s="386">
        <f t="shared" si="466"/>
        <v>142037.62519435838</v>
      </c>
      <c r="AE93" s="386">
        <f t="shared" si="466"/>
        <v>142463.28445457385</v>
      </c>
      <c r="AF93" s="386">
        <f t="shared" si="466"/>
        <v>142839.88588151938</v>
      </c>
      <c r="AG93" s="386">
        <f t="shared" si="466"/>
        <v>142750.57170390859</v>
      </c>
      <c r="AH93" s="386">
        <f t="shared" si="466"/>
        <v>142618.75441327551</v>
      </c>
      <c r="AI93" s="386">
        <f t="shared" si="466"/>
        <v>142448.60515664189</v>
      </c>
      <c r="AJ93" s="386">
        <f t="shared" si="466"/>
        <v>142243.90474551581</v>
      </c>
      <c r="AK93" s="386">
        <f t="shared" si="466"/>
        <v>142008.07649578649</v>
      </c>
      <c r="AL93" s="386">
        <f t="shared" si="466"/>
        <v>141744.21704844065</v>
      </c>
      <c r="AM93" s="386">
        <f t="shared" si="466"/>
        <v>141455.12513073834</v>
      </c>
      <c r="AN93" s="386">
        <f t="shared" si="466"/>
        <v>141143.3282657791</v>
      </c>
      <c r="AO93" s="386">
        <f t="shared" si="466"/>
        <v>140811.10747417304</v>
      </c>
      <c r="AP93" s="386">
        <f t="shared" si="466"/>
        <v>140460.52003729291</v>
      </c>
      <c r="AQ93" s="386">
        <f t="shared" si="466"/>
        <v>140093.42040938861</v>
      </c>
      <c r="AR93" s="386">
        <f t="shared" si="466"/>
        <v>140093.42040938861</v>
      </c>
      <c r="AS93" s="84"/>
      <c r="AT93" s="388" t="s">
        <v>192</v>
      </c>
      <c r="AU93" s="378"/>
      <c r="AV93" s="379"/>
      <c r="AW93" s="103"/>
      <c r="AX93" s="577"/>
      <c r="AY93" s="380"/>
      <c r="AZ93" s="381"/>
      <c r="BA93" s="842"/>
      <c r="BB93" s="84"/>
    </row>
    <row r="94" spans="1:54" ht="15.75" customHeight="1" x14ac:dyDescent="0.25">
      <c r="A94" s="546" t="s">
        <v>256</v>
      </c>
      <c r="B94" s="372"/>
      <c r="C94" s="100">
        <v>65294</v>
      </c>
      <c r="D94" s="101">
        <v>72019</v>
      </c>
      <c r="E94" s="178">
        <v>103233</v>
      </c>
      <c r="F94" s="102">
        <v>116944</v>
      </c>
      <c r="G94" s="96">
        <v>107094</v>
      </c>
      <c r="H94" s="163">
        <v>101747</v>
      </c>
      <c r="I94" s="93">
        <f t="shared" si="427"/>
        <v>97995.314923286322</v>
      </c>
      <c r="J94" s="94">
        <f t="shared" ref="J94" si="467">I94*(1+J$9)</f>
        <v>101388.11216768187</v>
      </c>
      <c r="K94" s="95">
        <f t="shared" ref="K94" si="468">J94*(1+K$9)</f>
        <v>104570.69912817095</v>
      </c>
      <c r="L94" s="92">
        <f t="shared" ref="L94" si="469">K94*(1+L$9)</f>
        <v>107248.26609091689</v>
      </c>
      <c r="M94" s="93">
        <f t="shared" ref="M94" si="470">L94*(1+M$9)</f>
        <v>109714.0868812835</v>
      </c>
      <c r="N94" s="94">
        <f t="shared" ref="N94" si="471">M94*(1+N$9)</f>
        <v>111978.52222829944</v>
      </c>
      <c r="O94" s="95">
        <f t="shared" ref="O94" si="472">N94*(1+O$9)</f>
        <v>114052.62612565808</v>
      </c>
      <c r="P94" s="96">
        <f t="shared" ref="P94" si="473">O94*(1+P$9)</f>
        <v>115947.83082382393</v>
      </c>
      <c r="Q94" s="92">
        <f t="shared" ref="Q94" si="474">P94*(1+Q$9)</f>
        <v>117675.68990490203</v>
      </c>
      <c r="R94" s="93">
        <f t="shared" ref="R94" si="475">Q94*(1+R$9)</f>
        <v>119247.67319946809</v>
      </c>
      <c r="S94" s="94">
        <f t="shared" ref="S94" si="476">R94*(1+S$9)</f>
        <v>120675.00702789218</v>
      </c>
      <c r="T94" s="95">
        <f t="shared" ref="T94" si="477">S94*(1+T$9)</f>
        <v>121968.55335368139</v>
      </c>
      <c r="U94" s="92">
        <f t="shared" ref="U94" si="478">T94*(1+U$9)</f>
        <v>123138.72179306136</v>
      </c>
      <c r="V94" s="93">
        <f t="shared" ref="V94" si="479">U94*(1+V$9)</f>
        <v>124195.40893338234</v>
      </c>
      <c r="W94" s="94">
        <f t="shared" ref="W94" si="480">V94*(1+W$9)</f>
        <v>125147.95999871205</v>
      </c>
      <c r="X94" s="95">
        <f t="shared" ref="X94" si="481">W94*(1+X$9)</f>
        <v>126005.14851114257</v>
      </c>
      <c r="Y94" s="96">
        <f t="shared" ref="Y94" si="482">X94*(1+Y$9)</f>
        <v>126775.17019474097</v>
      </c>
      <c r="Z94" s="92">
        <f t="shared" ref="Z94" si="483">Y94*(1+Z$9)</f>
        <v>127465.64793254629</v>
      </c>
      <c r="AA94" s="93">
        <f t="shared" ref="AA94" si="484">Z94*(1+AA$9)</f>
        <v>128083.64510205621</v>
      </c>
      <c r="AB94" s="94">
        <f t="shared" ref="AB94" si="485">AA94*(1+AB$9)</f>
        <v>128635.6850747353</v>
      </c>
      <c r="AC94" s="95">
        <f t="shared" ref="AC94" si="486">AB94*(1+AC$9)</f>
        <v>129127.77506853516</v>
      </c>
      <c r="AD94" s="92">
        <f t="shared" ref="AD94" si="487">AC94*(1+AD$9)</f>
        <v>129565.43289078653</v>
      </c>
      <c r="AE94" s="93">
        <f t="shared" ref="AE94" si="488">AD94*(1+AE$9)</f>
        <v>129953.71540563654</v>
      </c>
      <c r="AF94" s="94">
        <f t="shared" ref="AF94" si="489">AE94*(1+AF$9)</f>
        <v>130297.24781011541</v>
      </c>
      <c r="AG94" s="95">
        <f t="shared" ref="AG94" si="490">AF94*(1+AG$9)</f>
        <v>130215.77622771186</v>
      </c>
      <c r="AH94" s="96">
        <f t="shared" ref="AH94" si="491">AG94*(1+AH$9)</f>
        <v>130095.5336912713</v>
      </c>
      <c r="AI94" s="92">
        <f t="shared" ref="AI94" si="492">AH94*(1+AI$9)</f>
        <v>129940.32508325906</v>
      </c>
      <c r="AJ94" s="93">
        <f t="shared" ref="AJ94" si="493">AI94*(1+AJ$9)</f>
        <v>129753.59922562675</v>
      </c>
      <c r="AK94" s="94">
        <f t="shared" ref="AK94" si="494">AJ94*(1+AK$9)</f>
        <v>129538.47883606626</v>
      </c>
      <c r="AL94" s="95">
        <f t="shared" ref="AL94" si="495">AK94*(1+AL$9)</f>
        <v>129297.78864238762</v>
      </c>
      <c r="AM94" s="92">
        <f t="shared" ref="AM94" si="496">AL94*(1+AM$9)</f>
        <v>129034.08161820247</v>
      </c>
      <c r="AN94" s="93">
        <f t="shared" ref="AN94" si="497">AM94*(1+AN$9)</f>
        <v>128749.66334714821</v>
      </c>
      <c r="AO94" s="94">
        <f t="shared" ref="AO94" si="498">AN94*(1+AO$9)</f>
        <v>128446.61455552797</v>
      </c>
      <c r="AP94" s="95">
        <f t="shared" ref="AP94" si="499">AO94*(1+AP$9)</f>
        <v>128126.81187674275</v>
      </c>
      <c r="AQ94" s="96">
        <f t="shared" ref="AQ94" si="500">AP94*(1+AQ$9)</f>
        <v>127791.94692713251</v>
      </c>
      <c r="AR94" s="92">
        <f t="shared" ref="AR94" si="501">AQ94*(1+AR$9)</f>
        <v>127791.94692713251</v>
      </c>
      <c r="AS94" s="84"/>
      <c r="AT94" s="222" t="s">
        <v>193</v>
      </c>
      <c r="AU94" s="378" t="s">
        <v>194</v>
      </c>
      <c r="AV94" s="379">
        <v>220</v>
      </c>
      <c r="AW94" s="103">
        <v>8</v>
      </c>
      <c r="AX94" s="577">
        <v>100</v>
      </c>
      <c r="AY94" s="380">
        <f>X94/AV94/AW94/AX94</f>
        <v>0.71593834381331012</v>
      </c>
      <c r="AZ94" s="381">
        <f t="shared" ref="AZ94" si="502">ROUNDUP(AY94,0)</f>
        <v>1</v>
      </c>
      <c r="BA94" s="841" t="s">
        <v>461</v>
      </c>
      <c r="BB94" s="84"/>
    </row>
    <row r="95" spans="1:54" ht="15.75" customHeight="1" x14ac:dyDescent="0.25">
      <c r="A95" s="388" t="s">
        <v>255</v>
      </c>
      <c r="B95" s="372"/>
      <c r="C95" s="386">
        <f>C94</f>
        <v>65294</v>
      </c>
      <c r="D95" s="386">
        <f t="shared" ref="D95:H95" si="503">D94</f>
        <v>72019</v>
      </c>
      <c r="E95" s="386">
        <f t="shared" si="503"/>
        <v>103233</v>
      </c>
      <c r="F95" s="386">
        <f t="shared" si="503"/>
        <v>116944</v>
      </c>
      <c r="G95" s="386">
        <f t="shared" si="503"/>
        <v>107094</v>
      </c>
      <c r="H95" s="386">
        <f t="shared" si="503"/>
        <v>101747</v>
      </c>
      <c r="I95" s="93">
        <f t="shared" si="427"/>
        <v>97995.314923286322</v>
      </c>
      <c r="J95" s="386">
        <f t="shared" ref="J95:AR95" si="504">J94</f>
        <v>101388.11216768187</v>
      </c>
      <c r="K95" s="386">
        <f t="shared" si="504"/>
        <v>104570.69912817095</v>
      </c>
      <c r="L95" s="386">
        <f t="shared" si="504"/>
        <v>107248.26609091689</v>
      </c>
      <c r="M95" s="386">
        <f t="shared" si="504"/>
        <v>109714.0868812835</v>
      </c>
      <c r="N95" s="386">
        <f t="shared" si="504"/>
        <v>111978.52222829944</v>
      </c>
      <c r="O95" s="386">
        <f t="shared" si="504"/>
        <v>114052.62612565808</v>
      </c>
      <c r="P95" s="386">
        <f t="shared" si="504"/>
        <v>115947.83082382393</v>
      </c>
      <c r="Q95" s="386">
        <f t="shared" si="504"/>
        <v>117675.68990490203</v>
      </c>
      <c r="R95" s="386">
        <f t="shared" si="504"/>
        <v>119247.67319946809</v>
      </c>
      <c r="S95" s="386">
        <f t="shared" si="504"/>
        <v>120675.00702789218</v>
      </c>
      <c r="T95" s="386">
        <f t="shared" si="504"/>
        <v>121968.55335368139</v>
      </c>
      <c r="U95" s="386">
        <f t="shared" si="504"/>
        <v>123138.72179306136</v>
      </c>
      <c r="V95" s="386">
        <f t="shared" si="504"/>
        <v>124195.40893338234</v>
      </c>
      <c r="W95" s="386">
        <f t="shared" si="504"/>
        <v>125147.95999871205</v>
      </c>
      <c r="X95" s="386">
        <f t="shared" si="504"/>
        <v>126005.14851114257</v>
      </c>
      <c r="Y95" s="386">
        <f t="shared" si="504"/>
        <v>126775.17019474097</v>
      </c>
      <c r="Z95" s="386">
        <f t="shared" si="504"/>
        <v>127465.64793254629</v>
      </c>
      <c r="AA95" s="386">
        <f t="shared" si="504"/>
        <v>128083.64510205621</v>
      </c>
      <c r="AB95" s="386">
        <f t="shared" si="504"/>
        <v>128635.6850747353</v>
      </c>
      <c r="AC95" s="386">
        <f t="shared" si="504"/>
        <v>129127.77506853516</v>
      </c>
      <c r="AD95" s="386">
        <f t="shared" si="504"/>
        <v>129565.43289078653</v>
      </c>
      <c r="AE95" s="386">
        <f t="shared" si="504"/>
        <v>129953.71540563654</v>
      </c>
      <c r="AF95" s="386">
        <f t="shared" si="504"/>
        <v>130297.24781011541</v>
      </c>
      <c r="AG95" s="386">
        <f t="shared" si="504"/>
        <v>130215.77622771186</v>
      </c>
      <c r="AH95" s="386">
        <f t="shared" si="504"/>
        <v>130095.5336912713</v>
      </c>
      <c r="AI95" s="386">
        <f t="shared" si="504"/>
        <v>129940.32508325906</v>
      </c>
      <c r="AJ95" s="386">
        <f t="shared" si="504"/>
        <v>129753.59922562675</v>
      </c>
      <c r="AK95" s="386">
        <f t="shared" si="504"/>
        <v>129538.47883606626</v>
      </c>
      <c r="AL95" s="386">
        <f t="shared" si="504"/>
        <v>129297.78864238762</v>
      </c>
      <c r="AM95" s="386">
        <f t="shared" si="504"/>
        <v>129034.08161820247</v>
      </c>
      <c r="AN95" s="386">
        <f t="shared" si="504"/>
        <v>128749.66334714821</v>
      </c>
      <c r="AO95" s="386">
        <f t="shared" si="504"/>
        <v>128446.61455552797</v>
      </c>
      <c r="AP95" s="386">
        <f t="shared" si="504"/>
        <v>128126.81187674275</v>
      </c>
      <c r="AQ95" s="386">
        <f t="shared" si="504"/>
        <v>127791.94692713251</v>
      </c>
      <c r="AR95" s="386">
        <f t="shared" si="504"/>
        <v>127791.94692713251</v>
      </c>
      <c r="AS95" s="84"/>
      <c r="AT95" s="388" t="s">
        <v>195</v>
      </c>
      <c r="AU95" s="378"/>
      <c r="AV95" s="379"/>
      <c r="AW95" s="103"/>
      <c r="AX95" s="577"/>
      <c r="AY95" s="380"/>
      <c r="AZ95" s="381"/>
      <c r="BA95" s="842"/>
      <c r="BB95" s="84"/>
    </row>
    <row r="96" spans="1:54" ht="15.75" customHeight="1" x14ac:dyDescent="0.25">
      <c r="A96" s="222" t="s">
        <v>258</v>
      </c>
      <c r="B96" s="372"/>
      <c r="C96" s="100">
        <v>331626</v>
      </c>
      <c r="D96" s="101">
        <v>320753</v>
      </c>
      <c r="E96" s="178">
        <v>317718</v>
      </c>
      <c r="F96" s="102">
        <v>312021</v>
      </c>
      <c r="G96" s="96">
        <v>291127</v>
      </c>
      <c r="H96" s="163">
        <v>324574</v>
      </c>
      <c r="I96" s="93">
        <f t="shared" si="427"/>
        <v>328389.88254641957</v>
      </c>
      <c r="J96" s="94">
        <f t="shared" ref="J96" si="505">I96*(1+J$9)</f>
        <v>339759.40862491698</v>
      </c>
      <c r="K96" s="95">
        <f t="shared" ref="K96" si="506">J96*(1+K$9)</f>
        <v>350424.50377734267</v>
      </c>
      <c r="L96" s="92">
        <f t="shared" ref="L96" si="507">K96*(1+L$9)</f>
        <v>359397.23784217675</v>
      </c>
      <c r="M96" s="93">
        <f t="shared" ref="M96" si="508">L96*(1+M$9)</f>
        <v>367660.39409982954</v>
      </c>
      <c r="N96" s="94">
        <f t="shared" ref="N96" si="509">M96*(1+N$9)</f>
        <v>375248.69215492177</v>
      </c>
      <c r="O96" s="95">
        <f t="shared" ref="O96" si="510">N96*(1+O$9)</f>
        <v>382199.17479560588</v>
      </c>
      <c r="P96" s="96">
        <f t="shared" ref="P96" si="511">O96*(1+P$9)</f>
        <v>388550.15237774147</v>
      </c>
      <c r="Q96" s="92">
        <f t="shared" ref="Q96" si="512">P96*(1+Q$9)</f>
        <v>394340.34184890334</v>
      </c>
      <c r="R96" s="93">
        <f t="shared" ref="R96" si="513">Q96*(1+R$9)</f>
        <v>399608.17949881137</v>
      </c>
      <c r="S96" s="94">
        <f t="shared" ref="S96" si="514">R96*(1+S$9)</f>
        <v>404391.2855956452</v>
      </c>
      <c r="T96" s="95">
        <f t="shared" ref="T96" si="515">S96*(1+T$9)</f>
        <v>408726.05941954494</v>
      </c>
      <c r="U96" s="92">
        <f t="shared" ref="U96" si="516">T96*(1+U$9)</f>
        <v>412647.38439991092</v>
      </c>
      <c r="V96" s="93">
        <f t="shared" ref="V96" si="517">U96*(1+V$9)</f>
        <v>416188.42476668727</v>
      </c>
      <c r="W96" s="94">
        <f t="shared" ref="W96" si="518">V96*(1+W$9)</f>
        <v>419380.49708879745</v>
      </c>
      <c r="X96" s="95">
        <f t="shared" ref="X96" si="519">W96*(1+X$9)</f>
        <v>422253.0021176099</v>
      </c>
      <c r="Y96" s="96">
        <f t="shared" ref="Y96" si="520">X96*(1+Y$9)</f>
        <v>424833.40435860504</v>
      </c>
      <c r="Z96" s="92">
        <f t="shared" ref="Z96" si="521">Y96*(1+Z$9)</f>
        <v>427147.24868265574</v>
      </c>
      <c r="AA96" s="93">
        <f t="shared" ref="AA96" si="522">Z96*(1+AA$9)</f>
        <v>429218.2050142748</v>
      </c>
      <c r="AB96" s="94">
        <f t="shared" ref="AB96" si="523">AA96*(1+AB$9)</f>
        <v>431068.1336759759</v>
      </c>
      <c r="AC96" s="95">
        <f t="shared" ref="AC96" si="524">AB96*(1+AC$9)</f>
        <v>432717.16531991429</v>
      </c>
      <c r="AD96" s="92">
        <f t="shared" ref="AD96" si="525">AC96*(1+AD$9)</f>
        <v>434183.79054538714</v>
      </c>
      <c r="AE96" s="93">
        <f t="shared" ref="AE96" si="526">AD96*(1+AE$9)</f>
        <v>435484.95529541868</v>
      </c>
      <c r="AF96" s="94">
        <f t="shared" ref="AF96" si="527">AE96*(1+AF$9)</f>
        <v>436636.15896312479</v>
      </c>
      <c r="AG96" s="95">
        <f t="shared" ref="AG96" si="528">AF96*(1+AG$9)</f>
        <v>436363.14138675068</v>
      </c>
      <c r="AH96" s="96">
        <f t="shared" ref="AH96" si="529">AG96*(1+AH$9)</f>
        <v>435960.19934355491</v>
      </c>
      <c r="AI96" s="92">
        <f t="shared" ref="AI96" si="530">AH96*(1+AI$9)</f>
        <v>435440.08328907582</v>
      </c>
      <c r="AJ96" s="93">
        <f t="shared" ref="AJ96" si="531">AI96*(1+AJ$9)</f>
        <v>434814.35049252061</v>
      </c>
      <c r="AK96" s="94">
        <f t="shared" ref="AK96" si="532">AJ96*(1+AK$9)</f>
        <v>434093.46542249038</v>
      </c>
      <c r="AL96" s="95">
        <f t="shared" ref="AL96" si="533">AK96*(1+AL$9)</f>
        <v>433286.89396043547</v>
      </c>
      <c r="AM96" s="92">
        <f t="shared" ref="AM96" si="534">AL96*(1+AM$9)</f>
        <v>432403.19131846103</v>
      </c>
      <c r="AN96" s="93">
        <f t="shared" ref="AN96" si="535">AM96*(1+AN$9)</f>
        <v>431450.08368572692</v>
      </c>
      <c r="AO96" s="94">
        <f t="shared" ref="AO96" si="536">AN96*(1+AO$9)</f>
        <v>430434.54373706807</v>
      </c>
      <c r="AP96" s="95">
        <f t="shared" ref="AP96" si="537">AO96*(1+AP$9)</f>
        <v>429362.86021621287</v>
      </c>
      <c r="AQ96" s="96">
        <f t="shared" ref="AQ96" si="538">AP96*(1+AQ$9)</f>
        <v>428240.70186040265</v>
      </c>
      <c r="AR96" s="92">
        <f t="shared" ref="AR96" si="539">AQ96*(1+AR$9)</f>
        <v>428240.70186040265</v>
      </c>
      <c r="AS96" s="84"/>
      <c r="AT96" s="222" t="s">
        <v>196</v>
      </c>
      <c r="AU96" s="378" t="s">
        <v>197</v>
      </c>
      <c r="AV96" s="379">
        <v>220</v>
      </c>
      <c r="AW96" s="103">
        <v>8</v>
      </c>
      <c r="AX96" s="577">
        <v>15</v>
      </c>
      <c r="AY96" s="380">
        <f>X96/AV96/AW96/AX96</f>
        <v>15.994431898394314</v>
      </c>
      <c r="AZ96" s="381">
        <f t="shared" ref="AZ96" si="540">ROUNDUP(AY96,0)</f>
        <v>16</v>
      </c>
      <c r="BA96" s="841" t="s">
        <v>462</v>
      </c>
      <c r="BB96" s="84"/>
    </row>
    <row r="97" spans="1:54" ht="15.75" customHeight="1" x14ac:dyDescent="0.25">
      <c r="A97" s="388" t="s">
        <v>257</v>
      </c>
      <c r="B97" s="372"/>
      <c r="C97" s="386">
        <f>C96</f>
        <v>331626</v>
      </c>
      <c r="D97" s="386">
        <f t="shared" ref="D97:H97" si="541">D96</f>
        <v>320753</v>
      </c>
      <c r="E97" s="386">
        <f t="shared" si="541"/>
        <v>317718</v>
      </c>
      <c r="F97" s="386">
        <f t="shared" si="541"/>
        <v>312021</v>
      </c>
      <c r="G97" s="386">
        <f t="shared" si="541"/>
        <v>291127</v>
      </c>
      <c r="H97" s="386">
        <f t="shared" si="541"/>
        <v>324574</v>
      </c>
      <c r="I97" s="93">
        <f t="shared" si="427"/>
        <v>328389.88254641957</v>
      </c>
      <c r="J97" s="386">
        <f t="shared" ref="J97:AR97" si="542">J96</f>
        <v>339759.40862491698</v>
      </c>
      <c r="K97" s="386">
        <f t="shared" si="542"/>
        <v>350424.50377734267</v>
      </c>
      <c r="L97" s="386">
        <f t="shared" si="542"/>
        <v>359397.23784217675</v>
      </c>
      <c r="M97" s="386">
        <f t="shared" si="542"/>
        <v>367660.39409982954</v>
      </c>
      <c r="N97" s="386">
        <f t="shared" si="542"/>
        <v>375248.69215492177</v>
      </c>
      <c r="O97" s="386">
        <f t="shared" si="542"/>
        <v>382199.17479560588</v>
      </c>
      <c r="P97" s="386">
        <f t="shared" si="542"/>
        <v>388550.15237774147</v>
      </c>
      <c r="Q97" s="386">
        <f t="shared" si="542"/>
        <v>394340.34184890334</v>
      </c>
      <c r="R97" s="386">
        <f t="shared" si="542"/>
        <v>399608.17949881137</v>
      </c>
      <c r="S97" s="386">
        <f t="shared" si="542"/>
        <v>404391.2855956452</v>
      </c>
      <c r="T97" s="386">
        <f t="shared" si="542"/>
        <v>408726.05941954494</v>
      </c>
      <c r="U97" s="386">
        <f t="shared" si="542"/>
        <v>412647.38439991092</v>
      </c>
      <c r="V97" s="386">
        <f t="shared" si="542"/>
        <v>416188.42476668727</v>
      </c>
      <c r="W97" s="386">
        <f t="shared" si="542"/>
        <v>419380.49708879745</v>
      </c>
      <c r="X97" s="386">
        <f t="shared" si="542"/>
        <v>422253.0021176099</v>
      </c>
      <c r="Y97" s="386">
        <f t="shared" si="542"/>
        <v>424833.40435860504</v>
      </c>
      <c r="Z97" s="386">
        <f t="shared" si="542"/>
        <v>427147.24868265574</v>
      </c>
      <c r="AA97" s="386">
        <f t="shared" si="542"/>
        <v>429218.2050142748</v>
      </c>
      <c r="AB97" s="386">
        <f t="shared" si="542"/>
        <v>431068.1336759759</v>
      </c>
      <c r="AC97" s="386">
        <f t="shared" si="542"/>
        <v>432717.16531991429</v>
      </c>
      <c r="AD97" s="386">
        <f t="shared" si="542"/>
        <v>434183.79054538714</v>
      </c>
      <c r="AE97" s="386">
        <f t="shared" si="542"/>
        <v>435484.95529541868</v>
      </c>
      <c r="AF97" s="386">
        <f t="shared" si="542"/>
        <v>436636.15896312479</v>
      </c>
      <c r="AG97" s="386">
        <f t="shared" si="542"/>
        <v>436363.14138675068</v>
      </c>
      <c r="AH97" s="386">
        <f t="shared" si="542"/>
        <v>435960.19934355491</v>
      </c>
      <c r="AI97" s="386">
        <f t="shared" si="542"/>
        <v>435440.08328907582</v>
      </c>
      <c r="AJ97" s="386">
        <f t="shared" si="542"/>
        <v>434814.35049252061</v>
      </c>
      <c r="AK97" s="386">
        <f t="shared" si="542"/>
        <v>434093.46542249038</v>
      </c>
      <c r="AL97" s="386">
        <f t="shared" si="542"/>
        <v>433286.89396043547</v>
      </c>
      <c r="AM97" s="386">
        <f t="shared" si="542"/>
        <v>432403.19131846103</v>
      </c>
      <c r="AN97" s="386">
        <f t="shared" si="542"/>
        <v>431450.08368572692</v>
      </c>
      <c r="AO97" s="386">
        <f t="shared" si="542"/>
        <v>430434.54373706807</v>
      </c>
      <c r="AP97" s="386">
        <f t="shared" si="542"/>
        <v>429362.86021621287</v>
      </c>
      <c r="AQ97" s="386">
        <f t="shared" si="542"/>
        <v>428240.70186040265</v>
      </c>
      <c r="AR97" s="386">
        <f t="shared" si="542"/>
        <v>428240.70186040265</v>
      </c>
      <c r="AS97" s="84"/>
      <c r="AT97" s="388" t="s">
        <v>198</v>
      </c>
      <c r="AU97" s="378"/>
      <c r="AV97" s="379"/>
      <c r="AW97" s="103"/>
      <c r="AX97" s="577"/>
      <c r="AY97" s="380"/>
      <c r="AZ97" s="381"/>
      <c r="BA97" s="842"/>
      <c r="BB97" s="84"/>
    </row>
    <row r="98" spans="1:54" ht="15.75" customHeight="1" x14ac:dyDescent="0.25">
      <c r="A98" s="222" t="s">
        <v>259</v>
      </c>
      <c r="B98" s="372"/>
      <c r="C98" s="100">
        <v>73543</v>
      </c>
      <c r="D98" s="101">
        <v>72102</v>
      </c>
      <c r="E98" s="178">
        <v>100352</v>
      </c>
      <c r="F98" s="102">
        <v>123511</v>
      </c>
      <c r="G98" s="96">
        <v>59439</v>
      </c>
      <c r="H98" s="163">
        <v>111795</v>
      </c>
      <c r="I98" s="93">
        <f t="shared" si="427"/>
        <v>93567.511900721831</v>
      </c>
      <c r="J98" s="94">
        <f t="shared" ref="J98" si="543">I98*(1+J$9)</f>
        <v>96807.009592935297</v>
      </c>
      <c r="K98" s="95">
        <f t="shared" ref="K98" si="544">J98*(1+K$9)</f>
        <v>99845.795105628014</v>
      </c>
      <c r="L98" s="92">
        <f t="shared" ref="L98" si="545">K98*(1+L$9)</f>
        <v>102402.37935506724</v>
      </c>
      <c r="M98" s="93">
        <f t="shared" ref="M98" si="546">L98*(1+M$9)</f>
        <v>104756.7849338267</v>
      </c>
      <c r="N98" s="94">
        <f t="shared" ref="N98" si="547">M98*(1+N$9)</f>
        <v>106918.9044335823</v>
      </c>
      <c r="O98" s="95">
        <f t="shared" ref="O98" si="548">N98*(1+O$9)</f>
        <v>108899.29238632637</v>
      </c>
      <c r="P98" s="96">
        <f t="shared" ref="P98" si="549">O98*(1+P$9)</f>
        <v>110708.86448973515</v>
      </c>
      <c r="Q98" s="92">
        <f t="shared" ref="Q98" si="550">P98*(1+Q$9)</f>
        <v>112358.65229089795</v>
      </c>
      <c r="R98" s="93">
        <f t="shared" ref="R98" si="551">Q98*(1+R$9)</f>
        <v>113859.60736958911</v>
      </c>
      <c r="S98" s="94">
        <f t="shared" ref="S98" si="552">R98*(1+S$9)</f>
        <v>115222.44879809947</v>
      </c>
      <c r="T98" s="95">
        <f t="shared" ref="T98" si="553">S98*(1+T$9)</f>
        <v>116457.54775489314</v>
      </c>
      <c r="U98" s="92">
        <f t="shared" ref="U98" si="554">T98*(1+U$9)</f>
        <v>117574.8435099325</v>
      </c>
      <c r="V98" s="93">
        <f t="shared" ref="V98" si="555">U98*(1+V$9)</f>
        <v>118583.78548491083</v>
      </c>
      <c r="W98" s="94">
        <f t="shared" ref="W98" si="556">V98*(1+W$9)</f>
        <v>119493.29665094009</v>
      </c>
      <c r="X98" s="95">
        <f t="shared" ref="X98" si="557">W98*(1+X$9)</f>
        <v>120311.75410883786</v>
      </c>
      <c r="Y98" s="96">
        <f t="shared" ref="Y98" si="558">X98*(1+Y$9)</f>
        <v>121046.98326852074</v>
      </c>
      <c r="Z98" s="92">
        <f t="shared" ref="Z98" si="559">Y98*(1+Z$9)</f>
        <v>121706.26258202524</v>
      </c>
      <c r="AA98" s="93">
        <f t="shared" ref="AA98" si="560">Z98*(1+AA$9)</f>
        <v>122296.33627644624</v>
      </c>
      <c r="AB98" s="94">
        <f t="shared" ref="AB98" si="561">AA98*(1+AB$9)</f>
        <v>122823.43297238277</v>
      </c>
      <c r="AC98" s="95">
        <f t="shared" ref="AC98" si="562">AB98*(1+AC$9)</f>
        <v>123293.28845871025</v>
      </c>
      <c r="AD98" s="92">
        <f t="shared" ref="AD98" si="563">AC98*(1+AD$9)</f>
        <v>123711.17122712632</v>
      </c>
      <c r="AE98" s="93">
        <f t="shared" ref="AE98" si="564">AD98*(1+AE$9)</f>
        <v>124081.90965332059</v>
      </c>
      <c r="AF98" s="94">
        <f t="shared" ref="AF98" si="565">AE98*(1+AF$9)</f>
        <v>124409.91995023655</v>
      </c>
      <c r="AG98" s="95">
        <f t="shared" ref="AG98" si="566">AF98*(1+AG$9)</f>
        <v>124332.12956544028</v>
      </c>
      <c r="AH98" s="96">
        <f t="shared" ref="AH98" si="567">AG98*(1+AH$9)</f>
        <v>124217.32004655479</v>
      </c>
      <c r="AI98" s="92">
        <f t="shared" ref="AI98" si="568">AH98*(1+AI$9)</f>
        <v>124069.12435690728</v>
      </c>
      <c r="AJ98" s="93">
        <f t="shared" ref="AJ98" si="569">AI98*(1+AJ$9)</f>
        <v>123890.83548748672</v>
      </c>
      <c r="AK98" s="94">
        <f t="shared" ref="AK98" si="570">AJ98*(1+AK$9)</f>
        <v>123685.43505965968</v>
      </c>
      <c r="AL98" s="95">
        <f t="shared" ref="AL98" si="571">AK98*(1+AL$9)</f>
        <v>123455.62016923309</v>
      </c>
      <c r="AM98" s="92">
        <f t="shared" ref="AM98" si="572">AL98*(1+AM$9)</f>
        <v>123203.82843670931</v>
      </c>
      <c r="AN98" s="93">
        <f t="shared" ref="AN98" si="573">AM98*(1+AN$9)</f>
        <v>122932.26127064136</v>
      </c>
      <c r="AO98" s="94">
        <f t="shared" ref="AO98" si="574">AN98*(1+AO$9)</f>
        <v>122642.90538216218</v>
      </c>
      <c r="AP98" s="95">
        <f t="shared" ref="AP98" si="575">AO98*(1+AP$9)</f>
        <v>122337.5526112002</v>
      </c>
      <c r="AQ98" s="96">
        <f t="shared" ref="AQ98" si="576">AP98*(1+AQ$9)</f>
        <v>122017.81814040107</v>
      </c>
      <c r="AR98" s="92">
        <f t="shared" ref="AR98" si="577">AQ98*(1+AR$9)</f>
        <v>122017.81814040107</v>
      </c>
      <c r="AS98" s="84"/>
      <c r="AT98" s="222" t="s">
        <v>199</v>
      </c>
      <c r="AU98" s="378" t="s">
        <v>200</v>
      </c>
      <c r="AV98" s="379">
        <v>220</v>
      </c>
      <c r="AW98" s="103">
        <v>8</v>
      </c>
      <c r="AX98" s="577">
        <v>3</v>
      </c>
      <c r="AY98" s="380">
        <f>X98/AV98/AW98/AX98</f>
        <v>22.786317066067777</v>
      </c>
      <c r="AZ98" s="381">
        <f t="shared" ref="AZ98" si="578">ROUNDUP(AY98,0)</f>
        <v>23</v>
      </c>
      <c r="BA98" s="841"/>
      <c r="BB98" s="84"/>
    </row>
    <row r="99" spans="1:54" ht="15.75" customHeight="1" x14ac:dyDescent="0.25">
      <c r="A99" s="388" t="s">
        <v>198</v>
      </c>
      <c r="B99" s="372"/>
      <c r="C99" s="386">
        <f>C98</f>
        <v>73543</v>
      </c>
      <c r="D99" s="386">
        <f t="shared" ref="D99:H99" si="579">D98</f>
        <v>72102</v>
      </c>
      <c r="E99" s="386">
        <f t="shared" si="579"/>
        <v>100352</v>
      </c>
      <c r="F99" s="386">
        <f t="shared" si="579"/>
        <v>123511</v>
      </c>
      <c r="G99" s="386">
        <f t="shared" si="579"/>
        <v>59439</v>
      </c>
      <c r="H99" s="386">
        <f t="shared" si="579"/>
        <v>111795</v>
      </c>
      <c r="I99" s="93">
        <f t="shared" si="427"/>
        <v>93567.511900721831</v>
      </c>
      <c r="J99" s="386">
        <f t="shared" ref="J99:AR99" si="580">J98</f>
        <v>96807.009592935297</v>
      </c>
      <c r="K99" s="386">
        <f t="shared" si="580"/>
        <v>99845.795105628014</v>
      </c>
      <c r="L99" s="386">
        <f t="shared" si="580"/>
        <v>102402.37935506724</v>
      </c>
      <c r="M99" s="386">
        <f t="shared" si="580"/>
        <v>104756.7849338267</v>
      </c>
      <c r="N99" s="386">
        <f t="shared" si="580"/>
        <v>106918.9044335823</v>
      </c>
      <c r="O99" s="386">
        <f t="shared" si="580"/>
        <v>108899.29238632637</v>
      </c>
      <c r="P99" s="386">
        <f t="shared" si="580"/>
        <v>110708.86448973515</v>
      </c>
      <c r="Q99" s="386">
        <f t="shared" si="580"/>
        <v>112358.65229089795</v>
      </c>
      <c r="R99" s="386">
        <f t="shared" si="580"/>
        <v>113859.60736958911</v>
      </c>
      <c r="S99" s="386">
        <f t="shared" si="580"/>
        <v>115222.44879809947</v>
      </c>
      <c r="T99" s="386">
        <f t="shared" si="580"/>
        <v>116457.54775489314</v>
      </c>
      <c r="U99" s="386">
        <f t="shared" si="580"/>
        <v>117574.8435099325</v>
      </c>
      <c r="V99" s="386">
        <f t="shared" si="580"/>
        <v>118583.78548491083</v>
      </c>
      <c r="W99" s="386">
        <f t="shared" si="580"/>
        <v>119493.29665094009</v>
      </c>
      <c r="X99" s="386">
        <f t="shared" si="580"/>
        <v>120311.75410883786</v>
      </c>
      <c r="Y99" s="386">
        <f t="shared" si="580"/>
        <v>121046.98326852074</v>
      </c>
      <c r="Z99" s="386">
        <f t="shared" si="580"/>
        <v>121706.26258202524</v>
      </c>
      <c r="AA99" s="386">
        <f t="shared" si="580"/>
        <v>122296.33627644624</v>
      </c>
      <c r="AB99" s="386">
        <f t="shared" si="580"/>
        <v>122823.43297238277</v>
      </c>
      <c r="AC99" s="386">
        <f t="shared" si="580"/>
        <v>123293.28845871025</v>
      </c>
      <c r="AD99" s="386">
        <f t="shared" si="580"/>
        <v>123711.17122712632</v>
      </c>
      <c r="AE99" s="386">
        <f t="shared" si="580"/>
        <v>124081.90965332059</v>
      </c>
      <c r="AF99" s="386">
        <f t="shared" si="580"/>
        <v>124409.91995023655</v>
      </c>
      <c r="AG99" s="386">
        <f t="shared" si="580"/>
        <v>124332.12956544028</v>
      </c>
      <c r="AH99" s="386">
        <f t="shared" si="580"/>
        <v>124217.32004655479</v>
      </c>
      <c r="AI99" s="386">
        <f t="shared" si="580"/>
        <v>124069.12435690728</v>
      </c>
      <c r="AJ99" s="386">
        <f t="shared" si="580"/>
        <v>123890.83548748672</v>
      </c>
      <c r="AK99" s="386">
        <f t="shared" si="580"/>
        <v>123685.43505965968</v>
      </c>
      <c r="AL99" s="386">
        <f t="shared" si="580"/>
        <v>123455.62016923309</v>
      </c>
      <c r="AM99" s="386">
        <f t="shared" si="580"/>
        <v>123203.82843670931</v>
      </c>
      <c r="AN99" s="386">
        <f t="shared" si="580"/>
        <v>122932.26127064136</v>
      </c>
      <c r="AO99" s="386">
        <f t="shared" si="580"/>
        <v>122642.90538216218</v>
      </c>
      <c r="AP99" s="386">
        <f t="shared" si="580"/>
        <v>122337.5526112002</v>
      </c>
      <c r="AQ99" s="386">
        <f t="shared" si="580"/>
        <v>122017.81814040107</v>
      </c>
      <c r="AR99" s="386">
        <f t="shared" si="580"/>
        <v>122017.81814040107</v>
      </c>
      <c r="AS99" s="84"/>
      <c r="AT99" s="388" t="s">
        <v>201</v>
      </c>
      <c r="AU99" s="378"/>
      <c r="AV99" s="379"/>
      <c r="AW99" s="103"/>
      <c r="AX99" s="577"/>
      <c r="AY99" s="380"/>
      <c r="AZ99" s="381"/>
      <c r="BA99" s="842"/>
      <c r="BB99" s="84"/>
    </row>
    <row r="100" spans="1:54" ht="15.75" customHeight="1" x14ac:dyDescent="0.25">
      <c r="A100" s="222" t="s">
        <v>242</v>
      </c>
      <c r="B100" s="372"/>
      <c r="C100" s="100">
        <v>5205</v>
      </c>
      <c r="D100" s="101">
        <v>3878</v>
      </c>
      <c r="E100" s="178">
        <v>1532</v>
      </c>
      <c r="F100" s="102">
        <v>1348</v>
      </c>
      <c r="G100" s="96">
        <v>1409</v>
      </c>
      <c r="H100" s="163">
        <v>1484</v>
      </c>
      <c r="I100" s="93">
        <f t="shared" si="427"/>
        <v>2570.6140022360451</v>
      </c>
      <c r="J100" s="94">
        <f t="shared" ref="J100" si="581">I100*(1+J$9)</f>
        <v>2659.6138907513132</v>
      </c>
      <c r="K100" s="95">
        <f t="shared" ref="K100" si="582">J100*(1+K$9)</f>
        <v>2743.0995411660451</v>
      </c>
      <c r="L100" s="92">
        <f t="shared" ref="L100" si="583">K100*(1+L$9)</f>
        <v>2813.3375023557978</v>
      </c>
      <c r="M100" s="93">
        <f t="shared" ref="M100" si="584">L100*(1+M$9)</f>
        <v>2878.0209360044701</v>
      </c>
      <c r="N100" s="94">
        <f t="shared" ref="N100" si="585">M100*(1+N$9)</f>
        <v>2937.4216248512198</v>
      </c>
      <c r="O100" s="95">
        <f t="shared" ref="O100" si="586">N100*(1+O$9)</f>
        <v>2991.8295373602646</v>
      </c>
      <c r="P100" s="96">
        <f t="shared" ref="P100" si="587">O100*(1+P$9)</f>
        <v>3041.5445644309211</v>
      </c>
      <c r="Q100" s="92">
        <f t="shared" ref="Q100" si="588">P100*(1+Q$9)</f>
        <v>3086.8697797352156</v>
      </c>
      <c r="R100" s="93">
        <f t="shared" ref="R100" si="589">Q100*(1+R$9)</f>
        <v>3128.1060599742868</v>
      </c>
      <c r="S100" s="94">
        <f t="shared" ref="S100" si="590">R100*(1+S$9)</f>
        <v>3165.5478940873204</v>
      </c>
      <c r="T100" s="95">
        <f t="shared" ref="T100" si="591">S100*(1+T$9)</f>
        <v>3199.4802132009208</v>
      </c>
      <c r="U100" s="92">
        <f t="shared" ref="U100" si="592">T100*(1+U$9)</f>
        <v>3230.1760824636463</v>
      </c>
      <c r="V100" s="93">
        <f t="shared" ref="V100" si="593">U100*(1+V$9)</f>
        <v>3257.8951092458788</v>
      </c>
      <c r="W100" s="94">
        <f t="shared" ref="W100" si="594">V100*(1+W$9)</f>
        <v>3282.8824375513013</v>
      </c>
      <c r="X100" s="95">
        <f t="shared" ref="X100" si="595">W100*(1+X$9)</f>
        <v>3305.3682144921149</v>
      </c>
      <c r="Y100" s="96">
        <f t="shared" ref="Y100" si="596">X100*(1+Y$9)</f>
        <v>3325.5674303774149</v>
      </c>
      <c r="Z100" s="92">
        <f t="shared" ref="Z100" si="597">Y100*(1+Z$9)</f>
        <v>3343.6800487451819</v>
      </c>
      <c r="AA100" s="93">
        <f t="shared" ref="AA100" si="598">Z100*(1+AA$9)</f>
        <v>3359.8913561788904</v>
      </c>
      <c r="AB100" s="94">
        <f t="shared" ref="AB100" si="599">AA100*(1+AB$9)</f>
        <v>3374.3724738187875</v>
      </c>
      <c r="AC100" s="95">
        <f t="shared" ref="AC100" si="600">AB100*(1+AC$9)</f>
        <v>3387.2809830614228</v>
      </c>
      <c r="AD100" s="92">
        <f t="shared" ref="AD100" si="601">AC100*(1+AD$9)</f>
        <v>3398.7616270794374</v>
      </c>
      <c r="AE100" s="93">
        <f t="shared" ref="AE100" si="602">AD100*(1+AE$9)</f>
        <v>3408.9470575796427</v>
      </c>
      <c r="AF100" s="94">
        <f t="shared" ref="AF100" si="603">AE100*(1+AF$9)</f>
        <v>3417.9586027730684</v>
      </c>
      <c r="AG100" s="95">
        <f t="shared" ref="AG100" si="604">AF100*(1+AG$9)</f>
        <v>3415.8214394742427</v>
      </c>
      <c r="AH100" s="96">
        <f t="shared" ref="AH100" si="605">AG100*(1+AH$9)</f>
        <v>3412.6672361525789</v>
      </c>
      <c r="AI100" s="92">
        <f t="shared" ref="AI100" si="606">AH100*(1+AI$9)</f>
        <v>3408.5958025198979</v>
      </c>
      <c r="AJ100" s="93">
        <f t="shared" ref="AJ100" si="607">AI100*(1+AJ$9)</f>
        <v>3403.6976081053494</v>
      </c>
      <c r="AK100" s="94">
        <f t="shared" ref="AK100" si="608">AJ100*(1+AK$9)</f>
        <v>3398.0545680681444</v>
      </c>
      <c r="AL100" s="95">
        <f t="shared" ref="AL100" si="609">AK100*(1+AL$9)</f>
        <v>3391.7407806941706</v>
      </c>
      <c r="AM100" s="92">
        <f t="shared" ref="AM100" si="610">AL100*(1+AM$9)</f>
        <v>3384.8232156106865</v>
      </c>
      <c r="AN100" s="93">
        <f t="shared" ref="AN100" si="611">AM100*(1+AN$9)</f>
        <v>3377.3623529088704</v>
      </c>
      <c r="AO100" s="94">
        <f t="shared" ref="AO100" si="612">AN100*(1+AO$9)</f>
        <v>3369.4127742202409</v>
      </c>
      <c r="AP100" s="95">
        <f t="shared" ref="AP100" si="613">AO100*(1+AP$9)</f>
        <v>3361.0237074094302</v>
      </c>
      <c r="AQ100" s="96">
        <f t="shared" ref="AQ100" si="614">AP100*(1+AQ$9)</f>
        <v>3352.2395269718245</v>
      </c>
      <c r="AR100" s="92">
        <f t="shared" ref="AR100" si="615">AQ100*(1+AR$9)</f>
        <v>3352.2395269718245</v>
      </c>
      <c r="AS100" s="84"/>
      <c r="AT100" s="222" t="s">
        <v>202</v>
      </c>
      <c r="AU100" s="378" t="s">
        <v>203</v>
      </c>
      <c r="AV100" s="379">
        <v>220</v>
      </c>
      <c r="AW100" s="103">
        <v>8</v>
      </c>
      <c r="AX100" s="577">
        <v>10</v>
      </c>
      <c r="AY100" s="380">
        <f>X100/AV100/AW100/AX100</f>
        <v>0.18780501218705198</v>
      </c>
      <c r="AZ100" s="381">
        <f t="shared" ref="AZ100" si="616">ROUNDUP(AY100,0)</f>
        <v>1</v>
      </c>
      <c r="BA100" s="841" t="s">
        <v>463</v>
      </c>
      <c r="BB100" s="84"/>
    </row>
    <row r="101" spans="1:54" ht="15.75" customHeight="1" x14ac:dyDescent="0.25">
      <c r="A101" s="388" t="s">
        <v>260</v>
      </c>
      <c r="B101" s="372"/>
      <c r="C101" s="386">
        <f>C100</f>
        <v>5205</v>
      </c>
      <c r="D101" s="386">
        <f t="shared" ref="D101:H101" si="617">D100</f>
        <v>3878</v>
      </c>
      <c r="E101" s="386">
        <f t="shared" si="617"/>
        <v>1532</v>
      </c>
      <c r="F101" s="386">
        <f t="shared" si="617"/>
        <v>1348</v>
      </c>
      <c r="G101" s="386">
        <f t="shared" si="617"/>
        <v>1409</v>
      </c>
      <c r="H101" s="386">
        <f t="shared" si="617"/>
        <v>1484</v>
      </c>
      <c r="I101" s="93">
        <f t="shared" si="427"/>
        <v>2570.6140022360451</v>
      </c>
      <c r="J101" s="386">
        <f t="shared" ref="J101:AR101" si="618">J100</f>
        <v>2659.6138907513132</v>
      </c>
      <c r="K101" s="386">
        <f t="shared" si="618"/>
        <v>2743.0995411660451</v>
      </c>
      <c r="L101" s="386">
        <f t="shared" si="618"/>
        <v>2813.3375023557978</v>
      </c>
      <c r="M101" s="386">
        <f t="shared" si="618"/>
        <v>2878.0209360044701</v>
      </c>
      <c r="N101" s="386">
        <f t="shared" si="618"/>
        <v>2937.4216248512198</v>
      </c>
      <c r="O101" s="386">
        <f t="shared" si="618"/>
        <v>2991.8295373602646</v>
      </c>
      <c r="P101" s="386">
        <f t="shared" si="618"/>
        <v>3041.5445644309211</v>
      </c>
      <c r="Q101" s="386">
        <f t="shared" si="618"/>
        <v>3086.8697797352156</v>
      </c>
      <c r="R101" s="386">
        <f t="shared" si="618"/>
        <v>3128.1060599742868</v>
      </c>
      <c r="S101" s="386">
        <f t="shared" si="618"/>
        <v>3165.5478940873204</v>
      </c>
      <c r="T101" s="386">
        <f t="shared" si="618"/>
        <v>3199.4802132009208</v>
      </c>
      <c r="U101" s="386">
        <f t="shared" si="618"/>
        <v>3230.1760824636463</v>
      </c>
      <c r="V101" s="386">
        <f t="shared" si="618"/>
        <v>3257.8951092458788</v>
      </c>
      <c r="W101" s="386">
        <f t="shared" si="618"/>
        <v>3282.8824375513013</v>
      </c>
      <c r="X101" s="386">
        <f t="shared" si="618"/>
        <v>3305.3682144921149</v>
      </c>
      <c r="Y101" s="386">
        <f t="shared" si="618"/>
        <v>3325.5674303774149</v>
      </c>
      <c r="Z101" s="386">
        <f t="shared" si="618"/>
        <v>3343.6800487451819</v>
      </c>
      <c r="AA101" s="386">
        <f t="shared" si="618"/>
        <v>3359.8913561788904</v>
      </c>
      <c r="AB101" s="386">
        <f t="shared" si="618"/>
        <v>3374.3724738187875</v>
      </c>
      <c r="AC101" s="386">
        <f t="shared" si="618"/>
        <v>3387.2809830614228</v>
      </c>
      <c r="AD101" s="386">
        <f t="shared" si="618"/>
        <v>3398.7616270794374</v>
      </c>
      <c r="AE101" s="386">
        <f t="shared" si="618"/>
        <v>3408.9470575796427</v>
      </c>
      <c r="AF101" s="386">
        <f t="shared" si="618"/>
        <v>3417.9586027730684</v>
      </c>
      <c r="AG101" s="386">
        <f t="shared" si="618"/>
        <v>3415.8214394742427</v>
      </c>
      <c r="AH101" s="386">
        <f t="shared" si="618"/>
        <v>3412.6672361525789</v>
      </c>
      <c r="AI101" s="386">
        <f t="shared" si="618"/>
        <v>3408.5958025198979</v>
      </c>
      <c r="AJ101" s="386">
        <f t="shared" si="618"/>
        <v>3403.6976081053494</v>
      </c>
      <c r="AK101" s="386">
        <f t="shared" si="618"/>
        <v>3398.0545680681444</v>
      </c>
      <c r="AL101" s="386">
        <f t="shared" si="618"/>
        <v>3391.7407806941706</v>
      </c>
      <c r="AM101" s="386">
        <f t="shared" si="618"/>
        <v>3384.8232156106865</v>
      </c>
      <c r="AN101" s="386">
        <f t="shared" si="618"/>
        <v>3377.3623529088704</v>
      </c>
      <c r="AO101" s="386">
        <f t="shared" si="618"/>
        <v>3369.4127742202409</v>
      </c>
      <c r="AP101" s="386">
        <f t="shared" si="618"/>
        <v>3361.0237074094302</v>
      </c>
      <c r="AQ101" s="386">
        <f t="shared" si="618"/>
        <v>3352.2395269718245</v>
      </c>
      <c r="AR101" s="386">
        <f t="shared" si="618"/>
        <v>3352.2395269718245</v>
      </c>
      <c r="AS101" s="84"/>
      <c r="AT101" s="388" t="s">
        <v>204</v>
      </c>
      <c r="AU101" s="378"/>
      <c r="AV101" s="379"/>
      <c r="AW101" s="103"/>
      <c r="AX101" s="577"/>
      <c r="AY101" s="380"/>
      <c r="AZ101" s="381"/>
      <c r="BA101" s="842"/>
      <c r="BB101" s="84"/>
    </row>
    <row r="102" spans="1:54" ht="15.75" customHeight="1" x14ac:dyDescent="0.25">
      <c r="A102" s="222" t="s">
        <v>25</v>
      </c>
      <c r="B102" s="372"/>
      <c r="C102" s="100">
        <v>15963</v>
      </c>
      <c r="D102" s="101">
        <v>14618</v>
      </c>
      <c r="E102" s="178">
        <v>14284</v>
      </c>
      <c r="F102" s="102">
        <v>12228</v>
      </c>
      <c r="G102" s="96">
        <v>10091</v>
      </c>
      <c r="H102" s="163">
        <v>9244</v>
      </c>
      <c r="I102" s="93">
        <f t="shared" si="427"/>
        <v>13224.750064815324</v>
      </c>
      <c r="J102" s="94">
        <f t="shared" ref="J102" si="619">I102*(1+J$9)</f>
        <v>13682.617827298154</v>
      </c>
      <c r="K102" s="95">
        <f t="shared" ref="K102" si="620">J102*(1+K$9)</f>
        <v>14112.117106370391</v>
      </c>
      <c r="L102" s="92">
        <f t="shared" ref="L102" si="621">K102*(1+L$9)</f>
        <v>14473.462481828819</v>
      </c>
      <c r="M102" s="93">
        <f t="shared" ref="M102" si="622">L102*(1+M$9)</f>
        <v>14806.232101302483</v>
      </c>
      <c r="N102" s="94">
        <f t="shared" ref="N102" si="623">M102*(1+N$9)</f>
        <v>15111.824175022151</v>
      </c>
      <c r="O102" s="95">
        <f t="shared" ref="O102" si="624">N102*(1+O$9)</f>
        <v>15391.730471282335</v>
      </c>
      <c r="P102" s="96">
        <f t="shared" ref="P102" si="625">O102*(1+P$9)</f>
        <v>15647.493805218532</v>
      </c>
      <c r="Q102" s="92">
        <f t="shared" ref="Q102" si="626">P102*(1+Q$9)</f>
        <v>15880.673366020672</v>
      </c>
      <c r="R102" s="93">
        <f t="shared" ref="R102" si="627">Q102*(1+R$9)</f>
        <v>16092.817040368525</v>
      </c>
      <c r="S102" s="94">
        <f t="shared" ref="S102" si="628">R102*(1+S$9)</f>
        <v>16285.43985253808</v>
      </c>
      <c r="T102" s="95">
        <f t="shared" ref="T102" si="629">S102*(1+T$9)</f>
        <v>16460.007655796984</v>
      </c>
      <c r="U102" s="92">
        <f t="shared" ref="U102" si="630">T102*(1+U$9)</f>
        <v>16617.925257844076</v>
      </c>
      <c r="V102" s="93">
        <f t="shared" ref="V102" si="631">U102*(1+V$9)</f>
        <v>16760.528231653476</v>
      </c>
      <c r="W102" s="94">
        <f t="shared" ref="W102" si="632">V102*(1+W$9)</f>
        <v>16889.077742135894</v>
      </c>
      <c r="X102" s="95">
        <f t="shared" ref="X102" si="633">W102*(1+X$9)</f>
        <v>17004.757801373409</v>
      </c>
      <c r="Y102" s="96">
        <f t="shared" ref="Y102" si="634">X102*(1+Y$9)</f>
        <v>17108.674445940029</v>
      </c>
      <c r="Z102" s="92">
        <f t="shared" ref="Z102" si="635">Y102*(1+Z$9)</f>
        <v>17201.856405862731</v>
      </c>
      <c r="AA102" s="93">
        <f t="shared" ref="AA102" si="636">Z102*(1+AA$9)</f>
        <v>17285.256904283804</v>
      </c>
      <c r="AB102" s="94">
        <f t="shared" ref="AB102" si="637">AA102*(1+AB$9)</f>
        <v>17359.756288975648</v>
      </c>
      <c r="AC102" s="95">
        <f t="shared" ref="AC102" si="638">AB102*(1+AC$9)</f>
        <v>17426.165251307106</v>
      </c>
      <c r="AD102" s="92">
        <f t="shared" ref="AD102" si="639">AC102*(1+AD$9)</f>
        <v>17485.228435273773</v>
      </c>
      <c r="AE102" s="93">
        <f t="shared" ref="AE102" si="640">AD102*(1+AE$9)</f>
        <v>17537.628279260694</v>
      </c>
      <c r="AF102" s="94">
        <f t="shared" ref="AF102" si="641">AE102*(1+AF$9)</f>
        <v>17583.98896693188</v>
      </c>
      <c r="AG102" s="95">
        <f t="shared" ref="AG102" si="642">AF102*(1+AG$9)</f>
        <v>17572.99414217403</v>
      </c>
      <c r="AH102" s="96">
        <f t="shared" ref="AH102" si="643">AG102*(1+AH$9)</f>
        <v>17556.767065473163</v>
      </c>
      <c r="AI102" s="92">
        <f t="shared" ref="AI102" si="644">AH102*(1+AI$9)</f>
        <v>17535.821216679506</v>
      </c>
      <c r="AJ102" s="93">
        <f t="shared" ref="AJ102" si="645">AI102*(1+AJ$9)</f>
        <v>17510.622024251188</v>
      </c>
      <c r="AK102" s="94">
        <f t="shared" ref="AK102" si="646">AJ102*(1+AK$9)</f>
        <v>17481.590907937003</v>
      </c>
      <c r="AL102" s="95">
        <f t="shared" ref="AL102" si="647">AK102*(1+AL$9)</f>
        <v>17449.109072892705</v>
      </c>
      <c r="AM102" s="92">
        <f t="shared" ref="AM102" si="648">AL102*(1+AM$9)</f>
        <v>17413.521050262083</v>
      </c>
      <c r="AN102" s="93">
        <f t="shared" ref="AN102" si="649">AM102*(1+AN$9)</f>
        <v>17375.137985199188</v>
      </c>
      <c r="AO102" s="94">
        <f t="shared" ref="AO102" si="650">AN102*(1+AO$9)</f>
        <v>17334.240677713016</v>
      </c>
      <c r="AP102" s="95">
        <f t="shared" ref="AP102" si="651">AO102*(1+AP$9)</f>
        <v>17291.08238488745</v>
      </c>
      <c r="AQ102" s="96">
        <f t="shared" ref="AQ102" si="652">AP102*(1+AQ$9)</f>
        <v>17245.891395220962</v>
      </c>
      <c r="AR102" s="92">
        <f t="shared" ref="AR102" si="653">AQ102*(1+AR$9)</f>
        <v>17245.891395220962</v>
      </c>
      <c r="AS102" s="84"/>
      <c r="AT102" s="222" t="s">
        <v>205</v>
      </c>
      <c r="AU102" s="378" t="s">
        <v>206</v>
      </c>
      <c r="AV102" s="379">
        <v>220</v>
      </c>
      <c r="AW102" s="103">
        <v>8</v>
      </c>
      <c r="AX102" s="577">
        <v>3</v>
      </c>
      <c r="AY102" s="380">
        <f>X102/AV102/AW102/AX102</f>
        <v>3.2205980684419337</v>
      </c>
      <c r="AZ102" s="381">
        <f t="shared" ref="AZ102" si="654">ROUNDUP(AY102,0)</f>
        <v>4</v>
      </c>
      <c r="BA102" s="841"/>
      <c r="BB102" s="84"/>
    </row>
    <row r="103" spans="1:54" ht="15.75" customHeight="1" x14ac:dyDescent="0.25">
      <c r="A103" s="388" t="s">
        <v>201</v>
      </c>
      <c r="B103" s="372"/>
      <c r="C103" s="386">
        <f>C102</f>
        <v>15963</v>
      </c>
      <c r="D103" s="386">
        <f t="shared" ref="D103:H103" si="655">D102</f>
        <v>14618</v>
      </c>
      <c r="E103" s="386">
        <f t="shared" si="655"/>
        <v>14284</v>
      </c>
      <c r="F103" s="386">
        <f t="shared" si="655"/>
        <v>12228</v>
      </c>
      <c r="G103" s="386">
        <f t="shared" si="655"/>
        <v>10091</v>
      </c>
      <c r="H103" s="386">
        <f t="shared" si="655"/>
        <v>9244</v>
      </c>
      <c r="I103" s="93">
        <f t="shared" si="427"/>
        <v>13224.750064815324</v>
      </c>
      <c r="J103" s="386">
        <f t="shared" ref="J103:AR103" si="656">J102</f>
        <v>13682.617827298154</v>
      </c>
      <c r="K103" s="386">
        <f t="shared" si="656"/>
        <v>14112.117106370391</v>
      </c>
      <c r="L103" s="386">
        <f t="shared" si="656"/>
        <v>14473.462481828819</v>
      </c>
      <c r="M103" s="386">
        <f t="shared" si="656"/>
        <v>14806.232101302483</v>
      </c>
      <c r="N103" s="386">
        <f t="shared" si="656"/>
        <v>15111.824175022151</v>
      </c>
      <c r="O103" s="386">
        <f t="shared" si="656"/>
        <v>15391.730471282335</v>
      </c>
      <c r="P103" s="386">
        <f t="shared" si="656"/>
        <v>15647.493805218532</v>
      </c>
      <c r="Q103" s="386">
        <f t="shared" si="656"/>
        <v>15880.673366020672</v>
      </c>
      <c r="R103" s="386">
        <f t="shared" si="656"/>
        <v>16092.817040368525</v>
      </c>
      <c r="S103" s="386">
        <f t="shared" si="656"/>
        <v>16285.43985253808</v>
      </c>
      <c r="T103" s="386">
        <f t="shared" si="656"/>
        <v>16460.007655796984</v>
      </c>
      <c r="U103" s="386">
        <f t="shared" si="656"/>
        <v>16617.925257844076</v>
      </c>
      <c r="V103" s="386">
        <f t="shared" si="656"/>
        <v>16760.528231653476</v>
      </c>
      <c r="W103" s="386">
        <f t="shared" si="656"/>
        <v>16889.077742135894</v>
      </c>
      <c r="X103" s="386">
        <f t="shared" si="656"/>
        <v>17004.757801373409</v>
      </c>
      <c r="Y103" s="386">
        <f t="shared" si="656"/>
        <v>17108.674445940029</v>
      </c>
      <c r="Z103" s="386">
        <f t="shared" si="656"/>
        <v>17201.856405862731</v>
      </c>
      <c r="AA103" s="386">
        <f t="shared" si="656"/>
        <v>17285.256904283804</v>
      </c>
      <c r="AB103" s="386">
        <f t="shared" si="656"/>
        <v>17359.756288975648</v>
      </c>
      <c r="AC103" s="386">
        <f t="shared" si="656"/>
        <v>17426.165251307106</v>
      </c>
      <c r="AD103" s="386">
        <f t="shared" si="656"/>
        <v>17485.228435273773</v>
      </c>
      <c r="AE103" s="386">
        <f t="shared" si="656"/>
        <v>17537.628279260694</v>
      </c>
      <c r="AF103" s="386">
        <f t="shared" si="656"/>
        <v>17583.98896693188</v>
      </c>
      <c r="AG103" s="386">
        <f t="shared" si="656"/>
        <v>17572.99414217403</v>
      </c>
      <c r="AH103" s="386">
        <f t="shared" si="656"/>
        <v>17556.767065473163</v>
      </c>
      <c r="AI103" s="386">
        <f t="shared" si="656"/>
        <v>17535.821216679506</v>
      </c>
      <c r="AJ103" s="386">
        <f t="shared" si="656"/>
        <v>17510.622024251188</v>
      </c>
      <c r="AK103" s="386">
        <f t="shared" si="656"/>
        <v>17481.590907937003</v>
      </c>
      <c r="AL103" s="386">
        <f t="shared" si="656"/>
        <v>17449.109072892705</v>
      </c>
      <c r="AM103" s="386">
        <f t="shared" si="656"/>
        <v>17413.521050262083</v>
      </c>
      <c r="AN103" s="386">
        <f t="shared" si="656"/>
        <v>17375.137985199188</v>
      </c>
      <c r="AO103" s="386">
        <f t="shared" si="656"/>
        <v>17334.240677713016</v>
      </c>
      <c r="AP103" s="386">
        <f t="shared" si="656"/>
        <v>17291.08238488745</v>
      </c>
      <c r="AQ103" s="386">
        <f t="shared" si="656"/>
        <v>17245.891395220962</v>
      </c>
      <c r="AR103" s="386">
        <f t="shared" si="656"/>
        <v>17245.891395220962</v>
      </c>
      <c r="AS103" s="84"/>
      <c r="AT103" s="388" t="s">
        <v>207</v>
      </c>
      <c r="AU103" s="378"/>
      <c r="AV103" s="379"/>
      <c r="AW103" s="103"/>
      <c r="AX103" s="577"/>
      <c r="AY103" s="380"/>
      <c r="AZ103" s="381"/>
      <c r="BA103" s="842"/>
      <c r="BB103" s="84"/>
    </row>
    <row r="104" spans="1:54" ht="15.75" customHeight="1" x14ac:dyDescent="0.25">
      <c r="A104" s="222" t="s">
        <v>44</v>
      </c>
      <c r="B104" s="372"/>
      <c r="C104" s="100">
        <v>377</v>
      </c>
      <c r="D104" s="101">
        <v>2492</v>
      </c>
      <c r="E104" s="178">
        <v>2915</v>
      </c>
      <c r="F104" s="102">
        <v>2995</v>
      </c>
      <c r="G104" s="548">
        <v>3136</v>
      </c>
      <c r="H104" s="573">
        <v>3944</v>
      </c>
      <c r="I104" s="93">
        <f t="shared" si="427"/>
        <v>2744.1685151764564</v>
      </c>
      <c r="J104" s="94">
        <f t="shared" ref="J104" si="657">I104*(1+J$9)</f>
        <v>2839.1772141508532</v>
      </c>
      <c r="K104" s="95">
        <f t="shared" ref="K104" si="658">J104*(1+K$9)</f>
        <v>2928.299382293505</v>
      </c>
      <c r="L104" s="92">
        <f t="shared" ref="L104" si="659">K104*(1+L$9)</f>
        <v>3003.2794460056944</v>
      </c>
      <c r="M104" s="93">
        <f t="shared" ref="M104" si="660">L104*(1+M$9)</f>
        <v>3072.3299693117187</v>
      </c>
      <c r="N104" s="94">
        <f t="shared" ref="N104" si="661">M104*(1+N$9)</f>
        <v>3135.7410843104135</v>
      </c>
      <c r="O104" s="95">
        <f t="shared" ref="O104" si="662">N104*(1+O$9)</f>
        <v>3193.8223366314246</v>
      </c>
      <c r="P104" s="96">
        <f t="shared" ref="P104" si="663">O104*(1+P$9)</f>
        <v>3246.8938642508065</v>
      </c>
      <c r="Q104" s="92">
        <f t="shared" ref="Q104" si="664">P104*(1+Q$9)</f>
        <v>3295.2792028016142</v>
      </c>
      <c r="R104" s="93">
        <f t="shared" ref="R104" si="665">Q104*(1+R$9)</f>
        <v>3339.2995426179464</v>
      </c>
      <c r="S104" s="94">
        <f t="shared" ref="S104" si="666">R104*(1+S$9)</f>
        <v>3379.2692550034199</v>
      </c>
      <c r="T104" s="95">
        <f t="shared" ref="T104" si="667">S104*(1+T$9)</f>
        <v>3415.4925081551828</v>
      </c>
      <c r="U104" s="92">
        <f t="shared" ref="U104" si="668">T104*(1+U$9)</f>
        <v>3448.2608031630966</v>
      </c>
      <c r="V104" s="93">
        <f t="shared" ref="V104" si="669">U104*(1+V$9)</f>
        <v>3477.8512747395253</v>
      </c>
      <c r="W104" s="94">
        <f t="shared" ref="W104" si="670">V104*(1+W$9)</f>
        <v>3504.5256177386968</v>
      </c>
      <c r="X104" s="95">
        <f t="shared" ref="X104" si="671">W104*(1+X$9)</f>
        <v>3528.5295176110958</v>
      </c>
      <c r="Y104" s="96">
        <f t="shared" ref="Y104" si="672">X104*(1+Y$9)</f>
        <v>3550.0924796954369</v>
      </c>
      <c r="Z104" s="92">
        <f t="shared" ref="Z104" si="673">Y104*(1+Z$9)</f>
        <v>3569.4279680297404</v>
      </c>
      <c r="AA104" s="93">
        <f t="shared" ref="AA104" si="674">Z104*(1+AA$9)</f>
        <v>3586.7337787857437</v>
      </c>
      <c r="AB104" s="94">
        <f t="shared" ref="AB104" si="675">AA104*(1+AB$9)</f>
        <v>3602.192586314764</v>
      </c>
      <c r="AC104" s="95">
        <f t="shared" ref="AC104" si="676">AB104*(1+AC$9)</f>
        <v>3615.9726110912147</v>
      </c>
      <c r="AD104" s="92">
        <f t="shared" ref="AD104" si="677">AC104*(1+AD$9)</f>
        <v>3628.2283685953676</v>
      </c>
      <c r="AE104" s="93">
        <f t="shared" ref="AE104" si="678">AD104*(1+AE$9)</f>
        <v>3639.1014664886602</v>
      </c>
      <c r="AF104" s="94">
        <f t="shared" ref="AF104" si="679">AE104*(1+AF$9)</f>
        <v>3648.7214244330962</v>
      </c>
      <c r="AG104" s="95">
        <f t="shared" ref="AG104" si="680">AF104*(1+AG$9)</f>
        <v>3646.4399709627087</v>
      </c>
      <c r="AH104" s="96">
        <f t="shared" ref="AH104" si="681">AG104*(1+AH$9)</f>
        <v>3643.0728122067676</v>
      </c>
      <c r="AI104" s="92">
        <f t="shared" ref="AI104" si="682">AH104*(1+AI$9)</f>
        <v>3638.7264965107061</v>
      </c>
      <c r="AJ104" s="93">
        <f t="shared" ref="AJ104" si="683">AI104*(1+AJ$9)</f>
        <v>3633.4976014366403</v>
      </c>
      <c r="AK104" s="94">
        <f t="shared" ref="AK104" si="684">AJ104*(1+AK$9)</f>
        <v>3627.4735726300946</v>
      </c>
      <c r="AL104" s="95">
        <f t="shared" ref="AL104" si="685">AK104*(1+AL$9)</f>
        <v>3620.7335111085645</v>
      </c>
      <c r="AM104" s="92">
        <f t="shared" ref="AM104" si="686">AL104*(1+AM$9)</f>
        <v>3613.3489079408901</v>
      </c>
      <c r="AN104" s="93">
        <f t="shared" ref="AN104" si="687">AM104*(1+AN$9)</f>
        <v>3605.384326520043</v>
      </c>
      <c r="AO104" s="94">
        <f t="shared" ref="AO104" si="688">AN104*(1+AO$9)</f>
        <v>3596.8980335459601</v>
      </c>
      <c r="AP104" s="95">
        <f t="shared" ref="AP104" si="689">AO104*(1+AP$9)</f>
        <v>3587.9425804931434</v>
      </c>
      <c r="AQ104" s="96">
        <f t="shared" ref="AQ104" si="690">AP104*(1+AQ$9)</f>
        <v>3578.5653377925514</v>
      </c>
      <c r="AR104" s="92">
        <f t="shared" ref="AR104" si="691">AQ104*(1+AR$9)</f>
        <v>3578.5653377925514</v>
      </c>
      <c r="AS104" s="84"/>
      <c r="AT104" s="222" t="s">
        <v>208</v>
      </c>
      <c r="AU104" s="378" t="s">
        <v>209</v>
      </c>
      <c r="AV104" s="379">
        <v>220</v>
      </c>
      <c r="AW104" s="103">
        <v>8</v>
      </c>
      <c r="AX104" s="577">
        <v>3</v>
      </c>
      <c r="AY104" s="380">
        <f>X104/AV104/AW104/AX104</f>
        <v>0.66828210560816215</v>
      </c>
      <c r="AZ104" s="381">
        <f t="shared" ref="AZ104" si="692">ROUNDUP(AY104,0)</f>
        <v>1</v>
      </c>
      <c r="BA104" s="841"/>
      <c r="BB104" s="84"/>
    </row>
    <row r="105" spans="1:54" ht="15.75" customHeight="1" x14ac:dyDescent="0.25">
      <c r="A105" s="547" t="s">
        <v>207</v>
      </c>
      <c r="B105" s="372"/>
      <c r="C105" s="386">
        <f>C104</f>
        <v>377</v>
      </c>
      <c r="D105" s="386">
        <f t="shared" ref="D105:H105" si="693">D104</f>
        <v>2492</v>
      </c>
      <c r="E105" s="386">
        <f t="shared" si="693"/>
        <v>2915</v>
      </c>
      <c r="F105" s="386">
        <f t="shared" si="693"/>
        <v>2995</v>
      </c>
      <c r="G105" s="386">
        <f t="shared" si="693"/>
        <v>3136</v>
      </c>
      <c r="H105" s="386">
        <f t="shared" si="693"/>
        <v>3944</v>
      </c>
      <c r="I105" s="93">
        <f t="shared" si="427"/>
        <v>2744.1685151764564</v>
      </c>
      <c r="J105" s="386">
        <f t="shared" ref="J105:AR105" si="694">J104</f>
        <v>2839.1772141508532</v>
      </c>
      <c r="K105" s="386">
        <f t="shared" si="694"/>
        <v>2928.299382293505</v>
      </c>
      <c r="L105" s="386">
        <f t="shared" si="694"/>
        <v>3003.2794460056944</v>
      </c>
      <c r="M105" s="386">
        <f t="shared" si="694"/>
        <v>3072.3299693117187</v>
      </c>
      <c r="N105" s="386">
        <f t="shared" si="694"/>
        <v>3135.7410843104135</v>
      </c>
      <c r="O105" s="386">
        <f t="shared" si="694"/>
        <v>3193.8223366314246</v>
      </c>
      <c r="P105" s="386">
        <f t="shared" si="694"/>
        <v>3246.8938642508065</v>
      </c>
      <c r="Q105" s="386">
        <f t="shared" si="694"/>
        <v>3295.2792028016142</v>
      </c>
      <c r="R105" s="386">
        <f t="shared" si="694"/>
        <v>3339.2995426179464</v>
      </c>
      <c r="S105" s="386">
        <f t="shared" si="694"/>
        <v>3379.2692550034199</v>
      </c>
      <c r="T105" s="386">
        <f t="shared" si="694"/>
        <v>3415.4925081551828</v>
      </c>
      <c r="U105" s="386">
        <f t="shared" si="694"/>
        <v>3448.2608031630966</v>
      </c>
      <c r="V105" s="386">
        <f t="shared" si="694"/>
        <v>3477.8512747395253</v>
      </c>
      <c r="W105" s="386">
        <f t="shared" si="694"/>
        <v>3504.5256177386968</v>
      </c>
      <c r="X105" s="386">
        <f t="shared" si="694"/>
        <v>3528.5295176110958</v>
      </c>
      <c r="Y105" s="386">
        <f t="shared" si="694"/>
        <v>3550.0924796954369</v>
      </c>
      <c r="Z105" s="386">
        <f t="shared" si="694"/>
        <v>3569.4279680297404</v>
      </c>
      <c r="AA105" s="386">
        <f t="shared" si="694"/>
        <v>3586.7337787857437</v>
      </c>
      <c r="AB105" s="386">
        <f t="shared" si="694"/>
        <v>3602.192586314764</v>
      </c>
      <c r="AC105" s="386">
        <f t="shared" si="694"/>
        <v>3615.9726110912147</v>
      </c>
      <c r="AD105" s="386">
        <f t="shared" si="694"/>
        <v>3628.2283685953676</v>
      </c>
      <c r="AE105" s="386">
        <f t="shared" si="694"/>
        <v>3639.1014664886602</v>
      </c>
      <c r="AF105" s="386">
        <f t="shared" si="694"/>
        <v>3648.7214244330962</v>
      </c>
      <c r="AG105" s="386">
        <f t="shared" si="694"/>
        <v>3646.4399709627087</v>
      </c>
      <c r="AH105" s="386">
        <f t="shared" si="694"/>
        <v>3643.0728122067676</v>
      </c>
      <c r="AI105" s="386">
        <f t="shared" si="694"/>
        <v>3638.7264965107061</v>
      </c>
      <c r="AJ105" s="386">
        <f t="shared" si="694"/>
        <v>3633.4976014366403</v>
      </c>
      <c r="AK105" s="386">
        <f t="shared" si="694"/>
        <v>3627.4735726300946</v>
      </c>
      <c r="AL105" s="386">
        <f t="shared" si="694"/>
        <v>3620.7335111085645</v>
      </c>
      <c r="AM105" s="386">
        <f t="shared" si="694"/>
        <v>3613.3489079408901</v>
      </c>
      <c r="AN105" s="386">
        <f t="shared" si="694"/>
        <v>3605.384326520043</v>
      </c>
      <c r="AO105" s="386">
        <f t="shared" si="694"/>
        <v>3596.8980335459601</v>
      </c>
      <c r="AP105" s="386">
        <f t="shared" si="694"/>
        <v>3587.9425804931434</v>
      </c>
      <c r="AQ105" s="386">
        <f t="shared" si="694"/>
        <v>3578.5653377925514</v>
      </c>
      <c r="AR105" s="386">
        <f t="shared" si="694"/>
        <v>3578.5653377925514</v>
      </c>
      <c r="AS105" s="84"/>
      <c r="AT105" s="388" t="s">
        <v>210</v>
      </c>
      <c r="AU105" s="378"/>
      <c r="AV105" s="379"/>
      <c r="AW105" s="103"/>
      <c r="AX105" s="577"/>
      <c r="AY105" s="380"/>
      <c r="AZ105" s="381"/>
      <c r="BA105" s="842"/>
      <c r="BB105" s="84"/>
    </row>
    <row r="106" spans="1:54" ht="15.75" customHeight="1" thickBot="1" x14ac:dyDescent="0.3">
      <c r="A106" s="222" t="s">
        <v>211</v>
      </c>
      <c r="B106" s="372"/>
      <c r="C106" s="100">
        <v>18057</v>
      </c>
      <c r="D106" s="101">
        <v>30611</v>
      </c>
      <c r="E106" s="178">
        <v>31326</v>
      </c>
      <c r="F106" s="102">
        <v>36760</v>
      </c>
      <c r="G106" s="574">
        <v>39096</v>
      </c>
      <c r="H106" s="575">
        <v>39265</v>
      </c>
      <c r="I106" s="93">
        <f>AVERAGE(C106:H106)*(1+I$9)</f>
        <v>33761.803382221726</v>
      </c>
      <c r="J106" s="94">
        <f t="shared" ref="J106:J107" si="695">I106*(1+J$9)</f>
        <v>34930.705727917513</v>
      </c>
      <c r="K106" s="95">
        <f t="shared" ref="K106:K107" si="696">J106*(1+K$9)</f>
        <v>36027.185445248586</v>
      </c>
      <c r="L106" s="92">
        <f t="shared" ref="L106:L107" si="697">K106*(1+L$9)</f>
        <v>36949.673315303684</v>
      </c>
      <c r="M106" s="93">
        <f t="shared" ref="M106:M107" si="698">L106*(1+M$9)</f>
        <v>37799.20940552721</v>
      </c>
      <c r="N106" s="94">
        <f t="shared" ref="N106:N107" si="699">M106*(1+N$9)</f>
        <v>38579.363242652522</v>
      </c>
      <c r="O106" s="95">
        <f t="shared" ref="O106:O107" si="700">N106*(1+O$9)</f>
        <v>39293.943200191716</v>
      </c>
      <c r="P106" s="96">
        <f t="shared" ref="P106:P107" si="701">O106*(1+P$9)</f>
        <v>39946.887970445561</v>
      </c>
      <c r="Q106" s="92">
        <f t="shared" ref="Q106:Q107" si="702">P106*(1+Q$9)</f>
        <v>40542.178047458037</v>
      </c>
      <c r="R106" s="93">
        <f t="shared" ref="R106:R107" si="703">Q106*(1+R$9)</f>
        <v>41083.765070805261</v>
      </c>
      <c r="S106" s="94">
        <f t="shared" ref="S106:S107" si="704">R106*(1+S$9)</f>
        <v>41575.516784790489</v>
      </c>
      <c r="T106" s="95">
        <f t="shared" ref="T106:T107" si="705">S106*(1+T$9)</f>
        <v>42021.175403789559</v>
      </c>
      <c r="U106" s="92">
        <f t="shared" ref="U106:U107" si="706">T106*(1+U$9)</f>
        <v>42424.327297381154</v>
      </c>
      <c r="V106" s="93">
        <f t="shared" ref="V106:V107" si="707">U106*(1+V$9)</f>
        <v>42788.382084040772</v>
      </c>
      <c r="W106" s="94">
        <f t="shared" ref="W106:W107" si="708">V106*(1+W$9)</f>
        <v>43116.559423991799</v>
      </c>
      <c r="X106" s="95">
        <f t="shared" ref="X106:X107" si="709">W106*(1+X$9)</f>
        <v>43411.882012024027</v>
      </c>
      <c r="Y106" s="96">
        <f t="shared" ref="Y106:Y107" si="710">X106*(1+Y$9)</f>
        <v>43677.173477254255</v>
      </c>
      <c r="Z106" s="92">
        <f t="shared" ref="Z106:Z107" si="711">Y106*(1+Z$9)</f>
        <v>43915.060090934036</v>
      </c>
      <c r="AA106" s="93">
        <f t="shared" ref="AA106:AA107" si="712">Z106*(1+AA$9)</f>
        <v>44127.975360853801</v>
      </c>
      <c r="AB106" s="94">
        <f t="shared" ref="AB106:AB107" si="713">AA106*(1+AB$9)</f>
        <v>44318.166749404452</v>
      </c>
      <c r="AC106" s="95">
        <f t="shared" ref="AC106:AC107" si="714">AB106*(1+AC$9)</f>
        <v>44487.703891359</v>
      </c>
      <c r="AD106" s="92">
        <f t="shared" ref="AD106:AD107" si="715">AC106*(1+AD$9)</f>
        <v>44638.48780745855</v>
      </c>
      <c r="AE106" s="93">
        <f t="shared" ref="AE106:AE107" si="716">AD106*(1+AE$9)</f>
        <v>44772.260712146723</v>
      </c>
      <c r="AF106" s="94">
        <f t="shared" ref="AF106:AF107" si="717">AE106*(1+AF$9)</f>
        <v>44890.616099896812</v>
      </c>
      <c r="AG106" s="95">
        <f t="shared" ref="AG106:AG107" si="718">AF106*(1+AG$9)</f>
        <v>44862.547129982275</v>
      </c>
      <c r="AH106" s="96">
        <f t="shared" ref="AH106:AH107" si="719">AG106*(1+AH$9)</f>
        <v>44821.120609983191</v>
      </c>
      <c r="AI106" s="92">
        <f t="shared" ref="AI106:AI107" si="720">AH106*(1+AI$9)</f>
        <v>44767.647415769366</v>
      </c>
      <c r="AJ106" s="93">
        <f t="shared" ref="AJ106:AJ107" si="721">AI106*(1+AJ$9)</f>
        <v>44703.315751580172</v>
      </c>
      <c r="AK106" s="94">
        <f t="shared" ref="AK106:AK107" si="722">AJ106*(1+AK$9)</f>
        <v>44629.201470693035</v>
      </c>
      <c r="AL106" s="95">
        <f t="shared" ref="AL106:AL107" si="723">AK106*(1+AL$9)</f>
        <v>44546.277761520112</v>
      </c>
      <c r="AM106" s="92">
        <f t="shared" ref="AM106:AM107" si="724">AL106*(1+AM$9)</f>
        <v>44455.424186448494</v>
      </c>
      <c r="AN106" s="93">
        <f t="shared" ref="AN106:AN107" si="725">AM106*(1+AN$9)</f>
        <v>44357.435075916394</v>
      </c>
      <c r="AO106" s="94">
        <f t="shared" ref="AO106:AO107" si="726">AN106*(1+AO$9)</f>
        <v>44253.027291463513</v>
      </c>
      <c r="AP106" s="95">
        <f t="shared" ref="AP106:AP107" si="727">AO106*(1+AP$9)</f>
        <v>44142.847379590108</v>
      </c>
      <c r="AQ106" s="96">
        <f t="shared" ref="AQ106:AQ107" si="728">AP106*(1+AQ$9)</f>
        <v>44027.478143854816</v>
      </c>
      <c r="AR106" s="92">
        <f t="shared" ref="AR106:AR107" si="729">AQ106*(1+AR$9)</f>
        <v>44027.478143854816</v>
      </c>
      <c r="AS106" s="84"/>
      <c r="AT106" s="222" t="s">
        <v>211</v>
      </c>
      <c r="AU106" s="378" t="s">
        <v>212</v>
      </c>
      <c r="AV106" s="379">
        <v>220</v>
      </c>
      <c r="AW106" s="103">
        <v>8</v>
      </c>
      <c r="AX106" s="577">
        <v>5</v>
      </c>
      <c r="AY106" s="380">
        <f>X106/AV106/AW106/AX106</f>
        <v>4.9331684104572755</v>
      </c>
      <c r="AZ106" s="381">
        <f t="shared" ref="AZ106" si="730">ROUNDUP(AY106,0)</f>
        <v>5</v>
      </c>
      <c r="BA106" s="841" t="s">
        <v>464</v>
      </c>
      <c r="BB106" s="84"/>
    </row>
    <row r="107" spans="1:54" ht="15.75" customHeight="1" x14ac:dyDescent="0.25">
      <c r="A107" s="388" t="s">
        <v>213</v>
      </c>
      <c r="B107" s="384"/>
      <c r="C107" s="300">
        <f>SUM(C106:C106)</f>
        <v>18057</v>
      </c>
      <c r="D107" s="297">
        <f>SUM(D106:D106)</f>
        <v>30611</v>
      </c>
      <c r="E107" s="390">
        <f>SUM(E106:E106)</f>
        <v>31326</v>
      </c>
      <c r="F107" s="299">
        <f>SUM(F106:F106)</f>
        <v>36760</v>
      </c>
      <c r="G107" s="299">
        <f t="shared" ref="G107" si="731">SUM(G106:G106)</f>
        <v>39096</v>
      </c>
      <c r="H107" s="299">
        <f t="shared" ref="H107" si="732">SUM(H106:H106)</f>
        <v>39265</v>
      </c>
      <c r="I107" s="93">
        <f t="shared" ref="I107" si="733">AVERAGE(C107:H107)*(1+I$9)</f>
        <v>33761.803382221726</v>
      </c>
      <c r="J107" s="94">
        <f t="shared" si="695"/>
        <v>34930.705727917513</v>
      </c>
      <c r="K107" s="95">
        <f t="shared" si="696"/>
        <v>36027.185445248586</v>
      </c>
      <c r="L107" s="92">
        <f t="shared" si="697"/>
        <v>36949.673315303684</v>
      </c>
      <c r="M107" s="93">
        <f t="shared" si="698"/>
        <v>37799.20940552721</v>
      </c>
      <c r="N107" s="94">
        <f t="shared" si="699"/>
        <v>38579.363242652522</v>
      </c>
      <c r="O107" s="95">
        <f t="shared" si="700"/>
        <v>39293.943200191716</v>
      </c>
      <c r="P107" s="96">
        <f t="shared" si="701"/>
        <v>39946.887970445561</v>
      </c>
      <c r="Q107" s="92">
        <f t="shared" si="702"/>
        <v>40542.178047458037</v>
      </c>
      <c r="R107" s="93">
        <f t="shared" si="703"/>
        <v>41083.765070805261</v>
      </c>
      <c r="S107" s="94">
        <f t="shared" si="704"/>
        <v>41575.516784790489</v>
      </c>
      <c r="T107" s="95">
        <f t="shared" si="705"/>
        <v>42021.175403789559</v>
      </c>
      <c r="U107" s="92">
        <f t="shared" si="706"/>
        <v>42424.327297381154</v>
      </c>
      <c r="V107" s="93">
        <f t="shared" si="707"/>
        <v>42788.382084040772</v>
      </c>
      <c r="W107" s="94">
        <f t="shared" si="708"/>
        <v>43116.559423991799</v>
      </c>
      <c r="X107" s="95">
        <f t="shared" si="709"/>
        <v>43411.882012024027</v>
      </c>
      <c r="Y107" s="96">
        <f t="shared" si="710"/>
        <v>43677.173477254255</v>
      </c>
      <c r="Z107" s="92">
        <f t="shared" si="711"/>
        <v>43915.060090934036</v>
      </c>
      <c r="AA107" s="93">
        <f t="shared" si="712"/>
        <v>44127.975360853801</v>
      </c>
      <c r="AB107" s="94">
        <f t="shared" si="713"/>
        <v>44318.166749404452</v>
      </c>
      <c r="AC107" s="95">
        <f t="shared" si="714"/>
        <v>44487.703891359</v>
      </c>
      <c r="AD107" s="92">
        <f t="shared" si="715"/>
        <v>44638.48780745855</v>
      </c>
      <c r="AE107" s="93">
        <f t="shared" si="716"/>
        <v>44772.260712146723</v>
      </c>
      <c r="AF107" s="94">
        <f t="shared" si="717"/>
        <v>44890.616099896812</v>
      </c>
      <c r="AG107" s="95">
        <f t="shared" si="718"/>
        <v>44862.547129982275</v>
      </c>
      <c r="AH107" s="96">
        <f t="shared" si="719"/>
        <v>44821.120609983191</v>
      </c>
      <c r="AI107" s="92">
        <f t="shared" si="720"/>
        <v>44767.647415769366</v>
      </c>
      <c r="AJ107" s="93">
        <f t="shared" si="721"/>
        <v>44703.315751580172</v>
      </c>
      <c r="AK107" s="94">
        <f t="shared" si="722"/>
        <v>44629.201470693035</v>
      </c>
      <c r="AL107" s="95">
        <f t="shared" si="723"/>
        <v>44546.277761520112</v>
      </c>
      <c r="AM107" s="92">
        <f t="shared" si="724"/>
        <v>44455.424186448494</v>
      </c>
      <c r="AN107" s="93">
        <f t="shared" si="725"/>
        <v>44357.435075916394</v>
      </c>
      <c r="AO107" s="94">
        <f t="shared" si="726"/>
        <v>44253.027291463513</v>
      </c>
      <c r="AP107" s="95">
        <f t="shared" si="727"/>
        <v>44142.847379590108</v>
      </c>
      <c r="AQ107" s="96">
        <f t="shared" si="728"/>
        <v>44027.478143854816</v>
      </c>
      <c r="AR107" s="92">
        <f t="shared" si="729"/>
        <v>44027.478143854816</v>
      </c>
      <c r="AS107" s="84"/>
      <c r="AT107" s="388" t="s">
        <v>213</v>
      </c>
      <c r="AU107" s="378"/>
      <c r="AV107" s="379"/>
      <c r="AW107" s="103"/>
      <c r="AX107" s="577"/>
      <c r="AY107" s="380"/>
      <c r="AZ107" s="381"/>
      <c r="BA107" s="382"/>
      <c r="BB107" s="84"/>
    </row>
    <row r="108" spans="1:54" ht="15.75" customHeight="1" thickBot="1" x14ac:dyDescent="0.3">
      <c r="A108" s="392" t="s">
        <v>99</v>
      </c>
      <c r="B108" s="393"/>
      <c r="C108" s="107">
        <f>C91+C93+C95+C97+C99+C101+C103+C105+C107</f>
        <v>748764</v>
      </c>
      <c r="D108" s="107">
        <f t="shared" ref="D108" si="734">D91+D93+D95+D97+D99+D101+D103+D105+D107</f>
        <v>756911</v>
      </c>
      <c r="E108" s="107">
        <f t="shared" ref="E108" si="735">E91+E93+E95+E97+E99+E101+E103+E105+E107</f>
        <v>798130</v>
      </c>
      <c r="F108" s="107">
        <f t="shared" ref="F108" si="736">F91+F93+F95+F97+F99+F101+F103+F105+F107</f>
        <v>831817</v>
      </c>
      <c r="G108" s="107">
        <f t="shared" ref="G108" si="737">G91+G93+G95+G97+G99+G101+G103+G105+G107</f>
        <v>697597</v>
      </c>
      <c r="H108" s="107">
        <f t="shared" ref="H108" si="738">H91+H93+H95+H97+H99+H101+H103+H105+H107</f>
        <v>796836</v>
      </c>
      <c r="I108" s="107">
        <f t="shared" ref="I108" si="739">I91+I93+I95+I97+I99+I101+I103+I105+I107</f>
        <v>801163.45006213058</v>
      </c>
      <c r="J108" s="107">
        <f t="shared" ref="J108" si="740">J91+J93+J95+J97+J99+J101+J103+J105+J107</f>
        <v>828901.35924492276</v>
      </c>
      <c r="K108" s="107">
        <f t="shared" ref="K108" si="741">K91+K93+K95+K97+K99+K101+K103+K105+K107</f>
        <v>854920.68834636209</v>
      </c>
      <c r="L108" s="107">
        <f t="shared" ref="L108" si="742">L91+L93+L95+L97+L99+L101+L103+L105+L107</f>
        <v>876811.21226911515</v>
      </c>
      <c r="M108" s="107">
        <f t="shared" ref="M108" si="743">M91+M93+M95+M97+M99+M101+M103+M105+M107</f>
        <v>896970.59941115894</v>
      </c>
      <c r="N108" s="107">
        <f t="shared" ref="N108" si="744">N91+N93+N95+N97+N99+N101+N103+N105+N107</f>
        <v>915483.55420372356</v>
      </c>
      <c r="O108" s="107">
        <f t="shared" ref="O108" si="745">O91+O93+O95+O97+O99+O101+O103+O105+O107</f>
        <v>932440.44888278015</v>
      </c>
      <c r="P108" s="107">
        <f t="shared" ref="P108" si="746">P91+P93+P95+P97+P99+P101+P103+P105+P107</f>
        <v>947934.74813315913</v>
      </c>
      <c r="Q108" s="107">
        <f t="shared" ref="Q108" si="747">Q91+Q93+Q95+Q97+Q99+Q101+Q103+Q105+Q107</f>
        <v>962060.90858992562</v>
      </c>
      <c r="R108" s="107">
        <f t="shared" ref="R108" si="748">R91+R93+R95+R97+R99+R101+R103+R105+R107</f>
        <v>974912.70217516483</v>
      </c>
      <c r="S108" s="107">
        <f t="shared" ref="S108" si="749">S91+S93+S95+S97+S99+S101+S103+S105+S107</f>
        <v>986581.90998643416</v>
      </c>
      <c r="T108" s="107">
        <f t="shared" ref="T108" si="750">T91+T93+T95+T97+T99+T101+T103+T105+T107</f>
        <v>997157.33431152347</v>
      </c>
      <c r="U108" s="107">
        <f t="shared" ref="U108" si="751">U91+U93+U95+U97+U99+U101+U103+U105+U107</f>
        <v>1006724.0792603138</v>
      </c>
      <c r="V108" s="107">
        <f t="shared" ref="V108" si="752">V91+V93+V95+V97+V99+V101+V103+V105+V107</f>
        <v>1015363.0546607049</v>
      </c>
      <c r="W108" s="107">
        <f t="shared" ref="W108" si="753">W91+W93+W95+W97+W99+W101+W103+W105+W107</f>
        <v>1023150.6626545903</v>
      </c>
      <c r="X108" s="107">
        <f t="shared" ref="X108" si="754">X91+X93+X95+X97+X99+X101+X103+X105+X107</f>
        <v>1030158.6314183018</v>
      </c>
      <c r="Y108" s="107">
        <f t="shared" ref="Y108" si="755">Y91+Y93+Y95+Y97+Y99+Y101+Y103+Y105+Y107</f>
        <v>1036453.9653241859</v>
      </c>
      <c r="Z108" s="107">
        <f t="shared" ref="Z108" si="756">Z91+Z93+Z95+Z97+Z99+Z101+Z103+Z105+Z107</f>
        <v>1042098.9854666716</v>
      </c>
      <c r="AA108" s="107">
        <f t="shared" ref="AA108" si="757">AA91+AA93+AA95+AA97+AA99+AA101+AA103+AA105+AA107</f>
        <v>1047151.438686918</v>
      </c>
      <c r="AB108" s="107">
        <f t="shared" ref="AB108" si="758">AB91+AB93+AB95+AB97+AB99+AB101+AB103+AB105+AB107</f>
        <v>1051664.6569915889</v>
      </c>
      <c r="AC108" s="107">
        <f t="shared" ref="AC108" si="759">AC91+AC93+AC95+AC97+AC99+AC101+AC103+AC105+AC107</f>
        <v>1055687.7525598044</v>
      </c>
      <c r="AD108" s="107">
        <f t="shared" ref="AD108" si="760">AD91+AD93+AD95+AD97+AD99+AD101+AD103+AD105+AD107</f>
        <v>1059265.8363804042</v>
      </c>
      <c r="AE108" s="107">
        <f t="shared" ref="AE108" si="761">AE91+AE93+AE95+AE97+AE99+AE101+AE103+AE105+AE107</f>
        <v>1062440.2509882816</v>
      </c>
      <c r="AF108" s="107">
        <f t="shared" ref="AF108" si="762">AF91+AF93+AF95+AF97+AF99+AF101+AF103+AF105+AF107</f>
        <v>1065248.8098116892</v>
      </c>
      <c r="AG108" s="107">
        <f t="shared" ref="AG108" si="763">AG91+AG93+AG95+AG97+AG99+AG101+AG103+AG105+AG107</f>
        <v>1064582.7366010309</v>
      </c>
      <c r="AH108" s="107">
        <f t="shared" ref="AH108" si="764">AH91+AH93+AH95+AH97+AH99+AH101+AH103+AH105+AH107</f>
        <v>1063599.6903664803</v>
      </c>
      <c r="AI108" s="107">
        <f t="shared" ref="AI108" si="765">AI91+AI93+AI95+AI97+AI99+AI101+AI103+AI105+AI107</f>
        <v>1062330.7780315205</v>
      </c>
      <c r="AJ108" s="107">
        <f t="shared" ref="AJ108" si="766">AJ91+AJ93+AJ95+AJ97+AJ99+AJ101+AJ103+AJ105+AJ107</f>
        <v>1060804.1955369019</v>
      </c>
      <c r="AK108" s="107">
        <f t="shared" ref="AK108" si="767">AK91+AK93+AK95+AK97+AK99+AK101+AK103+AK105+AK107</f>
        <v>1059045.4727488391</v>
      </c>
      <c r="AL108" s="107">
        <f t="shared" ref="AL108" si="768">AL91+AL93+AL95+AL97+AL99+AL101+AL103+AL105+AL107</f>
        <v>1057077.703308895</v>
      </c>
      <c r="AM108" s="107">
        <f t="shared" ref="AM108" si="769">AM91+AM93+AM95+AM97+AM99+AM101+AM103+AM105+AM107</f>
        <v>1054921.7591245514</v>
      </c>
      <c r="AN108" s="107">
        <f t="shared" ref="AN108" si="770">AN91+AN93+AN95+AN97+AN99+AN101+AN103+AN105+AN107</f>
        <v>1052596.4895596043</v>
      </c>
      <c r="AO108" s="107">
        <f t="shared" ref="AO108" si="771">AO91+AO93+AO95+AO97+AO99+AO101+AO103+AO105+AO107</f>
        <v>1050118.9056503971</v>
      </c>
      <c r="AP108" s="107">
        <f t="shared" ref="AP108" si="772">AP91+AP93+AP95+AP97+AP99+AP101+AP103+AP105+AP107</f>
        <v>1047504.3498660185</v>
      </c>
      <c r="AQ108" s="107">
        <f t="shared" ref="AQ108" si="773">AQ91+AQ93+AQ95+AQ97+AQ99+AQ101+AQ103+AQ105+AQ107</f>
        <v>1044766.6520633771</v>
      </c>
      <c r="AR108" s="107">
        <f t="shared" ref="AR108" si="774">AR91+AR93+AR95+AR97+AR99+AR101+AR103+AR105+AR107</f>
        <v>1044766.6520633771</v>
      </c>
      <c r="AS108" s="84"/>
      <c r="AT108" s="388"/>
      <c r="AU108" s="378"/>
      <c r="AV108" s="379"/>
      <c r="AW108" s="103"/>
      <c r="AX108" s="103"/>
      <c r="AY108" s="380"/>
      <c r="AZ108" s="381"/>
      <c r="BA108" s="389"/>
      <c r="BB108" s="84"/>
    </row>
    <row r="109" spans="1:54" ht="15.75" customHeight="1" x14ac:dyDescent="0.25">
      <c r="A109" s="84"/>
      <c r="B109" s="111"/>
      <c r="C109" s="113">
        <f>C108</f>
        <v>748764</v>
      </c>
      <c r="D109" s="113">
        <f t="shared" ref="D109:AR109" si="775">D108</f>
        <v>756911</v>
      </c>
      <c r="E109" s="113">
        <f t="shared" si="775"/>
        <v>798130</v>
      </c>
      <c r="F109" s="113">
        <f t="shared" si="775"/>
        <v>831817</v>
      </c>
      <c r="G109" s="113">
        <f t="shared" si="775"/>
        <v>697597</v>
      </c>
      <c r="H109" s="113">
        <f t="shared" si="775"/>
        <v>796836</v>
      </c>
      <c r="I109" s="113">
        <f t="shared" si="775"/>
        <v>801163.45006213058</v>
      </c>
      <c r="J109" s="113">
        <f t="shared" si="775"/>
        <v>828901.35924492276</v>
      </c>
      <c r="K109" s="113">
        <f t="shared" si="775"/>
        <v>854920.68834636209</v>
      </c>
      <c r="L109" s="113">
        <f t="shared" si="775"/>
        <v>876811.21226911515</v>
      </c>
      <c r="M109" s="113">
        <f t="shared" si="775"/>
        <v>896970.59941115894</v>
      </c>
      <c r="N109" s="113">
        <f t="shared" si="775"/>
        <v>915483.55420372356</v>
      </c>
      <c r="O109" s="113">
        <f t="shared" si="775"/>
        <v>932440.44888278015</v>
      </c>
      <c r="P109" s="113">
        <f t="shared" si="775"/>
        <v>947934.74813315913</v>
      </c>
      <c r="Q109" s="113">
        <f t="shared" si="775"/>
        <v>962060.90858992562</v>
      </c>
      <c r="R109" s="113">
        <f t="shared" si="775"/>
        <v>974912.70217516483</v>
      </c>
      <c r="S109" s="113">
        <f t="shared" si="775"/>
        <v>986581.90998643416</v>
      </c>
      <c r="T109" s="113">
        <f t="shared" si="775"/>
        <v>997157.33431152347</v>
      </c>
      <c r="U109" s="113">
        <f t="shared" si="775"/>
        <v>1006724.0792603138</v>
      </c>
      <c r="V109" s="113">
        <f t="shared" si="775"/>
        <v>1015363.0546607049</v>
      </c>
      <c r="W109" s="113">
        <f t="shared" si="775"/>
        <v>1023150.6626545903</v>
      </c>
      <c r="X109" s="113">
        <f t="shared" si="775"/>
        <v>1030158.6314183018</v>
      </c>
      <c r="Y109" s="113">
        <f t="shared" si="775"/>
        <v>1036453.9653241859</v>
      </c>
      <c r="Z109" s="113">
        <f t="shared" si="775"/>
        <v>1042098.9854666716</v>
      </c>
      <c r="AA109" s="113">
        <f t="shared" si="775"/>
        <v>1047151.438686918</v>
      </c>
      <c r="AB109" s="113">
        <f t="shared" si="775"/>
        <v>1051664.6569915889</v>
      </c>
      <c r="AC109" s="113">
        <f t="shared" si="775"/>
        <v>1055687.7525598044</v>
      </c>
      <c r="AD109" s="113">
        <f t="shared" si="775"/>
        <v>1059265.8363804042</v>
      </c>
      <c r="AE109" s="113">
        <f t="shared" si="775"/>
        <v>1062440.2509882816</v>
      </c>
      <c r="AF109" s="113">
        <f t="shared" si="775"/>
        <v>1065248.8098116892</v>
      </c>
      <c r="AG109" s="113">
        <f t="shared" si="775"/>
        <v>1064582.7366010309</v>
      </c>
      <c r="AH109" s="113">
        <f t="shared" si="775"/>
        <v>1063599.6903664803</v>
      </c>
      <c r="AI109" s="113">
        <f t="shared" si="775"/>
        <v>1062330.7780315205</v>
      </c>
      <c r="AJ109" s="113">
        <f t="shared" si="775"/>
        <v>1060804.1955369019</v>
      </c>
      <c r="AK109" s="113">
        <f t="shared" si="775"/>
        <v>1059045.4727488391</v>
      </c>
      <c r="AL109" s="113">
        <f t="shared" si="775"/>
        <v>1057077.703308895</v>
      </c>
      <c r="AM109" s="113">
        <f t="shared" si="775"/>
        <v>1054921.7591245514</v>
      </c>
      <c r="AN109" s="113">
        <f t="shared" si="775"/>
        <v>1052596.4895596043</v>
      </c>
      <c r="AO109" s="113">
        <f t="shared" si="775"/>
        <v>1050118.9056503971</v>
      </c>
      <c r="AP109" s="113">
        <f t="shared" si="775"/>
        <v>1047504.3498660185</v>
      </c>
      <c r="AQ109" s="113">
        <f t="shared" si="775"/>
        <v>1044766.6520633771</v>
      </c>
      <c r="AR109" s="113">
        <f t="shared" si="775"/>
        <v>1044766.6520633771</v>
      </c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</row>
    <row r="110" spans="1:54" ht="15.75" customHeight="1" x14ac:dyDescent="0.25">
      <c r="A110" s="84"/>
      <c r="B110" s="111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</row>
    <row r="111" spans="1:54" ht="15.75" customHeight="1" x14ac:dyDescent="0.25">
      <c r="A111" s="84"/>
      <c r="B111" s="111"/>
      <c r="C111" s="84"/>
      <c r="D111" s="939" t="s">
        <v>214</v>
      </c>
      <c r="E111" s="940"/>
      <c r="F111" s="940"/>
      <c r="G111" s="940"/>
      <c r="H111" s="941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</row>
    <row r="112" spans="1:54" ht="15.75" customHeight="1" x14ac:dyDescent="0.25">
      <c r="A112" s="84"/>
      <c r="B112" s="111"/>
      <c r="C112" s="84"/>
      <c r="D112" s="114">
        <v>2017</v>
      </c>
      <c r="E112" s="115">
        <v>2018</v>
      </c>
      <c r="F112" s="115">
        <v>2019</v>
      </c>
      <c r="G112" s="115">
        <v>2020</v>
      </c>
      <c r="H112" s="116">
        <v>2021</v>
      </c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</row>
    <row r="113" spans="1:54" ht="15.75" customHeight="1" x14ac:dyDescent="0.25">
      <c r="A113" s="84"/>
      <c r="B113" s="111"/>
      <c r="C113" s="84"/>
      <c r="D113" s="117">
        <f t="shared" ref="D113:H113" si="776">(D109-C109)/C109</f>
        <v>1.0880597891992671E-2</v>
      </c>
      <c r="E113" s="118">
        <f t="shared" si="776"/>
        <v>5.4456864809733246E-2</v>
      </c>
      <c r="F113" s="118">
        <f t="shared" si="776"/>
        <v>4.2207409820455316E-2</v>
      </c>
      <c r="G113" s="118">
        <f t="shared" si="776"/>
        <v>-0.16135760630042426</v>
      </c>
      <c r="H113" s="119">
        <f t="shared" si="776"/>
        <v>0.1422583526018604</v>
      </c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</row>
    <row r="114" spans="1:54" ht="15.75" customHeight="1" x14ac:dyDescent="0.25">
      <c r="A114" s="84"/>
      <c r="B114" s="111"/>
      <c r="C114" s="84"/>
      <c r="D114" s="120"/>
      <c r="E114" s="121">
        <f>AVERAGE(D113:F113)</f>
        <v>3.5848290840727076E-2</v>
      </c>
      <c r="F114" s="933" t="s">
        <v>100</v>
      </c>
      <c r="G114" s="934"/>
      <c r="H114" s="935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</row>
    <row r="115" spans="1:54" ht="15.75" customHeight="1" x14ac:dyDescent="0.25">
      <c r="A115" s="84"/>
      <c r="B115" s="111"/>
      <c r="C115" s="84"/>
      <c r="D115" s="247">
        <f t="shared" ref="D115:H115" si="777">(D109-C109)/C109</f>
        <v>1.0880597891992671E-2</v>
      </c>
      <c r="E115" s="247">
        <f t="shared" si="777"/>
        <v>5.4456864809733246E-2</v>
      </c>
      <c r="F115" s="247">
        <f t="shared" si="777"/>
        <v>4.2207409820455316E-2</v>
      </c>
      <c r="G115" s="247">
        <f t="shared" si="777"/>
        <v>-0.16135760630042426</v>
      </c>
      <c r="H115" s="247">
        <f t="shared" si="777"/>
        <v>0.1422583526018604</v>
      </c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</row>
    <row r="116" spans="1:54" ht="15.75" customHeight="1" x14ac:dyDescent="0.25">
      <c r="A116" s="84"/>
      <c r="B116" s="111"/>
      <c r="C116" s="84"/>
      <c r="D116" s="247"/>
      <c r="E116" s="247">
        <f>AVERAGE(D115:F115)</f>
        <v>3.5848290840727076E-2</v>
      </c>
      <c r="F116" s="247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</row>
    <row r="117" spans="1:54" ht="15.75" customHeight="1" x14ac:dyDescent="0.25">
      <c r="A117" s="84"/>
      <c r="B117" s="111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</row>
    <row r="118" spans="1:54" ht="15.75" customHeight="1" x14ac:dyDescent="0.25">
      <c r="A118" s="84"/>
      <c r="B118" s="111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</row>
    <row r="119" spans="1:54" ht="15.75" customHeight="1" x14ac:dyDescent="0.25">
      <c r="A119" s="84"/>
      <c r="B119" s="111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</row>
    <row r="120" spans="1:54" ht="15.75" customHeight="1" x14ac:dyDescent="0.25">
      <c r="A120" s="84"/>
      <c r="B120" s="111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</row>
    <row r="121" spans="1:54" ht="15.75" customHeight="1" x14ac:dyDescent="0.25">
      <c r="A121" s="84"/>
      <c r="B121" s="111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</row>
    <row r="122" spans="1:54" ht="15.75" customHeight="1" x14ac:dyDescent="0.25">
      <c r="A122" s="84"/>
      <c r="B122" s="111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</row>
    <row r="123" spans="1:54" ht="15.75" customHeight="1" x14ac:dyDescent="0.25">
      <c r="A123" s="84"/>
      <c r="B123" s="111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</row>
    <row r="124" spans="1:54" ht="15.75" customHeight="1" x14ac:dyDescent="0.25">
      <c r="A124" s="84"/>
      <c r="B124" s="111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</row>
    <row r="125" spans="1:54" ht="15.75" customHeight="1" x14ac:dyDescent="0.25">
      <c r="A125" s="84"/>
      <c r="B125" s="111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</row>
    <row r="126" spans="1:54" ht="15.75" customHeight="1" x14ac:dyDescent="0.25">
      <c r="A126" s="84"/>
      <c r="B126" s="111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</row>
    <row r="127" spans="1:54" ht="15.75" customHeight="1" x14ac:dyDescent="0.25">
      <c r="A127" s="84"/>
      <c r="B127" s="111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</row>
    <row r="128" spans="1:54" ht="15.75" customHeight="1" x14ac:dyDescent="0.25">
      <c r="A128" s="84"/>
      <c r="B128" s="111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</row>
    <row r="129" spans="1:54" ht="15.75" customHeight="1" x14ac:dyDescent="0.25">
      <c r="A129" s="84"/>
      <c r="B129" s="111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</row>
    <row r="130" spans="1:54" ht="15.75" customHeight="1" x14ac:dyDescent="0.25">
      <c r="A130" s="84"/>
      <c r="B130" s="111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</row>
    <row r="131" spans="1:54" ht="15.75" customHeight="1" x14ac:dyDescent="0.25">
      <c r="A131" s="84"/>
      <c r="B131" s="111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</row>
    <row r="132" spans="1:54" ht="15.75" customHeight="1" x14ac:dyDescent="0.25">
      <c r="A132" s="84"/>
      <c r="B132" s="111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</row>
    <row r="133" spans="1:54" ht="15.75" customHeight="1" x14ac:dyDescent="0.25">
      <c r="A133" s="84"/>
      <c r="B133" s="111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</row>
    <row r="134" spans="1:54" ht="15.75" customHeight="1" x14ac:dyDescent="0.25">
      <c r="A134" s="84"/>
      <c r="B134" s="111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</row>
    <row r="135" spans="1:54" ht="15.75" customHeight="1" x14ac:dyDescent="0.25">
      <c r="A135" s="84"/>
      <c r="B135" s="111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</row>
    <row r="136" spans="1:54" ht="15.75" customHeight="1" x14ac:dyDescent="0.25">
      <c r="A136" s="84"/>
      <c r="B136" s="111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</row>
    <row r="137" spans="1:54" ht="15.75" customHeight="1" x14ac:dyDescent="0.25">
      <c r="A137" s="84"/>
      <c r="B137" s="111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</row>
    <row r="138" spans="1:54" ht="15.75" customHeight="1" x14ac:dyDescent="0.25">
      <c r="A138" s="84"/>
      <c r="B138" s="111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</row>
    <row r="139" spans="1:54" ht="15.75" customHeight="1" x14ac:dyDescent="0.25">
      <c r="A139" s="84"/>
      <c r="B139" s="111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</row>
    <row r="140" spans="1:54" ht="15.75" customHeight="1" x14ac:dyDescent="0.25">
      <c r="A140" s="84"/>
      <c r="B140" s="111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</row>
    <row r="141" spans="1:54" ht="15.75" customHeight="1" x14ac:dyDescent="0.25">
      <c r="A141" s="84"/>
      <c r="B141" s="111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</row>
    <row r="142" spans="1:54" ht="15.75" customHeight="1" x14ac:dyDescent="0.25">
      <c r="A142" s="84"/>
      <c r="B142" s="111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</row>
    <row r="143" spans="1:54" ht="15.75" customHeight="1" x14ac:dyDescent="0.25">
      <c r="A143" s="84"/>
      <c r="B143" s="111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</row>
    <row r="144" spans="1:54" ht="15.75" customHeight="1" x14ac:dyDescent="0.25">
      <c r="A144" s="84"/>
      <c r="B144" s="111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</row>
    <row r="145" spans="1:54" ht="15.75" customHeight="1" x14ac:dyDescent="0.25">
      <c r="A145" s="84"/>
      <c r="B145" s="111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</row>
    <row r="146" spans="1:54" ht="15.75" customHeight="1" x14ac:dyDescent="0.25">
      <c r="A146" s="84"/>
      <c r="B146" s="111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</row>
    <row r="147" spans="1:54" ht="15.75" customHeight="1" x14ac:dyDescent="0.25">
      <c r="A147" s="84"/>
      <c r="B147" s="111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</row>
    <row r="148" spans="1:54" ht="15.75" customHeight="1" x14ac:dyDescent="0.25">
      <c r="A148" s="84"/>
      <c r="B148" s="111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</row>
    <row r="149" spans="1:54" ht="15.75" customHeight="1" x14ac:dyDescent="0.25">
      <c r="A149" s="84"/>
      <c r="B149" s="111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</row>
    <row r="150" spans="1:54" ht="15.75" customHeight="1" x14ac:dyDescent="0.25">
      <c r="A150" s="84"/>
      <c r="B150" s="111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</row>
    <row r="151" spans="1:54" ht="15.75" customHeight="1" x14ac:dyDescent="0.25">
      <c r="A151" s="84"/>
      <c r="B151" s="111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</row>
    <row r="152" spans="1:54" ht="15.75" customHeight="1" x14ac:dyDescent="0.25">
      <c r="A152" s="84"/>
      <c r="B152" s="111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</row>
    <row r="153" spans="1:54" ht="15.75" customHeight="1" x14ac:dyDescent="0.25">
      <c r="A153" s="84"/>
      <c r="B153" s="111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</row>
    <row r="154" spans="1:54" ht="15.75" customHeight="1" x14ac:dyDescent="0.25">
      <c r="A154" s="84"/>
      <c r="B154" s="111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</row>
    <row r="155" spans="1:54" ht="15.75" customHeight="1" x14ac:dyDescent="0.25">
      <c r="A155" s="84"/>
      <c r="B155" s="111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</row>
    <row r="156" spans="1:54" ht="15.75" customHeight="1" x14ac:dyDescent="0.25">
      <c r="A156" s="84"/>
      <c r="B156" s="111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</row>
    <row r="157" spans="1:54" ht="15.75" customHeight="1" x14ac:dyDescent="0.25">
      <c r="A157" s="84"/>
      <c r="B157" s="111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</row>
    <row r="158" spans="1:54" ht="15.75" customHeight="1" x14ac:dyDescent="0.25">
      <c r="A158" s="84"/>
      <c r="B158" s="111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</row>
    <row r="159" spans="1:54" ht="15.75" customHeight="1" x14ac:dyDescent="0.25">
      <c r="A159" s="84"/>
      <c r="B159" s="111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</row>
    <row r="160" spans="1:54" ht="15.75" customHeight="1" x14ac:dyDescent="0.25">
      <c r="A160" s="84"/>
      <c r="B160" s="111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</row>
    <row r="161" spans="1:54" ht="15.75" customHeight="1" x14ac:dyDescent="0.25">
      <c r="A161" s="84"/>
      <c r="B161" s="111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</row>
    <row r="162" spans="1:54" ht="15.75" customHeight="1" x14ac:dyDescent="0.25">
      <c r="A162" s="84"/>
      <c r="B162" s="111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</row>
    <row r="163" spans="1:54" ht="15.75" customHeight="1" x14ac:dyDescent="0.25">
      <c r="A163" s="84"/>
      <c r="B163" s="111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</row>
    <row r="164" spans="1:54" ht="15.75" customHeight="1" x14ac:dyDescent="0.25">
      <c r="A164" s="84"/>
      <c r="B164" s="111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</row>
    <row r="165" spans="1:54" ht="15.75" customHeight="1" x14ac:dyDescent="0.25">
      <c r="A165" s="84"/>
      <c r="B165" s="111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</row>
    <row r="166" spans="1:54" ht="15.75" customHeight="1" x14ac:dyDescent="0.25">
      <c r="A166" s="84"/>
      <c r="B166" s="111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</row>
    <row r="167" spans="1:54" ht="15.75" customHeight="1" x14ac:dyDescent="0.25">
      <c r="A167" s="84"/>
      <c r="B167" s="111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</row>
    <row r="168" spans="1:54" ht="15.75" customHeight="1" x14ac:dyDescent="0.25">
      <c r="A168" s="84"/>
      <c r="B168" s="111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</row>
    <row r="169" spans="1:54" ht="15.75" customHeight="1" x14ac:dyDescent="0.25">
      <c r="A169" s="84"/>
      <c r="B169" s="111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</row>
    <row r="170" spans="1:54" ht="15.75" customHeight="1" x14ac:dyDescent="0.25">
      <c r="A170" s="84"/>
      <c r="B170" s="111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</row>
    <row r="171" spans="1:54" ht="15.75" customHeight="1" x14ac:dyDescent="0.25">
      <c r="A171" s="84"/>
      <c r="B171" s="111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</row>
    <row r="172" spans="1:54" ht="15.75" customHeight="1" x14ac:dyDescent="0.25">
      <c r="A172" s="84"/>
      <c r="B172" s="111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</row>
    <row r="173" spans="1:54" ht="15.75" customHeight="1" x14ac:dyDescent="0.25">
      <c r="A173" s="84"/>
      <c r="B173" s="111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</row>
    <row r="174" spans="1:54" ht="15.75" customHeight="1" x14ac:dyDescent="0.25">
      <c r="A174" s="84"/>
      <c r="B174" s="111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</row>
    <row r="175" spans="1:54" ht="15.75" customHeight="1" x14ac:dyDescent="0.25">
      <c r="A175" s="84"/>
      <c r="B175" s="111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</row>
    <row r="176" spans="1:54" ht="15.75" customHeight="1" x14ac:dyDescent="0.25">
      <c r="A176" s="84"/>
      <c r="B176" s="111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</row>
    <row r="177" spans="1:54" ht="15.75" customHeight="1" x14ac:dyDescent="0.25">
      <c r="A177" s="84"/>
      <c r="B177" s="111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</row>
    <row r="178" spans="1:54" ht="15.75" customHeight="1" x14ac:dyDescent="0.25">
      <c r="A178" s="84"/>
      <c r="B178" s="111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</row>
    <row r="179" spans="1:54" ht="15.75" customHeight="1" x14ac:dyDescent="0.25">
      <c r="A179" s="84"/>
      <c r="B179" s="111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</row>
    <row r="180" spans="1:54" ht="15.75" customHeight="1" x14ac:dyDescent="0.25">
      <c r="A180" s="84"/>
      <c r="B180" s="111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</row>
    <row r="181" spans="1:54" ht="15.75" customHeight="1" x14ac:dyDescent="0.25">
      <c r="A181" s="84"/>
      <c r="B181" s="111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</row>
    <row r="182" spans="1:54" ht="15.75" customHeight="1" x14ac:dyDescent="0.25">
      <c r="A182" s="84"/>
      <c r="B182" s="111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</row>
    <row r="183" spans="1:54" ht="15.75" customHeight="1" x14ac:dyDescent="0.25">
      <c r="A183" s="84"/>
      <c r="B183" s="111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</row>
    <row r="184" spans="1:54" ht="15.75" customHeight="1" x14ac:dyDescent="0.25">
      <c r="A184" s="84"/>
      <c r="B184" s="111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</row>
    <row r="185" spans="1:54" ht="15.75" customHeight="1" x14ac:dyDescent="0.25">
      <c r="A185" s="84"/>
      <c r="B185" s="111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</row>
    <row r="186" spans="1:54" ht="15.75" customHeight="1" x14ac:dyDescent="0.25">
      <c r="A186" s="84"/>
      <c r="B186" s="111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</row>
    <row r="187" spans="1:54" ht="15.75" customHeight="1" x14ac:dyDescent="0.25">
      <c r="A187" s="84"/>
      <c r="B187" s="111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</row>
    <row r="188" spans="1:54" ht="15.75" customHeight="1" x14ac:dyDescent="0.25">
      <c r="A188" s="84"/>
      <c r="B188" s="111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</row>
    <row r="189" spans="1:54" ht="15.75" customHeight="1" x14ac:dyDescent="0.25">
      <c r="A189" s="84"/>
      <c r="B189" s="111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</row>
    <row r="190" spans="1:54" ht="15.75" customHeight="1" x14ac:dyDescent="0.25">
      <c r="A190" s="84"/>
      <c r="B190" s="111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</row>
    <row r="191" spans="1:54" ht="15.75" customHeight="1" x14ac:dyDescent="0.25">
      <c r="A191" s="84"/>
      <c r="B191" s="111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</row>
    <row r="192" spans="1:54" ht="15.75" customHeight="1" x14ac:dyDescent="0.25">
      <c r="A192" s="84"/>
      <c r="B192" s="111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</row>
    <row r="193" spans="1:54" ht="15.75" customHeight="1" x14ac:dyDescent="0.25">
      <c r="A193" s="84"/>
      <c r="B193" s="111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</row>
    <row r="194" spans="1:54" ht="15.75" customHeight="1" x14ac:dyDescent="0.25">
      <c r="A194" s="84"/>
      <c r="B194" s="111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</row>
    <row r="195" spans="1:54" ht="15.75" customHeight="1" x14ac:dyDescent="0.25">
      <c r="A195" s="84"/>
      <c r="B195" s="111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</row>
    <row r="196" spans="1:54" ht="15.75" customHeight="1" x14ac:dyDescent="0.25">
      <c r="A196" s="84"/>
      <c r="B196" s="111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</row>
    <row r="197" spans="1:54" ht="15.75" customHeight="1" x14ac:dyDescent="0.25">
      <c r="A197" s="84"/>
      <c r="B197" s="111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</row>
    <row r="198" spans="1:54" ht="15.75" customHeight="1" x14ac:dyDescent="0.25">
      <c r="A198" s="84"/>
      <c r="B198" s="111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</row>
    <row r="199" spans="1:54" ht="15.75" customHeight="1" x14ac:dyDescent="0.25">
      <c r="A199" s="84"/>
      <c r="B199" s="111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</row>
    <row r="200" spans="1:54" ht="15.75" customHeight="1" x14ac:dyDescent="0.25">
      <c r="A200" s="84"/>
      <c r="B200" s="111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</row>
    <row r="201" spans="1:54" ht="15.75" customHeight="1" x14ac:dyDescent="0.25">
      <c r="A201" s="84"/>
      <c r="B201" s="111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</row>
    <row r="202" spans="1:54" ht="15.75" customHeight="1" x14ac:dyDescent="0.25">
      <c r="A202" s="84"/>
      <c r="B202" s="111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</row>
    <row r="203" spans="1:54" ht="15.75" customHeight="1" x14ac:dyDescent="0.25">
      <c r="A203" s="84"/>
      <c r="B203" s="111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</row>
    <row r="204" spans="1:54" ht="15.75" customHeight="1" x14ac:dyDescent="0.25">
      <c r="A204" s="84"/>
      <c r="B204" s="111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</row>
    <row r="205" spans="1:54" ht="15.75" customHeight="1" x14ac:dyDescent="0.25">
      <c r="A205" s="84"/>
      <c r="B205" s="111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</row>
    <row r="206" spans="1:54" ht="15.75" customHeight="1" x14ac:dyDescent="0.25">
      <c r="A206" s="84"/>
      <c r="B206" s="111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</row>
    <row r="207" spans="1:54" ht="15.75" customHeight="1" x14ac:dyDescent="0.25">
      <c r="A207" s="84"/>
      <c r="B207" s="111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</row>
    <row r="208" spans="1:54" ht="15.75" customHeight="1" x14ac:dyDescent="0.25">
      <c r="A208" s="84"/>
      <c r="B208" s="111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</row>
    <row r="209" spans="1:54" ht="15.75" customHeight="1" x14ac:dyDescent="0.25">
      <c r="A209" s="84"/>
      <c r="B209" s="111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</row>
    <row r="210" spans="1:54" ht="15.75" customHeight="1" x14ac:dyDescent="0.25">
      <c r="A210" s="84"/>
      <c r="B210" s="111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</row>
    <row r="211" spans="1:54" ht="15.75" customHeight="1" x14ac:dyDescent="0.25">
      <c r="A211" s="84"/>
      <c r="B211" s="111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</row>
    <row r="212" spans="1:54" ht="15.75" customHeight="1" x14ac:dyDescent="0.25">
      <c r="A212" s="84"/>
      <c r="B212" s="111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</row>
    <row r="213" spans="1:54" ht="15.75" customHeight="1" x14ac:dyDescent="0.25">
      <c r="A213" s="84"/>
      <c r="B213" s="111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</row>
    <row r="214" spans="1:54" ht="15.75" customHeight="1" x14ac:dyDescent="0.25">
      <c r="A214" s="84"/>
      <c r="B214" s="111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</row>
    <row r="215" spans="1:54" ht="15.75" customHeight="1" x14ac:dyDescent="0.25">
      <c r="A215" s="84"/>
      <c r="B215" s="111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</row>
    <row r="216" spans="1:54" ht="15.75" customHeight="1" x14ac:dyDescent="0.25">
      <c r="A216" s="84"/>
      <c r="B216" s="111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</row>
    <row r="217" spans="1:54" ht="15.75" customHeight="1" x14ac:dyDescent="0.25">
      <c r="A217" s="84"/>
      <c r="B217" s="111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</row>
    <row r="218" spans="1:54" ht="15.75" customHeight="1" x14ac:dyDescent="0.25">
      <c r="A218" s="84"/>
      <c r="B218" s="111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</row>
    <row r="219" spans="1:54" ht="15.75" customHeight="1" x14ac:dyDescent="0.25">
      <c r="A219" s="84"/>
      <c r="B219" s="111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</row>
    <row r="220" spans="1:54" ht="15.75" customHeight="1" x14ac:dyDescent="0.25">
      <c r="A220" s="84"/>
      <c r="B220" s="111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</row>
    <row r="221" spans="1:54" ht="15.75" customHeight="1" x14ac:dyDescent="0.25">
      <c r="A221" s="84"/>
      <c r="B221" s="111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</row>
    <row r="222" spans="1:54" ht="15.75" customHeight="1" x14ac:dyDescent="0.25">
      <c r="A222" s="84"/>
      <c r="B222" s="111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</row>
    <row r="223" spans="1:54" ht="15.75" customHeight="1" x14ac:dyDescent="0.25">
      <c r="A223" s="84"/>
      <c r="B223" s="111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</row>
    <row r="224" spans="1:54" ht="15.75" customHeight="1" x14ac:dyDescent="0.25">
      <c r="A224" s="84"/>
      <c r="B224" s="111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</row>
    <row r="225" spans="1:54" ht="15.75" customHeight="1" x14ac:dyDescent="0.25">
      <c r="A225" s="84"/>
      <c r="B225" s="111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</row>
    <row r="226" spans="1:54" ht="15.75" customHeight="1" x14ac:dyDescent="0.25">
      <c r="A226" s="84"/>
      <c r="B226" s="111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</row>
    <row r="227" spans="1:54" ht="15.75" customHeight="1" x14ac:dyDescent="0.25">
      <c r="A227" s="84"/>
      <c r="B227" s="111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8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</row>
    <row r="228" spans="1:54" ht="15.75" customHeight="1" x14ac:dyDescent="0.25">
      <c r="A228" s="84"/>
      <c r="B228" s="111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</row>
    <row r="229" spans="1:54" ht="15.75" customHeight="1" x14ac:dyDescent="0.25">
      <c r="A229" s="84"/>
      <c r="B229" s="111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</row>
    <row r="230" spans="1:54" ht="15.75" customHeight="1" x14ac:dyDescent="0.25">
      <c r="A230" s="84"/>
      <c r="B230" s="111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</row>
    <row r="231" spans="1:54" ht="15.75" customHeight="1" x14ac:dyDescent="0.25">
      <c r="A231" s="84"/>
      <c r="B231" s="111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</row>
    <row r="232" spans="1:54" ht="15.75" customHeight="1" x14ac:dyDescent="0.25">
      <c r="A232" s="84"/>
      <c r="B232" s="111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</row>
    <row r="233" spans="1:54" ht="15.75" customHeight="1" x14ac:dyDescent="0.25">
      <c r="A233" s="84"/>
      <c r="B233" s="111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</row>
    <row r="234" spans="1:54" ht="15.75" customHeight="1" x14ac:dyDescent="0.25">
      <c r="A234" s="84"/>
      <c r="B234" s="111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</row>
    <row r="235" spans="1:54" ht="15.75" customHeight="1" x14ac:dyDescent="0.25">
      <c r="A235" s="84"/>
      <c r="B235" s="111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</row>
    <row r="236" spans="1:54" ht="15.75" customHeight="1" x14ac:dyDescent="0.25">
      <c r="A236" s="84"/>
      <c r="B236" s="111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</row>
    <row r="237" spans="1:54" ht="15.75" customHeight="1" x14ac:dyDescent="0.25">
      <c r="A237" s="84"/>
      <c r="B237" s="111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</row>
    <row r="238" spans="1:54" ht="15.75" customHeight="1" x14ac:dyDescent="0.25">
      <c r="A238" s="84"/>
      <c r="B238" s="111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</row>
    <row r="239" spans="1:54" ht="15.75" customHeight="1" x14ac:dyDescent="0.25">
      <c r="A239" s="84"/>
      <c r="B239" s="111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</row>
    <row r="240" spans="1:54" ht="15.75" customHeight="1" x14ac:dyDescent="0.25">
      <c r="A240" s="84"/>
      <c r="B240" s="111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</row>
    <row r="241" spans="1:54" ht="15.75" customHeight="1" x14ac:dyDescent="0.25">
      <c r="A241" s="84"/>
      <c r="B241" s="111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</row>
    <row r="242" spans="1:54" ht="15.75" customHeight="1" x14ac:dyDescent="0.25">
      <c r="A242" s="84"/>
      <c r="B242" s="111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</row>
    <row r="243" spans="1:54" ht="15.75" customHeight="1" x14ac:dyDescent="0.25">
      <c r="A243" s="84"/>
      <c r="B243" s="111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</row>
    <row r="244" spans="1:54" ht="15.75" customHeight="1" x14ac:dyDescent="0.25">
      <c r="A244" s="84"/>
      <c r="B244" s="111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</row>
    <row r="245" spans="1:54" ht="15.75" customHeight="1" x14ac:dyDescent="0.25">
      <c r="A245" s="84"/>
      <c r="B245" s="111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</row>
    <row r="246" spans="1:54" ht="15.75" customHeight="1" x14ac:dyDescent="0.25">
      <c r="A246" s="84"/>
      <c r="B246" s="111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</row>
    <row r="247" spans="1:54" ht="15.75" customHeight="1" x14ac:dyDescent="0.25">
      <c r="A247" s="84"/>
      <c r="B247" s="111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</row>
    <row r="248" spans="1:54" ht="15.75" customHeight="1" x14ac:dyDescent="0.25">
      <c r="A248" s="84"/>
      <c r="B248" s="111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</row>
    <row r="249" spans="1:54" ht="15.75" customHeight="1" x14ac:dyDescent="0.25">
      <c r="A249" s="84"/>
      <c r="B249" s="111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</row>
    <row r="250" spans="1:54" ht="15.75" customHeight="1" x14ac:dyDescent="0.25">
      <c r="A250" s="84"/>
      <c r="B250" s="111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</row>
    <row r="251" spans="1:54" ht="15.75" customHeight="1" x14ac:dyDescent="0.25">
      <c r="A251" s="84"/>
      <c r="B251" s="111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</row>
    <row r="252" spans="1:54" ht="15.75" customHeight="1" x14ac:dyDescent="0.25">
      <c r="A252" s="84"/>
      <c r="B252" s="111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</row>
    <row r="253" spans="1:54" ht="15.75" customHeight="1" x14ac:dyDescent="0.25">
      <c r="A253" s="84"/>
      <c r="B253" s="111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</row>
    <row r="254" spans="1:54" ht="15.75" customHeight="1" x14ac:dyDescent="0.25">
      <c r="A254" s="84"/>
      <c r="B254" s="111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</row>
    <row r="255" spans="1:54" ht="15.75" customHeight="1" x14ac:dyDescent="0.25">
      <c r="A255" s="84"/>
      <c r="B255" s="111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</row>
    <row r="256" spans="1:54" ht="15.75" customHeight="1" x14ac:dyDescent="0.25">
      <c r="A256" s="84"/>
      <c r="B256" s="111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</row>
    <row r="257" spans="1:54" ht="15.75" customHeight="1" x14ac:dyDescent="0.25">
      <c r="A257" s="84"/>
      <c r="B257" s="111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</row>
    <row r="258" spans="1:54" ht="15.75" customHeight="1" x14ac:dyDescent="0.25">
      <c r="A258" s="84"/>
      <c r="B258" s="111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</row>
    <row r="259" spans="1:54" ht="15.75" customHeight="1" x14ac:dyDescent="0.25">
      <c r="A259" s="84"/>
      <c r="B259" s="111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</row>
    <row r="260" spans="1:54" ht="15.75" customHeight="1" x14ac:dyDescent="0.25">
      <c r="A260" s="84"/>
      <c r="B260" s="111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</row>
    <row r="261" spans="1:54" ht="15.75" customHeight="1" x14ac:dyDescent="0.25">
      <c r="A261" s="84"/>
      <c r="B261" s="111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</row>
    <row r="262" spans="1:54" ht="15.75" customHeight="1" x14ac:dyDescent="0.25">
      <c r="A262" s="84"/>
      <c r="B262" s="111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8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</row>
    <row r="263" spans="1:54" ht="15.75" customHeight="1" x14ac:dyDescent="0.25">
      <c r="A263" s="84"/>
      <c r="B263" s="111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</row>
    <row r="264" spans="1:54" ht="15.75" customHeight="1" x14ac:dyDescent="0.25">
      <c r="A264" s="84"/>
      <c r="B264" s="111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</row>
    <row r="265" spans="1:54" ht="15.75" customHeight="1" x14ac:dyDescent="0.25">
      <c r="A265" s="84"/>
      <c r="B265" s="111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</row>
    <row r="266" spans="1:54" ht="15.75" customHeight="1" x14ac:dyDescent="0.25">
      <c r="A266" s="84"/>
      <c r="B266" s="111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</row>
    <row r="267" spans="1:54" ht="15.75" customHeight="1" x14ac:dyDescent="0.25">
      <c r="A267" s="84"/>
      <c r="B267" s="111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</row>
    <row r="268" spans="1:54" ht="15.75" customHeight="1" x14ac:dyDescent="0.25">
      <c r="A268" s="84"/>
      <c r="B268" s="111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</row>
    <row r="269" spans="1:54" ht="15.75" customHeight="1" x14ac:dyDescent="0.25">
      <c r="A269" s="84"/>
      <c r="B269" s="111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</row>
    <row r="270" spans="1:54" ht="15.75" customHeight="1" x14ac:dyDescent="0.25">
      <c r="A270" s="84"/>
      <c r="B270" s="111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</row>
    <row r="271" spans="1:54" ht="15.75" customHeight="1" x14ac:dyDescent="0.25">
      <c r="A271" s="84"/>
      <c r="B271" s="111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</row>
    <row r="272" spans="1:54" ht="15.75" customHeight="1" x14ac:dyDescent="0.25">
      <c r="A272" s="84"/>
      <c r="B272" s="111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</row>
    <row r="273" spans="1:54" ht="15.75" customHeight="1" x14ac:dyDescent="0.25">
      <c r="A273" s="84"/>
      <c r="B273" s="111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</row>
    <row r="274" spans="1:54" ht="15.75" customHeight="1" x14ac:dyDescent="0.25">
      <c r="A274" s="84"/>
      <c r="B274" s="111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</row>
    <row r="275" spans="1:54" ht="15.75" customHeight="1" x14ac:dyDescent="0.25">
      <c r="A275" s="84"/>
      <c r="B275" s="111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</row>
    <row r="276" spans="1:54" ht="15.75" customHeight="1" x14ac:dyDescent="0.25">
      <c r="A276" s="84"/>
      <c r="B276" s="111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</row>
    <row r="277" spans="1:54" ht="15.75" customHeight="1" x14ac:dyDescent="0.25">
      <c r="A277" s="84"/>
      <c r="B277" s="111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</row>
    <row r="278" spans="1:54" ht="15.75" customHeight="1" x14ac:dyDescent="0.25">
      <c r="A278" s="84"/>
      <c r="B278" s="111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</row>
    <row r="279" spans="1:54" ht="15.75" customHeight="1" x14ac:dyDescent="0.25">
      <c r="A279" s="84"/>
      <c r="B279" s="111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</row>
    <row r="280" spans="1:54" ht="15.75" customHeight="1" x14ac:dyDescent="0.25">
      <c r="A280" s="84"/>
      <c r="B280" s="111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</row>
    <row r="281" spans="1:54" ht="15.75" customHeight="1" x14ac:dyDescent="0.25">
      <c r="A281" s="84"/>
      <c r="B281" s="111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</row>
    <row r="282" spans="1:54" ht="15.75" customHeight="1" x14ac:dyDescent="0.25">
      <c r="A282" s="84"/>
      <c r="B282" s="111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</row>
    <row r="283" spans="1:54" ht="15.75" customHeight="1" x14ac:dyDescent="0.25">
      <c r="A283" s="84"/>
      <c r="B283" s="111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</row>
    <row r="284" spans="1:54" ht="15.75" customHeight="1" x14ac:dyDescent="0.25">
      <c r="A284" s="84"/>
      <c r="B284" s="111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</row>
    <row r="285" spans="1:54" ht="15.75" customHeight="1" x14ac:dyDescent="0.25">
      <c r="A285" s="84"/>
      <c r="B285" s="111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</row>
    <row r="286" spans="1:54" ht="15.75" customHeight="1" x14ac:dyDescent="0.25">
      <c r="A286" s="84"/>
      <c r="B286" s="111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</row>
    <row r="287" spans="1:54" ht="15.75" customHeight="1" x14ac:dyDescent="0.25">
      <c r="A287" s="84"/>
      <c r="B287" s="111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</row>
    <row r="288" spans="1:54" ht="15.75" customHeight="1" x14ac:dyDescent="0.25">
      <c r="A288" s="84"/>
      <c r="B288" s="111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</row>
    <row r="289" spans="1:54" ht="15.75" customHeight="1" x14ac:dyDescent="0.25">
      <c r="A289" s="84"/>
      <c r="B289" s="111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</row>
    <row r="290" spans="1:54" ht="15.75" customHeight="1" x14ac:dyDescent="0.25">
      <c r="A290" s="84"/>
      <c r="B290" s="111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</row>
    <row r="291" spans="1:54" ht="15.75" customHeight="1" x14ac:dyDescent="0.25">
      <c r="A291" s="84"/>
      <c r="B291" s="111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</row>
    <row r="292" spans="1:54" ht="15.75" customHeight="1" x14ac:dyDescent="0.25">
      <c r="A292" s="84"/>
      <c r="B292" s="111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</row>
    <row r="293" spans="1:54" ht="15.75" customHeight="1" x14ac:dyDescent="0.25">
      <c r="A293" s="84"/>
      <c r="B293" s="111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</row>
    <row r="294" spans="1:54" ht="15.75" customHeight="1" x14ac:dyDescent="0.25">
      <c r="A294" s="84"/>
      <c r="B294" s="111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8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</row>
    <row r="295" spans="1:54" ht="15.75" customHeight="1" x14ac:dyDescent="0.25">
      <c r="A295" s="84"/>
      <c r="B295" s="111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</row>
    <row r="296" spans="1:54" ht="15.75" customHeight="1" x14ac:dyDescent="0.25">
      <c r="A296" s="84"/>
      <c r="B296" s="111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8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</row>
    <row r="297" spans="1:54" ht="15.75" customHeight="1" x14ac:dyDescent="0.25">
      <c r="A297" s="84"/>
      <c r="B297" s="111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</row>
    <row r="298" spans="1:54" ht="15.75" customHeight="1" x14ac:dyDescent="0.25">
      <c r="A298" s="84"/>
      <c r="B298" s="111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</row>
    <row r="299" spans="1:54" ht="15.75" customHeight="1" x14ac:dyDescent="0.25">
      <c r="A299" s="84"/>
      <c r="B299" s="111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</row>
    <row r="300" spans="1:54" ht="15.75" customHeight="1" x14ac:dyDescent="0.25">
      <c r="A300" s="84"/>
      <c r="B300" s="111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</row>
    <row r="301" spans="1:54" ht="15.75" customHeight="1" x14ac:dyDescent="0.25">
      <c r="A301" s="84"/>
      <c r="B301" s="111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</row>
    <row r="302" spans="1:54" ht="15.75" customHeight="1" x14ac:dyDescent="0.25">
      <c r="A302" s="84"/>
      <c r="B302" s="111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</row>
    <row r="303" spans="1:54" ht="15.75" customHeight="1" x14ac:dyDescent="0.25">
      <c r="A303" s="84"/>
      <c r="B303" s="111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</row>
    <row r="304" spans="1:54" ht="15.75" customHeight="1" x14ac:dyDescent="0.25">
      <c r="A304" s="84"/>
      <c r="B304" s="111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</row>
    <row r="305" spans="1:54" ht="15.75" customHeight="1" x14ac:dyDescent="0.25">
      <c r="A305" s="84"/>
      <c r="B305" s="111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</row>
    <row r="306" spans="1:54" ht="15.75" customHeight="1" x14ac:dyDescent="0.25">
      <c r="A306" s="84"/>
      <c r="B306" s="111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</row>
    <row r="307" spans="1:54" ht="15.75" customHeight="1" x14ac:dyDescent="0.25">
      <c r="A307" s="84"/>
      <c r="B307" s="111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</row>
    <row r="308" spans="1:54" ht="15.75" customHeight="1" x14ac:dyDescent="0.25">
      <c r="A308" s="84"/>
      <c r="B308" s="111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</row>
    <row r="309" spans="1:54" ht="15.75" customHeight="1" x14ac:dyDescent="0.25">
      <c r="A309" s="84"/>
      <c r="B309" s="111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</row>
    <row r="310" spans="1:54" ht="15.75" customHeight="1" x14ac:dyDescent="0.25">
      <c r="A310" s="84"/>
      <c r="B310" s="111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</row>
    <row r="311" spans="1:54" ht="15.75" customHeight="1" x14ac:dyDescent="0.25">
      <c r="A311" s="84"/>
      <c r="B311" s="111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</row>
    <row r="312" spans="1:54" ht="15.75" customHeight="1" x14ac:dyDescent="0.25">
      <c r="A312" s="84"/>
      <c r="B312" s="111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</row>
    <row r="313" spans="1:54" ht="15.75" customHeight="1" x14ac:dyDescent="0.25">
      <c r="A313" s="84"/>
      <c r="B313" s="111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</row>
    <row r="314" spans="1:54" ht="15.75" customHeight="1" x14ac:dyDescent="0.25">
      <c r="A314" s="84"/>
      <c r="B314" s="111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</row>
    <row r="315" spans="1:54" ht="15.75" customHeight="1" x14ac:dyDescent="0.25">
      <c r="A315" s="84"/>
      <c r="B315" s="111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</row>
    <row r="316" spans="1:54" ht="15.75" customHeight="1" x14ac:dyDescent="0.25">
      <c r="A316" s="84"/>
      <c r="B316" s="111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8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</row>
    <row r="317" spans="1:54" ht="15.75" customHeight="1" x14ac:dyDescent="0.25">
      <c r="A317" s="84"/>
      <c r="B317" s="111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</row>
    <row r="318" spans="1:54" ht="15.75" customHeight="1" x14ac:dyDescent="0.25">
      <c r="A318" s="84"/>
      <c r="B318" s="111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</row>
    <row r="319" spans="1:54" ht="15.75" customHeight="1" x14ac:dyDescent="0.25">
      <c r="A319" s="84"/>
      <c r="B319" s="111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</row>
    <row r="320" spans="1:54" ht="15.75" customHeight="1" x14ac:dyDescent="0.25">
      <c r="A320" s="84"/>
      <c r="B320" s="111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8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</row>
    <row r="321" spans="1:54" ht="15.75" customHeight="1" x14ac:dyDescent="0.25">
      <c r="A321" s="84"/>
      <c r="B321" s="111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</row>
    <row r="322" spans="1:54" ht="15.75" customHeight="1" x14ac:dyDescent="0.25">
      <c r="A322" s="84"/>
      <c r="B322" s="111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8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</row>
    <row r="323" spans="1:54" ht="15.75" customHeight="1" x14ac:dyDescent="0.25">
      <c r="A323" s="84"/>
      <c r="B323" s="111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</row>
    <row r="324" spans="1:54" ht="15.75" customHeight="1" x14ac:dyDescent="0.25">
      <c r="A324" s="84"/>
      <c r="B324" s="111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</row>
    <row r="325" spans="1:54" ht="15.75" customHeight="1" x14ac:dyDescent="0.25">
      <c r="A325" s="84"/>
      <c r="B325" s="111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</row>
    <row r="326" spans="1:54" ht="15.75" customHeight="1" x14ac:dyDescent="0.25">
      <c r="A326" s="84"/>
      <c r="B326" s="111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8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</row>
    <row r="327" spans="1:54" ht="15.75" customHeight="1" x14ac:dyDescent="0.25">
      <c r="A327" s="84"/>
      <c r="B327" s="111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8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</row>
    <row r="328" spans="1:54" ht="15.75" customHeight="1" x14ac:dyDescent="0.25">
      <c r="A328" s="84"/>
      <c r="B328" s="111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</row>
    <row r="329" spans="1:54" ht="15.75" customHeight="1" x14ac:dyDescent="0.25">
      <c r="A329" s="84"/>
      <c r="B329" s="111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8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</row>
    <row r="330" spans="1:54" ht="15.75" customHeight="1" x14ac:dyDescent="0.25">
      <c r="A330" s="84"/>
      <c r="B330" s="111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8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</row>
    <row r="331" spans="1:54" ht="15.75" customHeight="1" x14ac:dyDescent="0.25">
      <c r="A331" s="84"/>
      <c r="B331" s="111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8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</row>
    <row r="332" spans="1:54" ht="15.75" customHeight="1" x14ac:dyDescent="0.25">
      <c r="A332" s="84"/>
      <c r="B332" s="111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</row>
    <row r="333" spans="1:54" ht="15.75" customHeight="1" x14ac:dyDescent="0.25">
      <c r="A333" s="84"/>
      <c r="B333" s="111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8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</row>
    <row r="334" spans="1:54" ht="15.75" customHeight="1" x14ac:dyDescent="0.25">
      <c r="A334" s="84"/>
      <c r="B334" s="111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</row>
    <row r="335" spans="1:54" ht="15.75" customHeight="1" x14ac:dyDescent="0.25">
      <c r="A335" s="84"/>
      <c r="B335" s="111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8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</row>
    <row r="336" spans="1:54" ht="15.75" customHeight="1" x14ac:dyDescent="0.25">
      <c r="A336" s="84"/>
      <c r="B336" s="111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</row>
    <row r="337" spans="1:54" ht="15.75" customHeight="1" x14ac:dyDescent="0.25">
      <c r="A337" s="84"/>
      <c r="B337" s="111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</row>
    <row r="338" spans="1:54" ht="15.75" customHeight="1" x14ac:dyDescent="0.25">
      <c r="A338" s="84"/>
      <c r="B338" s="111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</row>
    <row r="339" spans="1:54" ht="15.75" customHeight="1" x14ac:dyDescent="0.25">
      <c r="A339" s="84"/>
      <c r="B339" s="111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</row>
    <row r="340" spans="1:54" ht="15.75" customHeight="1" x14ac:dyDescent="0.25">
      <c r="A340" s="84"/>
      <c r="B340" s="111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</row>
    <row r="341" spans="1:54" ht="15.75" customHeight="1" x14ac:dyDescent="0.25">
      <c r="A341" s="84"/>
      <c r="B341" s="111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8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</row>
    <row r="342" spans="1:54" ht="15.75" customHeight="1" x14ac:dyDescent="0.25">
      <c r="A342" s="84"/>
      <c r="B342" s="111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8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</row>
    <row r="343" spans="1:54" ht="15.75" customHeight="1" x14ac:dyDescent="0.25">
      <c r="A343" s="84"/>
      <c r="B343" s="111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8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</row>
    <row r="344" spans="1:54" ht="15.75" customHeight="1" x14ac:dyDescent="0.25">
      <c r="A344" s="84"/>
      <c r="B344" s="111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</row>
    <row r="345" spans="1:54" ht="15.75" customHeight="1" x14ac:dyDescent="0.25">
      <c r="A345" s="84"/>
      <c r="B345" s="111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8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</row>
    <row r="346" spans="1:54" ht="15.75" customHeight="1" x14ac:dyDescent="0.25">
      <c r="A346" s="84"/>
      <c r="B346" s="111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</row>
    <row r="347" spans="1:54" ht="15.75" customHeight="1" x14ac:dyDescent="0.25">
      <c r="A347" s="84"/>
      <c r="B347" s="111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</row>
    <row r="348" spans="1:54" ht="15.75" customHeight="1" x14ac:dyDescent="0.25">
      <c r="A348" s="84"/>
      <c r="B348" s="111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</row>
    <row r="349" spans="1:54" ht="15.75" customHeight="1" x14ac:dyDescent="0.25">
      <c r="A349" s="84"/>
      <c r="B349" s="111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</row>
    <row r="350" spans="1:54" ht="15.75" customHeight="1" x14ac:dyDescent="0.25">
      <c r="A350" s="84"/>
      <c r="B350" s="111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</row>
    <row r="351" spans="1:54" ht="15.75" customHeight="1" x14ac:dyDescent="0.25">
      <c r="A351" s="84"/>
      <c r="B351" s="111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8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</row>
    <row r="352" spans="1:54" ht="15.75" customHeight="1" x14ac:dyDescent="0.25">
      <c r="A352" s="84"/>
      <c r="B352" s="111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</row>
    <row r="353" spans="1:54" ht="15.75" customHeight="1" x14ac:dyDescent="0.25">
      <c r="A353" s="84"/>
      <c r="B353" s="111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8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</row>
    <row r="354" spans="1:54" ht="15.75" customHeight="1" x14ac:dyDescent="0.25">
      <c r="A354" s="84"/>
      <c r="B354" s="111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8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</row>
    <row r="355" spans="1:54" ht="15.75" customHeight="1" x14ac:dyDescent="0.25">
      <c r="A355" s="84"/>
      <c r="B355" s="111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</row>
    <row r="356" spans="1:54" ht="15.75" customHeight="1" x14ac:dyDescent="0.25">
      <c r="A356" s="84"/>
      <c r="B356" s="111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8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</row>
    <row r="357" spans="1:54" ht="15.75" customHeight="1" x14ac:dyDescent="0.25">
      <c r="A357" s="84"/>
      <c r="B357" s="111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</row>
    <row r="358" spans="1:54" ht="15.75" customHeight="1" x14ac:dyDescent="0.25">
      <c r="A358" s="84"/>
      <c r="B358" s="111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</row>
    <row r="359" spans="1:54" ht="15.75" customHeight="1" x14ac:dyDescent="0.25">
      <c r="A359" s="84"/>
      <c r="B359" s="111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</row>
    <row r="360" spans="1:54" ht="15.75" customHeight="1" x14ac:dyDescent="0.25">
      <c r="A360" s="84"/>
      <c r="B360" s="111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</row>
    <row r="361" spans="1:54" ht="15.75" customHeight="1" x14ac:dyDescent="0.25">
      <c r="A361" s="84"/>
      <c r="B361" s="111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</row>
    <row r="362" spans="1:54" ht="15.75" customHeight="1" x14ac:dyDescent="0.25">
      <c r="A362" s="84"/>
      <c r="B362" s="111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8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</row>
    <row r="363" spans="1:54" ht="15.75" customHeight="1" x14ac:dyDescent="0.25">
      <c r="A363" s="84"/>
      <c r="B363" s="111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</row>
    <row r="364" spans="1:54" ht="15.75" customHeight="1" x14ac:dyDescent="0.25">
      <c r="A364" s="84"/>
      <c r="B364" s="111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8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</row>
    <row r="365" spans="1:54" ht="15.75" customHeight="1" x14ac:dyDescent="0.25">
      <c r="A365" s="84"/>
      <c r="B365" s="111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8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</row>
    <row r="366" spans="1:54" ht="15.75" customHeight="1" x14ac:dyDescent="0.25">
      <c r="A366" s="84"/>
      <c r="B366" s="111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8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</row>
    <row r="367" spans="1:54" ht="15.75" customHeight="1" x14ac:dyDescent="0.25">
      <c r="A367" s="84"/>
      <c r="B367" s="111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</row>
    <row r="368" spans="1:54" ht="15.75" customHeight="1" x14ac:dyDescent="0.25">
      <c r="A368" s="84"/>
      <c r="B368" s="111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</row>
    <row r="369" spans="1:54" ht="15.75" customHeight="1" x14ac:dyDescent="0.25">
      <c r="A369" s="84"/>
      <c r="B369" s="111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</row>
    <row r="370" spans="1:54" ht="15.75" customHeight="1" x14ac:dyDescent="0.25">
      <c r="A370" s="84"/>
      <c r="B370" s="111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8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</row>
    <row r="371" spans="1:54" ht="15.75" customHeight="1" x14ac:dyDescent="0.25">
      <c r="A371" s="84"/>
      <c r="B371" s="111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8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</row>
    <row r="372" spans="1:54" ht="15.75" customHeight="1" x14ac:dyDescent="0.25">
      <c r="A372" s="84"/>
      <c r="B372" s="111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8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</row>
    <row r="373" spans="1:54" ht="15.75" customHeight="1" x14ac:dyDescent="0.25">
      <c r="A373" s="84"/>
      <c r="B373" s="111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8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</row>
    <row r="374" spans="1:54" ht="15.75" customHeight="1" x14ac:dyDescent="0.25">
      <c r="A374" s="84"/>
      <c r="B374" s="111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8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</row>
    <row r="375" spans="1:54" ht="15.75" customHeight="1" x14ac:dyDescent="0.25">
      <c r="A375" s="84"/>
      <c r="B375" s="111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8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</row>
    <row r="376" spans="1:54" ht="15.75" customHeight="1" x14ac:dyDescent="0.25">
      <c r="A376" s="84"/>
      <c r="B376" s="111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8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</row>
    <row r="377" spans="1:54" ht="15.75" customHeight="1" x14ac:dyDescent="0.25">
      <c r="A377" s="84"/>
      <c r="B377" s="111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</row>
    <row r="378" spans="1:54" ht="15.75" customHeight="1" x14ac:dyDescent="0.25">
      <c r="A378" s="84"/>
      <c r="B378" s="111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8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</row>
    <row r="379" spans="1:54" ht="15.75" customHeight="1" x14ac:dyDescent="0.25">
      <c r="A379" s="84"/>
      <c r="B379" s="111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8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</row>
    <row r="380" spans="1:54" ht="15.75" customHeight="1" x14ac:dyDescent="0.25">
      <c r="A380" s="84"/>
      <c r="B380" s="111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8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</row>
    <row r="381" spans="1:54" ht="15.75" customHeight="1" x14ac:dyDescent="0.25">
      <c r="A381" s="84"/>
      <c r="B381" s="111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8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</row>
    <row r="382" spans="1:54" ht="15.75" customHeight="1" x14ac:dyDescent="0.25">
      <c r="A382" s="84"/>
      <c r="B382" s="111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8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</row>
    <row r="383" spans="1:54" ht="15.75" customHeight="1" x14ac:dyDescent="0.25">
      <c r="A383" s="84"/>
      <c r="B383" s="111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8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</row>
    <row r="384" spans="1:54" ht="15.75" customHeight="1" x14ac:dyDescent="0.25">
      <c r="A384" s="84"/>
      <c r="B384" s="111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</row>
    <row r="385" spans="1:54" ht="15.75" customHeight="1" x14ac:dyDescent="0.25">
      <c r="A385" s="84"/>
      <c r="B385" s="111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8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</row>
    <row r="386" spans="1:54" ht="15.75" customHeight="1" x14ac:dyDescent="0.25">
      <c r="A386" s="84"/>
      <c r="B386" s="111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8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</row>
    <row r="387" spans="1:54" ht="15.75" customHeight="1" x14ac:dyDescent="0.25">
      <c r="A387" s="84"/>
      <c r="B387" s="111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</row>
    <row r="388" spans="1:54" ht="15.75" customHeight="1" x14ac:dyDescent="0.25">
      <c r="A388" s="84"/>
      <c r="B388" s="111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8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</row>
    <row r="389" spans="1:54" ht="15.75" customHeight="1" x14ac:dyDescent="0.25">
      <c r="A389" s="84"/>
      <c r="B389" s="111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8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</row>
    <row r="390" spans="1:54" ht="15.75" customHeight="1" x14ac:dyDescent="0.25">
      <c r="A390" s="84"/>
      <c r="B390" s="111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</row>
    <row r="391" spans="1:54" ht="15.75" customHeight="1" x14ac:dyDescent="0.25">
      <c r="A391" s="84"/>
      <c r="B391" s="111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8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</row>
    <row r="392" spans="1:54" ht="15.75" customHeight="1" x14ac:dyDescent="0.25">
      <c r="A392" s="84"/>
      <c r="B392" s="111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8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</row>
    <row r="393" spans="1:54" ht="15.75" customHeight="1" x14ac:dyDescent="0.25">
      <c r="A393" s="84"/>
      <c r="B393" s="111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</row>
    <row r="394" spans="1:54" ht="15.75" customHeight="1" x14ac:dyDescent="0.25">
      <c r="A394" s="84"/>
      <c r="B394" s="111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8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</row>
    <row r="395" spans="1:54" ht="15.75" customHeight="1" x14ac:dyDescent="0.25">
      <c r="A395" s="84"/>
      <c r="B395" s="111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8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</row>
    <row r="396" spans="1:54" ht="15.75" customHeight="1" x14ac:dyDescent="0.25">
      <c r="A396" s="84"/>
      <c r="B396" s="111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8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</row>
    <row r="397" spans="1:54" ht="15.75" customHeight="1" x14ac:dyDescent="0.25">
      <c r="A397" s="84"/>
      <c r="B397" s="111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8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</row>
    <row r="398" spans="1:54" ht="15.75" customHeight="1" x14ac:dyDescent="0.25">
      <c r="A398" s="84"/>
      <c r="B398" s="111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8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</row>
    <row r="399" spans="1:54" ht="15.75" customHeight="1" x14ac:dyDescent="0.25">
      <c r="A399" s="84"/>
      <c r="B399" s="111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8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</row>
    <row r="400" spans="1:54" ht="15.75" customHeight="1" x14ac:dyDescent="0.25">
      <c r="A400" s="84"/>
      <c r="B400" s="111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8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</row>
    <row r="401" spans="1:54" ht="15.75" customHeight="1" x14ac:dyDescent="0.25">
      <c r="A401" s="84"/>
      <c r="B401" s="111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8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</row>
    <row r="402" spans="1:54" ht="15.75" customHeight="1" x14ac:dyDescent="0.25">
      <c r="A402" s="84"/>
      <c r="B402" s="111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8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</row>
    <row r="403" spans="1:54" ht="15.75" customHeight="1" x14ac:dyDescent="0.25">
      <c r="A403" s="84"/>
      <c r="B403" s="111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8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</row>
    <row r="404" spans="1:54" ht="15.75" customHeight="1" x14ac:dyDescent="0.25">
      <c r="A404" s="84"/>
      <c r="B404" s="111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8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</row>
    <row r="405" spans="1:54" ht="15.75" customHeight="1" x14ac:dyDescent="0.25">
      <c r="A405" s="84"/>
      <c r="B405" s="111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8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</row>
    <row r="406" spans="1:54" ht="15.75" customHeight="1" x14ac:dyDescent="0.25">
      <c r="A406" s="84"/>
      <c r="B406" s="111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8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</row>
    <row r="407" spans="1:54" ht="15.75" customHeight="1" x14ac:dyDescent="0.25">
      <c r="A407" s="84"/>
      <c r="B407" s="111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8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</row>
    <row r="408" spans="1:54" ht="15.75" customHeight="1" x14ac:dyDescent="0.25">
      <c r="A408" s="84"/>
      <c r="B408" s="111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8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</row>
    <row r="409" spans="1:54" ht="15.75" customHeight="1" x14ac:dyDescent="0.25">
      <c r="A409" s="84"/>
      <c r="B409" s="111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8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</row>
    <row r="410" spans="1:54" ht="15.75" customHeight="1" x14ac:dyDescent="0.25">
      <c r="A410" s="84"/>
      <c r="B410" s="111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8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</row>
    <row r="411" spans="1:54" ht="15.75" customHeight="1" x14ac:dyDescent="0.25">
      <c r="A411" s="84"/>
      <c r="B411" s="111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8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</row>
    <row r="412" spans="1:54" ht="15.75" customHeight="1" x14ac:dyDescent="0.25">
      <c r="A412" s="84"/>
      <c r="B412" s="111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8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</row>
    <row r="413" spans="1:54" ht="15.75" customHeight="1" x14ac:dyDescent="0.25">
      <c r="A413" s="84"/>
      <c r="B413" s="111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8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</row>
    <row r="414" spans="1:54" ht="15.75" customHeight="1" x14ac:dyDescent="0.25">
      <c r="A414" s="84"/>
      <c r="B414" s="111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8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</row>
    <row r="415" spans="1:54" ht="15.75" customHeight="1" x14ac:dyDescent="0.25">
      <c r="A415" s="84"/>
      <c r="B415" s="111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8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</row>
    <row r="416" spans="1:54" ht="15.75" customHeight="1" x14ac:dyDescent="0.25">
      <c r="A416" s="84"/>
      <c r="B416" s="111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8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</row>
    <row r="417" spans="1:54" ht="15.75" customHeight="1" x14ac:dyDescent="0.25">
      <c r="A417" s="84"/>
      <c r="B417" s="111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8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</row>
    <row r="418" spans="1:54" ht="15.75" customHeight="1" x14ac:dyDescent="0.25">
      <c r="A418" s="84"/>
      <c r="B418" s="111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8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</row>
    <row r="419" spans="1:54" ht="15.75" customHeight="1" x14ac:dyDescent="0.25">
      <c r="A419" s="84"/>
      <c r="B419" s="111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8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</row>
    <row r="420" spans="1:54" ht="15.75" customHeight="1" x14ac:dyDescent="0.25">
      <c r="A420" s="84"/>
      <c r="B420" s="111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8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</row>
    <row r="421" spans="1:54" ht="15.75" customHeight="1" x14ac:dyDescent="0.25">
      <c r="A421" s="84"/>
      <c r="B421" s="111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8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</row>
    <row r="422" spans="1:54" ht="15.75" customHeight="1" x14ac:dyDescent="0.25">
      <c r="A422" s="84"/>
      <c r="B422" s="111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8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</row>
    <row r="423" spans="1:54" ht="15.75" customHeight="1" x14ac:dyDescent="0.25">
      <c r="A423" s="84"/>
      <c r="B423" s="111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8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</row>
    <row r="424" spans="1:54" ht="15.75" customHeight="1" x14ac:dyDescent="0.25">
      <c r="A424" s="84"/>
      <c r="B424" s="111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8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</row>
    <row r="425" spans="1:54" ht="15.75" customHeight="1" x14ac:dyDescent="0.25">
      <c r="A425" s="84"/>
      <c r="B425" s="111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8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</row>
    <row r="426" spans="1:54" ht="15.75" customHeight="1" x14ac:dyDescent="0.25">
      <c r="A426" s="84"/>
      <c r="B426" s="111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8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</row>
    <row r="427" spans="1:54" ht="15.75" customHeight="1" x14ac:dyDescent="0.25">
      <c r="A427" s="84"/>
      <c r="B427" s="111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8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</row>
    <row r="428" spans="1:54" ht="15.75" customHeight="1" x14ac:dyDescent="0.25">
      <c r="A428" s="84"/>
      <c r="B428" s="111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8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</row>
    <row r="429" spans="1:54" ht="15.75" customHeight="1" x14ac:dyDescent="0.25">
      <c r="A429" s="84"/>
      <c r="B429" s="111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8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</row>
    <row r="430" spans="1:54" ht="15.75" customHeight="1" x14ac:dyDescent="0.25">
      <c r="A430" s="84"/>
      <c r="B430" s="111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8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</row>
    <row r="431" spans="1:54" ht="15.75" customHeight="1" x14ac:dyDescent="0.25">
      <c r="A431" s="84"/>
      <c r="B431" s="111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8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</row>
    <row r="432" spans="1:54" ht="15.75" customHeight="1" x14ac:dyDescent="0.25">
      <c r="A432" s="84"/>
      <c r="B432" s="111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8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</row>
    <row r="433" spans="1:54" ht="15.75" customHeight="1" x14ac:dyDescent="0.25">
      <c r="A433" s="84"/>
      <c r="B433" s="111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8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</row>
    <row r="434" spans="1:54" ht="15.75" customHeight="1" x14ac:dyDescent="0.25">
      <c r="A434" s="84"/>
      <c r="B434" s="111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8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</row>
    <row r="435" spans="1:54" ht="15.75" customHeight="1" x14ac:dyDescent="0.25">
      <c r="A435" s="84"/>
      <c r="B435" s="111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8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</row>
    <row r="436" spans="1:54" ht="15.75" customHeight="1" x14ac:dyDescent="0.25">
      <c r="A436" s="84"/>
      <c r="B436" s="111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8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</row>
    <row r="437" spans="1:54" ht="15.75" customHeight="1" x14ac:dyDescent="0.25">
      <c r="A437" s="84"/>
      <c r="B437" s="111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8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</row>
    <row r="438" spans="1:54" ht="15.75" customHeight="1" x14ac:dyDescent="0.25">
      <c r="A438" s="84"/>
      <c r="B438" s="111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8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</row>
    <row r="439" spans="1:54" ht="15.75" customHeight="1" x14ac:dyDescent="0.25">
      <c r="A439" s="84"/>
      <c r="B439" s="111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8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</row>
    <row r="440" spans="1:54" ht="15.75" customHeight="1" x14ac:dyDescent="0.25">
      <c r="A440" s="84"/>
      <c r="B440" s="111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8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</row>
    <row r="441" spans="1:54" ht="15.75" customHeight="1" x14ac:dyDescent="0.25">
      <c r="A441" s="84"/>
      <c r="B441" s="111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8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</row>
    <row r="442" spans="1:54" ht="15.75" customHeight="1" x14ac:dyDescent="0.25">
      <c r="A442" s="84"/>
      <c r="B442" s="111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8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</row>
    <row r="443" spans="1:54" ht="15.75" customHeight="1" x14ac:dyDescent="0.25">
      <c r="A443" s="84"/>
      <c r="B443" s="111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8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</row>
    <row r="444" spans="1:54" ht="15.75" customHeight="1" x14ac:dyDescent="0.25">
      <c r="A444" s="84"/>
      <c r="B444" s="111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8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</row>
    <row r="445" spans="1:54" ht="15.75" customHeight="1" x14ac:dyDescent="0.25">
      <c r="A445" s="84"/>
      <c r="B445" s="111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8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</row>
    <row r="446" spans="1:54" ht="15.75" customHeight="1" x14ac:dyDescent="0.25">
      <c r="A446" s="84"/>
      <c r="B446" s="111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8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</row>
    <row r="447" spans="1:54" ht="15.75" customHeight="1" x14ac:dyDescent="0.25">
      <c r="A447" s="84"/>
      <c r="B447" s="111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8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</row>
    <row r="448" spans="1:54" ht="15.75" customHeight="1" x14ac:dyDescent="0.25">
      <c r="A448" s="84"/>
      <c r="B448" s="111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8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</row>
    <row r="449" spans="1:54" ht="15.75" customHeight="1" x14ac:dyDescent="0.25">
      <c r="A449" s="84"/>
      <c r="B449" s="111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8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</row>
    <row r="450" spans="1:54" ht="15.75" customHeight="1" x14ac:dyDescent="0.25">
      <c r="A450" s="84"/>
      <c r="B450" s="111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8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</row>
    <row r="451" spans="1:54" ht="15.75" customHeight="1" x14ac:dyDescent="0.25">
      <c r="A451" s="84"/>
      <c r="B451" s="111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8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</row>
    <row r="452" spans="1:54" ht="15.75" customHeight="1" x14ac:dyDescent="0.25">
      <c r="A452" s="84"/>
      <c r="B452" s="111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8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</row>
    <row r="453" spans="1:54" ht="15.75" customHeight="1" x14ac:dyDescent="0.25">
      <c r="A453" s="84"/>
      <c r="B453" s="111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8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</row>
    <row r="454" spans="1:54" ht="15.75" customHeight="1" x14ac:dyDescent="0.25">
      <c r="A454" s="84"/>
      <c r="B454" s="111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8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</row>
    <row r="455" spans="1:54" ht="15.75" customHeight="1" x14ac:dyDescent="0.25">
      <c r="A455" s="84"/>
      <c r="B455" s="111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8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</row>
    <row r="456" spans="1:54" ht="15.75" customHeight="1" x14ac:dyDescent="0.25">
      <c r="A456" s="84"/>
      <c r="B456" s="111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8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</row>
    <row r="457" spans="1:54" ht="15.75" customHeight="1" x14ac:dyDescent="0.25">
      <c r="A457" s="84"/>
      <c r="B457" s="111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8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</row>
    <row r="458" spans="1:54" ht="15.75" customHeight="1" x14ac:dyDescent="0.25">
      <c r="A458" s="84"/>
      <c r="B458" s="111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8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</row>
    <row r="459" spans="1:54" ht="15.75" customHeight="1" x14ac:dyDescent="0.25">
      <c r="A459" s="84"/>
      <c r="B459" s="111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8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</row>
    <row r="460" spans="1:54" ht="15.75" customHeight="1" x14ac:dyDescent="0.25">
      <c r="A460" s="84"/>
      <c r="B460" s="111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8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</row>
    <row r="461" spans="1:54" ht="15.75" customHeight="1" x14ac:dyDescent="0.25">
      <c r="A461" s="84"/>
      <c r="B461" s="111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8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</row>
    <row r="462" spans="1:54" ht="15.75" customHeight="1" x14ac:dyDescent="0.25">
      <c r="A462" s="84"/>
      <c r="B462" s="111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8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</row>
    <row r="463" spans="1:54" ht="15.75" customHeight="1" x14ac:dyDescent="0.25">
      <c r="A463" s="84"/>
      <c r="B463" s="111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8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</row>
    <row r="464" spans="1:54" ht="15.75" customHeight="1" x14ac:dyDescent="0.25">
      <c r="A464" s="84"/>
      <c r="B464" s="111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8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</row>
    <row r="465" spans="1:54" ht="15.75" customHeight="1" x14ac:dyDescent="0.25">
      <c r="A465" s="84"/>
      <c r="B465" s="111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8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</row>
    <row r="466" spans="1:54" ht="15.75" customHeight="1" x14ac:dyDescent="0.25">
      <c r="A466" s="84"/>
      <c r="B466" s="111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8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</row>
    <row r="467" spans="1:54" ht="15.75" customHeight="1" x14ac:dyDescent="0.25">
      <c r="A467" s="84"/>
      <c r="B467" s="111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8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</row>
    <row r="468" spans="1:54" ht="15.75" customHeight="1" x14ac:dyDescent="0.25">
      <c r="A468" s="84"/>
      <c r="B468" s="111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8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</row>
    <row r="469" spans="1:54" ht="15.75" customHeight="1" x14ac:dyDescent="0.25">
      <c r="A469" s="84"/>
      <c r="B469" s="111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8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</row>
    <row r="470" spans="1:54" ht="15.75" customHeight="1" x14ac:dyDescent="0.25">
      <c r="A470" s="84"/>
      <c r="B470" s="111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8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</row>
    <row r="471" spans="1:54" ht="15.75" customHeight="1" x14ac:dyDescent="0.25">
      <c r="A471" s="84"/>
      <c r="B471" s="111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8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</row>
    <row r="472" spans="1:54" ht="15.75" customHeight="1" x14ac:dyDescent="0.25">
      <c r="A472" s="84"/>
      <c r="B472" s="111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8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</row>
    <row r="473" spans="1:54" ht="15.75" customHeight="1" x14ac:dyDescent="0.25">
      <c r="A473" s="84"/>
      <c r="B473" s="111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8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</row>
    <row r="474" spans="1:54" ht="15.75" customHeight="1" x14ac:dyDescent="0.25">
      <c r="A474" s="84"/>
      <c r="B474" s="111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8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</row>
    <row r="475" spans="1:54" ht="15.75" customHeight="1" x14ac:dyDescent="0.25">
      <c r="A475" s="84"/>
      <c r="B475" s="111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8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</row>
    <row r="476" spans="1:54" ht="15.75" customHeight="1" x14ac:dyDescent="0.25">
      <c r="A476" s="84"/>
      <c r="B476" s="111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8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</row>
    <row r="477" spans="1:54" ht="15.75" customHeight="1" x14ac:dyDescent="0.25">
      <c r="A477" s="84"/>
      <c r="B477" s="111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8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</row>
    <row r="478" spans="1:54" ht="15.75" customHeight="1" x14ac:dyDescent="0.25">
      <c r="A478" s="84"/>
      <c r="B478" s="111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8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</row>
    <row r="479" spans="1:54" ht="15.75" customHeight="1" x14ac:dyDescent="0.25">
      <c r="A479" s="84"/>
      <c r="B479" s="111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8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</row>
    <row r="480" spans="1:54" ht="15.75" customHeight="1" x14ac:dyDescent="0.25">
      <c r="A480" s="84"/>
      <c r="B480" s="111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8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</row>
    <row r="481" spans="1:54" ht="15.75" customHeight="1" x14ac:dyDescent="0.25">
      <c r="A481" s="84"/>
      <c r="B481" s="111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8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</row>
    <row r="482" spans="1:54" ht="15.75" customHeight="1" x14ac:dyDescent="0.25">
      <c r="A482" s="84"/>
      <c r="B482" s="111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8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</row>
    <row r="483" spans="1:54" ht="15.75" customHeight="1" x14ac:dyDescent="0.25">
      <c r="A483" s="84"/>
      <c r="B483" s="111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8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</row>
    <row r="484" spans="1:54" ht="15.75" customHeight="1" x14ac:dyDescent="0.25">
      <c r="A484" s="84"/>
      <c r="B484" s="111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8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</row>
    <row r="485" spans="1:54" ht="15.75" customHeight="1" x14ac:dyDescent="0.25">
      <c r="A485" s="84"/>
      <c r="B485" s="111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8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</row>
    <row r="486" spans="1:54" ht="15.75" customHeight="1" x14ac:dyDescent="0.25">
      <c r="A486" s="84"/>
      <c r="B486" s="111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8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</row>
    <row r="487" spans="1:54" ht="15.75" customHeight="1" x14ac:dyDescent="0.25">
      <c r="A487" s="84"/>
      <c r="B487" s="111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8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</row>
    <row r="488" spans="1:54" ht="15.75" customHeight="1" x14ac:dyDescent="0.25">
      <c r="A488" s="84"/>
      <c r="B488" s="111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8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</row>
    <row r="489" spans="1:54" ht="15.75" customHeight="1" x14ac:dyDescent="0.25">
      <c r="A489" s="84"/>
      <c r="B489" s="111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8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</row>
    <row r="490" spans="1:54" ht="15.75" customHeight="1" x14ac:dyDescent="0.25">
      <c r="A490" s="84"/>
      <c r="B490" s="111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8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</row>
    <row r="491" spans="1:54" ht="15.75" customHeight="1" x14ac:dyDescent="0.25">
      <c r="A491" s="84"/>
      <c r="B491" s="111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8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</row>
    <row r="492" spans="1:54" ht="15.75" customHeight="1" x14ac:dyDescent="0.25">
      <c r="A492" s="84"/>
      <c r="B492" s="111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8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</row>
    <row r="493" spans="1:54" ht="15.75" customHeight="1" x14ac:dyDescent="0.25">
      <c r="A493" s="84"/>
      <c r="B493" s="111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8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</row>
    <row r="494" spans="1:54" ht="15.75" customHeight="1" x14ac:dyDescent="0.25">
      <c r="A494" s="84"/>
      <c r="B494" s="111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8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</row>
    <row r="495" spans="1:54" ht="15.75" customHeight="1" x14ac:dyDescent="0.25">
      <c r="A495" s="84"/>
      <c r="B495" s="111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8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</row>
    <row r="496" spans="1:54" ht="15.75" customHeight="1" x14ac:dyDescent="0.25">
      <c r="A496" s="84"/>
      <c r="B496" s="111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8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</row>
    <row r="497" spans="1:54" ht="15.75" customHeight="1" x14ac:dyDescent="0.25">
      <c r="A497" s="84"/>
      <c r="B497" s="111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8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</row>
    <row r="498" spans="1:54" ht="15.75" customHeight="1" x14ac:dyDescent="0.25">
      <c r="A498" s="84"/>
      <c r="B498" s="111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8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</row>
    <row r="499" spans="1:54" ht="15.75" customHeight="1" x14ac:dyDescent="0.25">
      <c r="A499" s="84"/>
      <c r="B499" s="111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8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</row>
    <row r="500" spans="1:54" ht="15.75" customHeight="1" x14ac:dyDescent="0.25">
      <c r="A500" s="84"/>
      <c r="B500" s="111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8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</row>
    <row r="501" spans="1:54" ht="15.75" customHeight="1" x14ac:dyDescent="0.25">
      <c r="A501" s="84"/>
      <c r="B501" s="111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8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</row>
    <row r="502" spans="1:54" ht="15.75" customHeight="1" x14ac:dyDescent="0.25">
      <c r="A502" s="84"/>
      <c r="B502" s="111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8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</row>
    <row r="503" spans="1:54" ht="15.75" customHeight="1" x14ac:dyDescent="0.25">
      <c r="A503" s="84"/>
      <c r="B503" s="111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8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</row>
    <row r="504" spans="1:54" ht="15.75" customHeight="1" x14ac:dyDescent="0.25">
      <c r="A504" s="84"/>
      <c r="B504" s="111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8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</row>
    <row r="505" spans="1:54" ht="15.75" customHeight="1" x14ac:dyDescent="0.25">
      <c r="A505" s="84"/>
      <c r="B505" s="111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8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</row>
    <row r="506" spans="1:54" ht="15.75" customHeight="1" x14ac:dyDescent="0.25">
      <c r="A506" s="84"/>
      <c r="B506" s="111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8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</row>
    <row r="507" spans="1:54" ht="15.75" customHeight="1" x14ac:dyDescent="0.25">
      <c r="A507" s="84"/>
      <c r="B507" s="111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8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</row>
    <row r="508" spans="1:54" ht="15.75" customHeight="1" x14ac:dyDescent="0.25">
      <c r="A508" s="84"/>
      <c r="B508" s="111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8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</row>
    <row r="509" spans="1:54" ht="15.75" customHeight="1" x14ac:dyDescent="0.25">
      <c r="A509" s="84"/>
      <c r="B509" s="111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8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</row>
    <row r="510" spans="1:54" ht="15.75" customHeight="1" x14ac:dyDescent="0.25">
      <c r="A510" s="84"/>
      <c r="B510" s="111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8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</row>
    <row r="511" spans="1:54" ht="15.75" customHeight="1" x14ac:dyDescent="0.25">
      <c r="A511" s="84"/>
      <c r="B511" s="111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8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</row>
    <row r="512" spans="1:54" ht="15.75" customHeight="1" x14ac:dyDescent="0.25">
      <c r="A512" s="84"/>
      <c r="B512" s="111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8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</row>
    <row r="513" spans="1:54" ht="15.75" customHeight="1" x14ac:dyDescent="0.25">
      <c r="A513" s="84"/>
      <c r="B513" s="111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8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</row>
    <row r="514" spans="1:54" ht="15.75" customHeight="1" x14ac:dyDescent="0.25">
      <c r="A514" s="84"/>
      <c r="B514" s="111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8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</row>
    <row r="515" spans="1:54" ht="15.75" customHeight="1" x14ac:dyDescent="0.25">
      <c r="A515" s="84"/>
      <c r="B515" s="111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8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</row>
    <row r="516" spans="1:54" ht="15.75" customHeight="1" x14ac:dyDescent="0.25">
      <c r="A516" s="84"/>
      <c r="B516" s="111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8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</row>
    <row r="517" spans="1:54" ht="15.75" customHeight="1" x14ac:dyDescent="0.25">
      <c r="A517" s="84"/>
      <c r="B517" s="111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8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</row>
    <row r="518" spans="1:54" ht="15.75" customHeight="1" x14ac:dyDescent="0.25">
      <c r="A518" s="84"/>
      <c r="B518" s="111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8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</row>
    <row r="519" spans="1:54" ht="15.75" customHeight="1" x14ac:dyDescent="0.25">
      <c r="A519" s="84"/>
      <c r="B519" s="111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8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</row>
    <row r="520" spans="1:54" ht="15.75" customHeight="1" x14ac:dyDescent="0.25">
      <c r="A520" s="84"/>
      <c r="B520" s="111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8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</row>
    <row r="521" spans="1:54" ht="15.75" customHeight="1" x14ac:dyDescent="0.25">
      <c r="A521" s="84"/>
      <c r="B521" s="111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8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</row>
    <row r="522" spans="1:54" ht="15.75" customHeight="1" x14ac:dyDescent="0.25">
      <c r="A522" s="84"/>
      <c r="B522" s="111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8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</row>
    <row r="523" spans="1:54" ht="15.75" customHeight="1" x14ac:dyDescent="0.25">
      <c r="A523" s="84"/>
      <c r="B523" s="111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8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</row>
    <row r="524" spans="1:54" ht="15.75" customHeight="1" x14ac:dyDescent="0.25">
      <c r="A524" s="84"/>
      <c r="B524" s="111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8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</row>
    <row r="525" spans="1:54" ht="15.75" customHeight="1" x14ac:dyDescent="0.25">
      <c r="A525" s="84"/>
      <c r="B525" s="111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8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</row>
    <row r="526" spans="1:54" ht="15.75" customHeight="1" x14ac:dyDescent="0.25">
      <c r="A526" s="84"/>
      <c r="B526" s="111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8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</row>
    <row r="527" spans="1:54" ht="15.75" customHeight="1" x14ac:dyDescent="0.25">
      <c r="A527" s="84"/>
      <c r="B527" s="111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8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</row>
    <row r="528" spans="1:54" ht="15.75" customHeight="1" x14ac:dyDescent="0.25">
      <c r="A528" s="84"/>
      <c r="B528" s="111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8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</row>
    <row r="529" spans="1:54" ht="15.75" customHeight="1" x14ac:dyDescent="0.25">
      <c r="A529" s="84"/>
      <c r="B529" s="111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8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</row>
    <row r="530" spans="1:54" ht="15.75" customHeight="1" x14ac:dyDescent="0.25">
      <c r="A530" s="84"/>
      <c r="B530" s="111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8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</row>
    <row r="531" spans="1:54" ht="15.75" customHeight="1" x14ac:dyDescent="0.25">
      <c r="A531" s="84"/>
      <c r="B531" s="111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8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</row>
    <row r="532" spans="1:54" ht="15.75" customHeight="1" x14ac:dyDescent="0.25">
      <c r="A532" s="84"/>
      <c r="B532" s="111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8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</row>
    <row r="533" spans="1:54" ht="15.75" customHeight="1" x14ac:dyDescent="0.25">
      <c r="A533" s="84"/>
      <c r="B533" s="111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8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</row>
    <row r="534" spans="1:54" ht="15.75" customHeight="1" x14ac:dyDescent="0.25">
      <c r="A534" s="84"/>
      <c r="B534" s="111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8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</row>
    <row r="535" spans="1:54" ht="15.75" customHeight="1" x14ac:dyDescent="0.25">
      <c r="A535" s="84"/>
      <c r="B535" s="111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8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</row>
    <row r="536" spans="1:54" ht="15.75" customHeight="1" x14ac:dyDescent="0.25">
      <c r="A536" s="84"/>
      <c r="B536" s="111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8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</row>
    <row r="537" spans="1:54" ht="15.75" customHeight="1" x14ac:dyDescent="0.25">
      <c r="A537" s="84"/>
      <c r="B537" s="111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8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</row>
    <row r="538" spans="1:54" ht="15.75" customHeight="1" x14ac:dyDescent="0.25">
      <c r="A538" s="84"/>
      <c r="B538" s="111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8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</row>
    <row r="539" spans="1:54" ht="15.75" customHeight="1" x14ac:dyDescent="0.25">
      <c r="A539" s="84"/>
      <c r="B539" s="111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8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</row>
    <row r="540" spans="1:54" ht="15.75" customHeight="1" x14ac:dyDescent="0.25">
      <c r="A540" s="84"/>
      <c r="B540" s="111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8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</row>
    <row r="541" spans="1:54" ht="15.75" customHeight="1" x14ac:dyDescent="0.25">
      <c r="A541" s="84"/>
      <c r="B541" s="111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8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</row>
    <row r="542" spans="1:54" ht="15.75" customHeight="1" x14ac:dyDescent="0.25">
      <c r="A542" s="84"/>
      <c r="B542" s="111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8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</row>
    <row r="543" spans="1:54" ht="15.75" customHeight="1" x14ac:dyDescent="0.25">
      <c r="A543" s="84"/>
      <c r="B543" s="111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8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</row>
    <row r="544" spans="1:54" ht="15.75" customHeight="1" x14ac:dyDescent="0.25">
      <c r="A544" s="84"/>
      <c r="B544" s="111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8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</row>
    <row r="545" spans="1:54" ht="15.75" customHeight="1" x14ac:dyDescent="0.25">
      <c r="A545" s="84"/>
      <c r="B545" s="111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8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</row>
    <row r="546" spans="1:54" ht="15.75" customHeight="1" x14ac:dyDescent="0.25">
      <c r="A546" s="84"/>
      <c r="B546" s="111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8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</row>
    <row r="547" spans="1:54" ht="15.75" customHeight="1" x14ac:dyDescent="0.25">
      <c r="A547" s="84"/>
      <c r="B547" s="111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8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</row>
    <row r="548" spans="1:54" ht="15.75" customHeight="1" x14ac:dyDescent="0.25">
      <c r="A548" s="84"/>
      <c r="B548" s="111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8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</row>
    <row r="549" spans="1:54" ht="15.75" customHeight="1" x14ac:dyDescent="0.25">
      <c r="A549" s="84"/>
      <c r="B549" s="111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8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</row>
    <row r="550" spans="1:54" ht="15.75" customHeight="1" x14ac:dyDescent="0.25">
      <c r="A550" s="84"/>
      <c r="B550" s="111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8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</row>
    <row r="551" spans="1:54" ht="15.75" customHeight="1" x14ac:dyDescent="0.25">
      <c r="A551" s="84"/>
      <c r="B551" s="111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8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</row>
    <row r="552" spans="1:54" ht="15.75" customHeight="1" x14ac:dyDescent="0.25">
      <c r="A552" s="84"/>
      <c r="B552" s="111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8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</row>
    <row r="553" spans="1:54" ht="15.75" customHeight="1" x14ac:dyDescent="0.25">
      <c r="A553" s="84"/>
      <c r="B553" s="111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8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</row>
    <row r="554" spans="1:54" ht="15.75" customHeight="1" x14ac:dyDescent="0.25">
      <c r="A554" s="84"/>
      <c r="B554" s="111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8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</row>
    <row r="555" spans="1:54" ht="15.75" customHeight="1" x14ac:dyDescent="0.25">
      <c r="A555" s="84"/>
      <c r="B555" s="111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8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</row>
    <row r="556" spans="1:54" ht="15.75" customHeight="1" x14ac:dyDescent="0.25">
      <c r="A556" s="84"/>
      <c r="B556" s="111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8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</row>
    <row r="557" spans="1:54" ht="15.75" customHeight="1" x14ac:dyDescent="0.25">
      <c r="A557" s="84"/>
      <c r="B557" s="111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8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</row>
    <row r="558" spans="1:54" ht="15.75" customHeight="1" x14ac:dyDescent="0.25">
      <c r="A558" s="84"/>
      <c r="B558" s="111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8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</row>
    <row r="559" spans="1:54" ht="15.75" customHeight="1" x14ac:dyDescent="0.25">
      <c r="A559" s="84"/>
      <c r="B559" s="111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8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</row>
    <row r="560" spans="1:54" ht="15.75" customHeight="1" x14ac:dyDescent="0.25">
      <c r="A560" s="84"/>
      <c r="B560" s="111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8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</row>
    <row r="561" spans="1:54" ht="15.75" customHeight="1" x14ac:dyDescent="0.25">
      <c r="A561" s="84"/>
      <c r="B561" s="111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8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</row>
    <row r="562" spans="1:54" ht="15.75" customHeight="1" x14ac:dyDescent="0.25">
      <c r="A562" s="84"/>
      <c r="B562" s="111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8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</row>
    <row r="563" spans="1:54" ht="15.75" customHeight="1" x14ac:dyDescent="0.25">
      <c r="A563" s="84"/>
      <c r="B563" s="111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8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</row>
    <row r="564" spans="1:54" ht="15.75" customHeight="1" x14ac:dyDescent="0.25">
      <c r="A564" s="84"/>
      <c r="B564" s="111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8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</row>
    <row r="565" spans="1:54" ht="15.75" customHeight="1" x14ac:dyDescent="0.25">
      <c r="A565" s="84"/>
      <c r="B565" s="111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8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</row>
    <row r="566" spans="1:54" ht="15.75" customHeight="1" x14ac:dyDescent="0.25">
      <c r="A566" s="84"/>
      <c r="B566" s="111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8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</row>
    <row r="567" spans="1:54" ht="15.75" customHeight="1" x14ac:dyDescent="0.25">
      <c r="A567" s="84"/>
      <c r="B567" s="111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8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</row>
    <row r="568" spans="1:54" ht="15.75" customHeight="1" x14ac:dyDescent="0.25">
      <c r="A568" s="84"/>
      <c r="B568" s="111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8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</row>
    <row r="569" spans="1:54" ht="15.75" customHeight="1" x14ac:dyDescent="0.25">
      <c r="A569" s="84"/>
      <c r="B569" s="111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8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</row>
    <row r="570" spans="1:54" ht="15.75" customHeight="1" x14ac:dyDescent="0.25">
      <c r="A570" s="84"/>
      <c r="B570" s="111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8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</row>
    <row r="571" spans="1:54" ht="15.75" customHeight="1" x14ac:dyDescent="0.25">
      <c r="A571" s="84"/>
      <c r="B571" s="111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8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</row>
    <row r="572" spans="1:54" ht="15.75" customHeight="1" x14ac:dyDescent="0.25">
      <c r="A572" s="84"/>
      <c r="B572" s="111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8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</row>
    <row r="573" spans="1:54" ht="15.75" customHeight="1" x14ac:dyDescent="0.25">
      <c r="A573" s="84"/>
      <c r="B573" s="111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8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</row>
    <row r="574" spans="1:54" ht="15.75" customHeight="1" x14ac:dyDescent="0.25">
      <c r="A574" s="84"/>
      <c r="B574" s="111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8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</row>
    <row r="575" spans="1:54" ht="15.75" customHeight="1" x14ac:dyDescent="0.25">
      <c r="A575" s="84"/>
      <c r="B575" s="111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8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</row>
    <row r="576" spans="1:54" ht="15.75" customHeight="1" x14ac:dyDescent="0.25">
      <c r="A576" s="84"/>
      <c r="B576" s="111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8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</row>
    <row r="577" spans="1:54" ht="15.75" customHeight="1" x14ac:dyDescent="0.25">
      <c r="A577" s="84"/>
      <c r="B577" s="111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8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</row>
    <row r="578" spans="1:54" ht="15.75" customHeight="1" x14ac:dyDescent="0.25">
      <c r="A578" s="84"/>
      <c r="B578" s="111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8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</row>
    <row r="579" spans="1:54" ht="15.75" customHeight="1" x14ac:dyDescent="0.25">
      <c r="A579" s="84"/>
      <c r="B579" s="111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8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</row>
    <row r="580" spans="1:54" ht="15.75" customHeight="1" x14ac:dyDescent="0.25">
      <c r="A580" s="84"/>
      <c r="B580" s="111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8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</row>
    <row r="581" spans="1:54" ht="15.75" customHeight="1" x14ac:dyDescent="0.25">
      <c r="A581" s="84"/>
      <c r="B581" s="111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8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</row>
    <row r="582" spans="1:54" ht="15.75" customHeight="1" x14ac:dyDescent="0.25">
      <c r="A582" s="84"/>
      <c r="B582" s="111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8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</row>
    <row r="583" spans="1:54" ht="15.75" customHeight="1" x14ac:dyDescent="0.25">
      <c r="A583" s="84"/>
      <c r="B583" s="111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8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</row>
    <row r="584" spans="1:54" ht="15.75" customHeight="1" x14ac:dyDescent="0.25">
      <c r="A584" s="84"/>
      <c r="B584" s="111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8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</row>
    <row r="585" spans="1:54" ht="15.75" customHeight="1" x14ac:dyDescent="0.25">
      <c r="A585" s="84"/>
      <c r="B585" s="111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8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</row>
    <row r="586" spans="1:54" ht="15.75" customHeight="1" x14ac:dyDescent="0.25">
      <c r="A586" s="84"/>
      <c r="B586" s="111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8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</row>
    <row r="587" spans="1:54" ht="15.75" customHeight="1" x14ac:dyDescent="0.25">
      <c r="A587" s="84"/>
      <c r="B587" s="111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8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</row>
    <row r="588" spans="1:54" ht="15.75" customHeight="1" x14ac:dyDescent="0.25">
      <c r="A588" s="84"/>
      <c r="B588" s="111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8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</row>
    <row r="589" spans="1:54" ht="15.75" customHeight="1" x14ac:dyDescent="0.25">
      <c r="A589" s="84"/>
      <c r="B589" s="111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8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</row>
    <row r="590" spans="1:54" ht="15.75" customHeight="1" x14ac:dyDescent="0.25">
      <c r="A590" s="84"/>
      <c r="B590" s="111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8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</row>
    <row r="591" spans="1:54" ht="15.75" customHeight="1" x14ac:dyDescent="0.25">
      <c r="A591" s="84"/>
      <c r="B591" s="111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8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</row>
    <row r="592" spans="1:54" ht="15.75" customHeight="1" x14ac:dyDescent="0.25">
      <c r="A592" s="84"/>
      <c r="B592" s="111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8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</row>
    <row r="593" spans="1:54" ht="15.75" customHeight="1" x14ac:dyDescent="0.25">
      <c r="A593" s="84"/>
      <c r="B593" s="111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8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</row>
    <row r="594" spans="1:54" ht="15.75" customHeight="1" x14ac:dyDescent="0.25">
      <c r="A594" s="84"/>
      <c r="B594" s="111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8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</row>
    <row r="595" spans="1:54" ht="15.75" customHeight="1" x14ac:dyDescent="0.25">
      <c r="A595" s="84"/>
      <c r="B595" s="111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8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</row>
    <row r="596" spans="1:54" ht="15.75" customHeight="1" x14ac:dyDescent="0.25">
      <c r="A596" s="84"/>
      <c r="B596" s="111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8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</row>
    <row r="597" spans="1:54" ht="15.75" customHeight="1" x14ac:dyDescent="0.25">
      <c r="A597" s="84"/>
      <c r="B597" s="111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8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</row>
    <row r="598" spans="1:54" ht="15.75" customHeight="1" x14ac:dyDescent="0.25">
      <c r="A598" s="84"/>
      <c r="B598" s="111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8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</row>
    <row r="599" spans="1:54" ht="15.75" customHeight="1" x14ac:dyDescent="0.25">
      <c r="A599" s="84"/>
      <c r="B599" s="111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8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</row>
    <row r="600" spans="1:54" ht="15.75" customHeight="1" x14ac:dyDescent="0.25">
      <c r="A600" s="84"/>
      <c r="B600" s="111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8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</row>
    <row r="601" spans="1:54" ht="15.75" customHeight="1" x14ac:dyDescent="0.25">
      <c r="A601" s="84"/>
      <c r="B601" s="111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8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</row>
    <row r="602" spans="1:54" ht="15.75" customHeight="1" x14ac:dyDescent="0.25">
      <c r="A602" s="84"/>
      <c r="B602" s="111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8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</row>
    <row r="603" spans="1:54" ht="15.75" customHeight="1" x14ac:dyDescent="0.25">
      <c r="A603" s="84"/>
      <c r="B603" s="111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8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</row>
    <row r="604" spans="1:54" ht="15.75" customHeight="1" x14ac:dyDescent="0.25">
      <c r="A604" s="84"/>
      <c r="B604" s="111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8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</row>
    <row r="605" spans="1:54" ht="15.75" customHeight="1" x14ac:dyDescent="0.25">
      <c r="A605" s="84"/>
      <c r="B605" s="111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8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</row>
    <row r="606" spans="1:54" ht="15.75" customHeight="1" x14ac:dyDescent="0.25">
      <c r="A606" s="84"/>
      <c r="B606" s="111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8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</row>
    <row r="607" spans="1:54" ht="15.75" customHeight="1" x14ac:dyDescent="0.25">
      <c r="A607" s="84"/>
      <c r="B607" s="111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8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</row>
    <row r="608" spans="1:54" ht="15.75" customHeight="1" x14ac:dyDescent="0.25">
      <c r="A608" s="84"/>
      <c r="B608" s="111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8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</row>
    <row r="609" spans="1:54" ht="15.75" customHeight="1" x14ac:dyDescent="0.25">
      <c r="A609" s="84"/>
      <c r="B609" s="111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8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</row>
    <row r="610" spans="1:54" ht="15.75" customHeight="1" x14ac:dyDescent="0.25">
      <c r="A610" s="84"/>
      <c r="B610" s="111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8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</row>
    <row r="611" spans="1:54" ht="15.75" customHeight="1" x14ac:dyDescent="0.25">
      <c r="A611" s="84"/>
      <c r="B611" s="111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8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</row>
    <row r="612" spans="1:54" ht="15.75" customHeight="1" x14ac:dyDescent="0.25">
      <c r="A612" s="84"/>
      <c r="B612" s="111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8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</row>
    <row r="613" spans="1:54" ht="15.75" customHeight="1" x14ac:dyDescent="0.25">
      <c r="A613" s="84"/>
      <c r="B613" s="111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8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</row>
    <row r="614" spans="1:54" ht="15.75" customHeight="1" x14ac:dyDescent="0.25">
      <c r="A614" s="84"/>
      <c r="B614" s="111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8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</row>
    <row r="615" spans="1:54" ht="15.75" customHeight="1" x14ac:dyDescent="0.25">
      <c r="A615" s="84"/>
      <c r="B615" s="111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8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</row>
    <row r="616" spans="1:54" ht="15.75" customHeight="1" x14ac:dyDescent="0.25">
      <c r="A616" s="84"/>
      <c r="B616" s="111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8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</row>
    <row r="617" spans="1:54" ht="15.75" customHeight="1" x14ac:dyDescent="0.25">
      <c r="A617" s="84"/>
      <c r="B617" s="111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8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</row>
    <row r="618" spans="1:54" ht="15.75" customHeight="1" x14ac:dyDescent="0.25">
      <c r="A618" s="84"/>
      <c r="B618" s="111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8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</row>
    <row r="619" spans="1:54" ht="15.75" customHeight="1" x14ac:dyDescent="0.25">
      <c r="A619" s="84"/>
      <c r="B619" s="111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8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</row>
    <row r="620" spans="1:54" ht="15.75" customHeight="1" x14ac:dyDescent="0.25">
      <c r="A620" s="84"/>
      <c r="B620" s="111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8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</row>
    <row r="621" spans="1:54" ht="15.75" customHeight="1" x14ac:dyDescent="0.25">
      <c r="A621" s="84"/>
      <c r="B621" s="111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8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</row>
    <row r="622" spans="1:54" ht="15.75" customHeight="1" x14ac:dyDescent="0.25">
      <c r="A622" s="84"/>
      <c r="B622" s="111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8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</row>
    <row r="623" spans="1:54" ht="15.75" customHeight="1" x14ac:dyDescent="0.25">
      <c r="A623" s="84"/>
      <c r="B623" s="111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8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</row>
    <row r="624" spans="1:54" ht="15.75" customHeight="1" x14ac:dyDescent="0.25">
      <c r="A624" s="84"/>
      <c r="B624" s="111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8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</row>
    <row r="625" spans="1:54" ht="15.75" customHeight="1" x14ac:dyDescent="0.25">
      <c r="A625" s="84"/>
      <c r="B625" s="111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8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</row>
    <row r="626" spans="1:54" ht="15.75" customHeight="1" x14ac:dyDescent="0.25">
      <c r="A626" s="84"/>
      <c r="B626" s="111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8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</row>
    <row r="627" spans="1:54" ht="15.75" customHeight="1" x14ac:dyDescent="0.25">
      <c r="A627" s="84"/>
      <c r="B627" s="111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8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</row>
    <row r="628" spans="1:54" ht="15.75" customHeight="1" x14ac:dyDescent="0.25">
      <c r="A628" s="84"/>
      <c r="B628" s="111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8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</row>
    <row r="629" spans="1:54" ht="15.75" customHeight="1" x14ac:dyDescent="0.25">
      <c r="A629" s="84"/>
      <c r="B629" s="111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8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</row>
    <row r="630" spans="1:54" ht="15.75" customHeight="1" x14ac:dyDescent="0.25">
      <c r="A630" s="84"/>
      <c r="B630" s="111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8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</row>
    <row r="631" spans="1:54" ht="15.75" customHeight="1" x14ac:dyDescent="0.25">
      <c r="A631" s="84"/>
      <c r="B631" s="111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8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</row>
    <row r="632" spans="1:54" ht="15.75" customHeight="1" x14ac:dyDescent="0.25">
      <c r="A632" s="84"/>
      <c r="B632" s="111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8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</row>
    <row r="633" spans="1:54" ht="15.75" customHeight="1" x14ac:dyDescent="0.25">
      <c r="A633" s="84"/>
      <c r="B633" s="111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8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</row>
    <row r="634" spans="1:54" ht="15.75" customHeight="1" x14ac:dyDescent="0.25">
      <c r="A634" s="84"/>
      <c r="B634" s="111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8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</row>
    <row r="635" spans="1:54" ht="15.75" customHeight="1" x14ac:dyDescent="0.25">
      <c r="A635" s="84"/>
      <c r="B635" s="111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8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</row>
    <row r="636" spans="1:54" ht="15.75" customHeight="1" x14ac:dyDescent="0.25">
      <c r="A636" s="84"/>
      <c r="B636" s="111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8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</row>
    <row r="637" spans="1:54" ht="15.75" customHeight="1" x14ac:dyDescent="0.25">
      <c r="A637" s="84"/>
      <c r="B637" s="111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8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</row>
    <row r="638" spans="1:54" ht="15.75" customHeight="1" x14ac:dyDescent="0.25">
      <c r="A638" s="84"/>
      <c r="B638" s="111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8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</row>
    <row r="639" spans="1:54" ht="15.75" customHeight="1" x14ac:dyDescent="0.25">
      <c r="A639" s="84"/>
      <c r="B639" s="111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8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</row>
    <row r="640" spans="1:54" ht="15.75" customHeight="1" x14ac:dyDescent="0.25">
      <c r="A640" s="84"/>
      <c r="B640" s="111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8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</row>
    <row r="641" spans="1:54" ht="15.75" customHeight="1" x14ac:dyDescent="0.25">
      <c r="A641" s="84"/>
      <c r="B641" s="111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8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</row>
    <row r="642" spans="1:54" ht="15.75" customHeight="1" x14ac:dyDescent="0.25">
      <c r="A642" s="84"/>
      <c r="B642" s="111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8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</row>
    <row r="643" spans="1:54" ht="15.75" customHeight="1" x14ac:dyDescent="0.25">
      <c r="A643" s="84"/>
      <c r="B643" s="111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8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</row>
    <row r="644" spans="1:54" ht="15.75" customHeight="1" x14ac:dyDescent="0.25">
      <c r="A644" s="84"/>
      <c r="B644" s="111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8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</row>
    <row r="645" spans="1:54" ht="15.75" customHeight="1" x14ac:dyDescent="0.25">
      <c r="A645" s="84"/>
      <c r="B645" s="111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8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</row>
    <row r="646" spans="1:54" ht="15.75" customHeight="1" x14ac:dyDescent="0.25">
      <c r="A646" s="84"/>
      <c r="B646" s="111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8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</row>
    <row r="647" spans="1:54" ht="15.75" customHeight="1" x14ac:dyDescent="0.25">
      <c r="A647" s="84"/>
      <c r="B647" s="111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8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</row>
    <row r="648" spans="1:54" ht="15.75" customHeight="1" x14ac:dyDescent="0.25">
      <c r="A648" s="84"/>
      <c r="B648" s="111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8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</row>
    <row r="649" spans="1:54" ht="15.75" customHeight="1" x14ac:dyDescent="0.25">
      <c r="A649" s="84"/>
      <c r="B649" s="111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8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</row>
    <row r="650" spans="1:54" ht="15.75" customHeight="1" x14ac:dyDescent="0.25">
      <c r="A650" s="84"/>
      <c r="B650" s="111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8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</row>
    <row r="651" spans="1:54" ht="15.75" customHeight="1" x14ac:dyDescent="0.25">
      <c r="A651" s="84"/>
      <c r="B651" s="111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8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</row>
    <row r="652" spans="1:54" ht="15.75" customHeight="1" x14ac:dyDescent="0.25">
      <c r="A652" s="84"/>
      <c r="B652" s="111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8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</row>
    <row r="653" spans="1:54" ht="15.75" customHeight="1" x14ac:dyDescent="0.25">
      <c r="A653" s="84"/>
      <c r="B653" s="111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8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</row>
    <row r="654" spans="1:54" ht="15.75" customHeight="1" x14ac:dyDescent="0.25">
      <c r="A654" s="84"/>
      <c r="B654" s="111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8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</row>
    <row r="655" spans="1:54" ht="15.75" customHeight="1" x14ac:dyDescent="0.25">
      <c r="A655" s="84"/>
      <c r="B655" s="111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8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</row>
    <row r="656" spans="1:54" ht="15.75" customHeight="1" x14ac:dyDescent="0.25">
      <c r="A656" s="84"/>
      <c r="B656" s="111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8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</row>
    <row r="657" spans="1:54" ht="15.75" customHeight="1" x14ac:dyDescent="0.25">
      <c r="A657" s="84"/>
      <c r="B657" s="111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8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</row>
    <row r="658" spans="1:54" ht="15.75" customHeight="1" x14ac:dyDescent="0.25">
      <c r="A658" s="84"/>
      <c r="B658" s="111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8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</row>
    <row r="659" spans="1:54" ht="15.75" customHeight="1" x14ac:dyDescent="0.25">
      <c r="A659" s="84"/>
      <c r="B659" s="111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8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</row>
    <row r="660" spans="1:54" ht="15.75" customHeight="1" x14ac:dyDescent="0.25">
      <c r="A660" s="84"/>
      <c r="B660" s="111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8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</row>
    <row r="661" spans="1:54" ht="15.75" customHeight="1" x14ac:dyDescent="0.25">
      <c r="A661" s="84"/>
      <c r="B661" s="111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8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</row>
    <row r="662" spans="1:54" ht="15.75" customHeight="1" x14ac:dyDescent="0.25">
      <c r="A662" s="84"/>
      <c r="B662" s="111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8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</row>
    <row r="663" spans="1:54" ht="15.75" customHeight="1" x14ac:dyDescent="0.25">
      <c r="A663" s="84"/>
      <c r="B663" s="111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8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</row>
    <row r="664" spans="1:54" ht="15.75" customHeight="1" x14ac:dyDescent="0.25">
      <c r="A664" s="84"/>
      <c r="B664" s="111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8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</row>
    <row r="665" spans="1:54" ht="15.75" customHeight="1" x14ac:dyDescent="0.25">
      <c r="A665" s="84"/>
      <c r="B665" s="111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8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</row>
    <row r="666" spans="1:54" ht="15.75" customHeight="1" x14ac:dyDescent="0.25">
      <c r="A666" s="84"/>
      <c r="B666" s="111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8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</row>
    <row r="667" spans="1:54" ht="15.75" customHeight="1" x14ac:dyDescent="0.25">
      <c r="A667" s="84"/>
      <c r="B667" s="111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8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</row>
    <row r="668" spans="1:54" ht="15.75" customHeight="1" x14ac:dyDescent="0.25">
      <c r="A668" s="84"/>
      <c r="B668" s="111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8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</row>
    <row r="669" spans="1:54" ht="15.75" customHeight="1" x14ac:dyDescent="0.25">
      <c r="A669" s="84"/>
      <c r="B669" s="111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8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</row>
    <row r="670" spans="1:54" ht="15.75" customHeight="1" x14ac:dyDescent="0.25">
      <c r="A670" s="84"/>
      <c r="B670" s="111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8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</row>
    <row r="671" spans="1:54" ht="15.75" customHeight="1" x14ac:dyDescent="0.25">
      <c r="A671" s="84"/>
      <c r="B671" s="111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8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</row>
    <row r="672" spans="1:54" ht="15.75" customHeight="1" x14ac:dyDescent="0.25">
      <c r="A672" s="84"/>
      <c r="B672" s="111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8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</row>
    <row r="673" spans="1:54" ht="15.75" customHeight="1" x14ac:dyDescent="0.25">
      <c r="A673" s="84"/>
      <c r="B673" s="111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8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</row>
    <row r="674" spans="1:54" ht="15.75" customHeight="1" x14ac:dyDescent="0.25">
      <c r="A674" s="84"/>
      <c r="B674" s="111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8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</row>
    <row r="675" spans="1:54" ht="15.75" customHeight="1" x14ac:dyDescent="0.25">
      <c r="A675" s="84"/>
      <c r="B675" s="111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8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</row>
    <row r="676" spans="1:54" ht="15.75" customHeight="1" x14ac:dyDescent="0.25">
      <c r="A676" s="84"/>
      <c r="B676" s="111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8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</row>
    <row r="677" spans="1:54" ht="15.75" customHeight="1" x14ac:dyDescent="0.25">
      <c r="A677" s="84"/>
      <c r="B677" s="111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8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</row>
    <row r="678" spans="1:54" ht="15.75" customHeight="1" x14ac:dyDescent="0.25">
      <c r="A678" s="84"/>
      <c r="B678" s="111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8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</row>
    <row r="679" spans="1:54" ht="15.75" customHeight="1" x14ac:dyDescent="0.25">
      <c r="A679" s="84"/>
      <c r="B679" s="111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8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</row>
    <row r="680" spans="1:54" ht="15.75" customHeight="1" x14ac:dyDescent="0.25">
      <c r="A680" s="84"/>
      <c r="B680" s="111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8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</row>
    <row r="681" spans="1:54" ht="15.75" customHeight="1" x14ac:dyDescent="0.25">
      <c r="A681" s="84"/>
      <c r="B681" s="111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8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</row>
    <row r="682" spans="1:54" ht="15.75" customHeight="1" x14ac:dyDescent="0.25">
      <c r="A682" s="84"/>
      <c r="B682" s="111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8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</row>
    <row r="683" spans="1:54" ht="15.75" customHeight="1" x14ac:dyDescent="0.25">
      <c r="A683" s="84"/>
      <c r="B683" s="111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8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</row>
    <row r="684" spans="1:54" ht="15.75" customHeight="1" x14ac:dyDescent="0.25">
      <c r="A684" s="84"/>
      <c r="B684" s="111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8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</row>
    <row r="685" spans="1:54" ht="15.75" customHeight="1" x14ac:dyDescent="0.25">
      <c r="A685" s="84"/>
      <c r="B685" s="111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8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</row>
    <row r="686" spans="1:54" ht="15.75" customHeight="1" x14ac:dyDescent="0.25">
      <c r="A686" s="84"/>
      <c r="B686" s="111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8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</row>
    <row r="687" spans="1:54" ht="15.75" customHeight="1" x14ac:dyDescent="0.25">
      <c r="A687" s="84"/>
      <c r="B687" s="111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8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</row>
    <row r="688" spans="1:54" ht="15.75" customHeight="1" x14ac:dyDescent="0.25">
      <c r="A688" s="84"/>
      <c r="B688" s="111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8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</row>
    <row r="689" spans="1:54" ht="15.75" customHeight="1" x14ac:dyDescent="0.25">
      <c r="A689" s="84"/>
      <c r="B689" s="111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8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</row>
    <row r="690" spans="1:54" ht="15.75" customHeight="1" x14ac:dyDescent="0.25">
      <c r="A690" s="84"/>
      <c r="B690" s="111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8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</row>
    <row r="691" spans="1:54" ht="15.75" customHeight="1" x14ac:dyDescent="0.25">
      <c r="A691" s="84"/>
      <c r="B691" s="111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8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</row>
    <row r="692" spans="1:54" ht="15.75" customHeight="1" x14ac:dyDescent="0.25">
      <c r="A692" s="84"/>
      <c r="B692" s="111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8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</row>
    <row r="693" spans="1:54" ht="15.75" customHeight="1" x14ac:dyDescent="0.25">
      <c r="A693" s="84"/>
      <c r="B693" s="111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8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</row>
    <row r="694" spans="1:54" ht="15.75" customHeight="1" x14ac:dyDescent="0.25">
      <c r="A694" s="84"/>
      <c r="B694" s="111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8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</row>
    <row r="695" spans="1:54" ht="15.75" customHeight="1" x14ac:dyDescent="0.25">
      <c r="A695" s="84"/>
      <c r="B695" s="111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8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</row>
    <row r="696" spans="1:54" ht="15.75" customHeight="1" x14ac:dyDescent="0.25">
      <c r="A696" s="84"/>
      <c r="B696" s="111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8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</row>
    <row r="697" spans="1:54" ht="15.75" customHeight="1" x14ac:dyDescent="0.25">
      <c r="A697" s="84"/>
      <c r="B697" s="111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8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</row>
    <row r="698" spans="1:54" ht="15.75" customHeight="1" x14ac:dyDescent="0.25">
      <c r="A698" s="84"/>
      <c r="B698" s="111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8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</row>
    <row r="699" spans="1:54" ht="15.75" customHeight="1" x14ac:dyDescent="0.25">
      <c r="A699" s="84"/>
      <c r="B699" s="111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8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</row>
    <row r="700" spans="1:54" ht="15.75" customHeight="1" x14ac:dyDescent="0.25">
      <c r="A700" s="84"/>
      <c r="B700" s="111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8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</row>
    <row r="701" spans="1:54" ht="15.75" customHeight="1" x14ac:dyDescent="0.25">
      <c r="A701" s="84"/>
      <c r="B701" s="111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8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</row>
    <row r="702" spans="1:54" ht="15.75" customHeight="1" x14ac:dyDescent="0.25">
      <c r="A702" s="84"/>
      <c r="B702" s="111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8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</row>
    <row r="703" spans="1:54" ht="15.75" customHeight="1" x14ac:dyDescent="0.25">
      <c r="A703" s="84"/>
      <c r="B703" s="111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8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</row>
    <row r="704" spans="1:54" ht="15.75" customHeight="1" x14ac:dyDescent="0.25">
      <c r="A704" s="84"/>
      <c r="B704" s="111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8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</row>
    <row r="705" spans="1:54" ht="15.75" customHeight="1" x14ac:dyDescent="0.25">
      <c r="A705" s="84"/>
      <c r="B705" s="111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8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</row>
    <row r="706" spans="1:54" ht="15.75" customHeight="1" x14ac:dyDescent="0.25">
      <c r="A706" s="84"/>
      <c r="B706" s="111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8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</row>
    <row r="707" spans="1:54" ht="15.75" customHeight="1" x14ac:dyDescent="0.25">
      <c r="A707" s="84"/>
      <c r="B707" s="111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8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</row>
    <row r="708" spans="1:54" ht="15.75" customHeight="1" x14ac:dyDescent="0.25">
      <c r="A708" s="84"/>
      <c r="B708" s="111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8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</row>
    <row r="709" spans="1:54" ht="15.75" customHeight="1" x14ac:dyDescent="0.25">
      <c r="A709" s="84"/>
      <c r="B709" s="111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8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</row>
    <row r="710" spans="1:54" ht="15.75" customHeight="1" x14ac:dyDescent="0.25">
      <c r="A710" s="84"/>
      <c r="B710" s="111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8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</row>
    <row r="711" spans="1:54" ht="15.75" customHeight="1" x14ac:dyDescent="0.25">
      <c r="A711" s="84"/>
      <c r="B711" s="111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8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</row>
    <row r="712" spans="1:54" ht="15.75" customHeight="1" x14ac:dyDescent="0.25">
      <c r="A712" s="84"/>
      <c r="B712" s="111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8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</row>
    <row r="713" spans="1:54" ht="15.75" customHeight="1" x14ac:dyDescent="0.25">
      <c r="A713" s="84"/>
      <c r="B713" s="111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8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</row>
    <row r="714" spans="1:54" ht="15.75" customHeight="1" x14ac:dyDescent="0.25">
      <c r="A714" s="84"/>
      <c r="B714" s="111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8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</row>
    <row r="715" spans="1:54" ht="15.75" customHeight="1" x14ac:dyDescent="0.25">
      <c r="A715" s="84"/>
      <c r="B715" s="111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8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</row>
    <row r="716" spans="1:54" ht="15.75" customHeight="1" x14ac:dyDescent="0.25">
      <c r="A716" s="84"/>
      <c r="B716" s="111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8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</row>
    <row r="717" spans="1:54" ht="15.75" customHeight="1" x14ac:dyDescent="0.25">
      <c r="A717" s="84"/>
      <c r="B717" s="111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8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</row>
    <row r="718" spans="1:54" ht="15.75" customHeight="1" x14ac:dyDescent="0.25">
      <c r="A718" s="84"/>
      <c r="B718" s="111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8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</row>
    <row r="719" spans="1:54" ht="15.75" customHeight="1" x14ac:dyDescent="0.25">
      <c r="A719" s="84"/>
      <c r="B719" s="111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8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</row>
    <row r="720" spans="1:54" ht="15.75" customHeight="1" x14ac:dyDescent="0.25">
      <c r="A720" s="84"/>
      <c r="B720" s="111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8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</row>
    <row r="721" spans="1:54" ht="15.75" customHeight="1" x14ac:dyDescent="0.25">
      <c r="A721" s="84"/>
      <c r="B721" s="111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8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</row>
    <row r="722" spans="1:54" ht="15.75" customHeight="1" x14ac:dyDescent="0.25">
      <c r="A722" s="84"/>
      <c r="B722" s="111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8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</row>
    <row r="723" spans="1:54" ht="15.75" customHeight="1" x14ac:dyDescent="0.25">
      <c r="A723" s="84"/>
      <c r="B723" s="111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8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</row>
    <row r="724" spans="1:54" ht="15.75" customHeight="1" x14ac:dyDescent="0.25">
      <c r="A724" s="84"/>
      <c r="B724" s="111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8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</row>
    <row r="725" spans="1:54" ht="15.75" customHeight="1" x14ac:dyDescent="0.25">
      <c r="A725" s="84"/>
      <c r="B725" s="111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8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</row>
    <row r="726" spans="1:54" ht="15.75" customHeight="1" x14ac:dyDescent="0.25">
      <c r="A726" s="84"/>
      <c r="B726" s="111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8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</row>
    <row r="727" spans="1:54" ht="15.75" customHeight="1" x14ac:dyDescent="0.25">
      <c r="A727" s="84"/>
      <c r="B727" s="111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8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</row>
    <row r="728" spans="1:54" ht="15.75" customHeight="1" x14ac:dyDescent="0.25">
      <c r="A728" s="84"/>
      <c r="B728" s="111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8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</row>
    <row r="729" spans="1:54" ht="15.75" customHeight="1" x14ac:dyDescent="0.25">
      <c r="A729" s="84"/>
      <c r="B729" s="111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8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</row>
    <row r="730" spans="1:54" ht="15.75" customHeight="1" x14ac:dyDescent="0.25">
      <c r="A730" s="84"/>
      <c r="B730" s="111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8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</row>
    <row r="731" spans="1:54" ht="15.75" customHeight="1" x14ac:dyDescent="0.25">
      <c r="A731" s="84"/>
      <c r="B731" s="111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8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</row>
    <row r="732" spans="1:54" ht="15.75" customHeight="1" x14ac:dyDescent="0.25">
      <c r="A732" s="84"/>
      <c r="B732" s="111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8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</row>
    <row r="733" spans="1:54" ht="15.75" customHeight="1" x14ac:dyDescent="0.25">
      <c r="A733" s="84"/>
      <c r="B733" s="111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8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</row>
    <row r="734" spans="1:54" ht="15.75" customHeight="1" x14ac:dyDescent="0.25">
      <c r="A734" s="84"/>
      <c r="B734" s="111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8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</row>
    <row r="735" spans="1:54" ht="15.75" customHeight="1" x14ac:dyDescent="0.25">
      <c r="A735" s="84"/>
      <c r="B735" s="111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8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</row>
    <row r="736" spans="1:54" ht="15.75" customHeight="1" x14ac:dyDescent="0.25">
      <c r="A736" s="84"/>
      <c r="B736" s="111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8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</row>
    <row r="737" spans="1:54" ht="15.75" customHeight="1" x14ac:dyDescent="0.25">
      <c r="A737" s="84"/>
      <c r="B737" s="111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8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</row>
    <row r="738" spans="1:54" ht="15.75" customHeight="1" x14ac:dyDescent="0.25">
      <c r="A738" s="84"/>
      <c r="B738" s="111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8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</row>
    <row r="739" spans="1:54" ht="15.75" customHeight="1" x14ac:dyDescent="0.25">
      <c r="A739" s="84"/>
      <c r="B739" s="111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8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</row>
    <row r="740" spans="1:54" ht="15.75" customHeight="1" x14ac:dyDescent="0.25">
      <c r="A740" s="84"/>
      <c r="B740" s="111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8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</row>
    <row r="741" spans="1:54" ht="15.75" customHeight="1" x14ac:dyDescent="0.25">
      <c r="A741" s="84"/>
      <c r="B741" s="111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8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</row>
    <row r="742" spans="1:54" ht="15.75" customHeight="1" x14ac:dyDescent="0.25">
      <c r="A742" s="84"/>
      <c r="B742" s="111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8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</row>
    <row r="743" spans="1:54" ht="15.75" customHeight="1" x14ac:dyDescent="0.25">
      <c r="A743" s="84"/>
      <c r="B743" s="111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8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</row>
    <row r="744" spans="1:54" ht="15.75" customHeight="1" x14ac:dyDescent="0.25">
      <c r="A744" s="84"/>
      <c r="B744" s="111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8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</row>
    <row r="745" spans="1:54" ht="15.75" customHeight="1" x14ac:dyDescent="0.25">
      <c r="A745" s="84"/>
      <c r="B745" s="111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8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</row>
    <row r="746" spans="1:54" ht="15.75" customHeight="1" x14ac:dyDescent="0.25">
      <c r="A746" s="84"/>
      <c r="B746" s="111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8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</row>
    <row r="747" spans="1:54" ht="15.75" customHeight="1" x14ac:dyDescent="0.25">
      <c r="A747" s="84"/>
      <c r="B747" s="111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8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</row>
    <row r="748" spans="1:54" ht="15.75" customHeight="1" x14ac:dyDescent="0.25">
      <c r="A748" s="84"/>
      <c r="B748" s="111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8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</row>
    <row r="749" spans="1:54" ht="15.75" customHeight="1" x14ac:dyDescent="0.25">
      <c r="A749" s="84"/>
      <c r="B749" s="111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8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</row>
    <row r="750" spans="1:54" ht="15.75" customHeight="1" x14ac:dyDescent="0.25">
      <c r="A750" s="84"/>
      <c r="B750" s="111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8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</row>
    <row r="751" spans="1:54" ht="15.75" customHeight="1" x14ac:dyDescent="0.25">
      <c r="A751" s="84"/>
      <c r="B751" s="111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8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</row>
    <row r="752" spans="1:54" ht="15.75" customHeight="1" x14ac:dyDescent="0.25">
      <c r="A752" s="84"/>
      <c r="B752" s="111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8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</row>
    <row r="753" spans="1:54" ht="15.75" customHeight="1" x14ac:dyDescent="0.25">
      <c r="A753" s="84"/>
      <c r="B753" s="111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8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</row>
    <row r="754" spans="1:54" ht="15.75" customHeight="1" x14ac:dyDescent="0.25">
      <c r="A754" s="84"/>
      <c r="B754" s="111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8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</row>
    <row r="755" spans="1:54" ht="15.75" customHeight="1" x14ac:dyDescent="0.25">
      <c r="A755" s="84"/>
      <c r="B755" s="111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8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</row>
    <row r="756" spans="1:54" ht="15.75" customHeight="1" x14ac:dyDescent="0.25">
      <c r="A756" s="84"/>
      <c r="B756" s="111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8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</row>
    <row r="757" spans="1:54" ht="15.75" customHeight="1" x14ac:dyDescent="0.25">
      <c r="A757" s="84"/>
      <c r="B757" s="111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8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</row>
    <row r="758" spans="1:54" ht="15.75" customHeight="1" x14ac:dyDescent="0.25">
      <c r="A758" s="84"/>
      <c r="B758" s="111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8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</row>
    <row r="759" spans="1:54" ht="15.75" customHeight="1" x14ac:dyDescent="0.25">
      <c r="A759" s="84"/>
      <c r="B759" s="111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8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</row>
    <row r="760" spans="1:54" ht="15.75" customHeight="1" x14ac:dyDescent="0.25">
      <c r="A760" s="84"/>
      <c r="B760" s="111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8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</row>
    <row r="761" spans="1:54" ht="15.75" customHeight="1" x14ac:dyDescent="0.25">
      <c r="A761" s="84"/>
      <c r="B761" s="111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8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</row>
    <row r="762" spans="1:54" ht="15.75" customHeight="1" x14ac:dyDescent="0.25">
      <c r="A762" s="84"/>
      <c r="B762" s="111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8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</row>
    <row r="763" spans="1:54" ht="15.75" customHeight="1" x14ac:dyDescent="0.25">
      <c r="A763" s="84"/>
      <c r="B763" s="111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8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</row>
    <row r="764" spans="1:54" ht="15.75" customHeight="1" x14ac:dyDescent="0.25">
      <c r="A764" s="84"/>
      <c r="B764" s="111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8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</row>
    <row r="765" spans="1:54" ht="15.75" customHeight="1" x14ac:dyDescent="0.25">
      <c r="A765" s="84"/>
      <c r="B765" s="111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8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</row>
    <row r="766" spans="1:54" ht="15.75" customHeight="1" x14ac:dyDescent="0.25">
      <c r="A766" s="84"/>
      <c r="B766" s="111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8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</row>
    <row r="767" spans="1:54" ht="15.75" customHeight="1" x14ac:dyDescent="0.25">
      <c r="A767" s="84"/>
      <c r="B767" s="111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8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</row>
    <row r="768" spans="1:54" ht="15.75" customHeight="1" x14ac:dyDescent="0.25">
      <c r="A768" s="84"/>
      <c r="B768" s="111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8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</row>
    <row r="769" spans="1:54" ht="15.75" customHeight="1" x14ac:dyDescent="0.25">
      <c r="A769" s="84"/>
      <c r="B769" s="111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8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</row>
    <row r="770" spans="1:54" ht="15.75" customHeight="1" x14ac:dyDescent="0.25">
      <c r="A770" s="84"/>
      <c r="B770" s="111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8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</row>
    <row r="771" spans="1:54" ht="15.75" customHeight="1" x14ac:dyDescent="0.25">
      <c r="A771" s="84"/>
      <c r="B771" s="111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8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</row>
    <row r="772" spans="1:54" ht="15.75" customHeight="1" x14ac:dyDescent="0.25">
      <c r="A772" s="84"/>
      <c r="B772" s="111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8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</row>
    <row r="773" spans="1:54" ht="15.75" customHeight="1" x14ac:dyDescent="0.25">
      <c r="A773" s="84"/>
      <c r="B773" s="111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8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</row>
    <row r="774" spans="1:54" ht="15.75" customHeight="1" x14ac:dyDescent="0.25">
      <c r="A774" s="84"/>
      <c r="B774" s="111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8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</row>
    <row r="775" spans="1:54" ht="15.75" customHeight="1" x14ac:dyDescent="0.25">
      <c r="A775" s="84"/>
      <c r="B775" s="111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8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</row>
    <row r="776" spans="1:54" ht="15.75" customHeight="1" x14ac:dyDescent="0.25">
      <c r="A776" s="84"/>
      <c r="B776" s="111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8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</row>
    <row r="777" spans="1:54" ht="15.75" customHeight="1" x14ac:dyDescent="0.25">
      <c r="A777" s="84"/>
      <c r="B777" s="111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8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</row>
    <row r="778" spans="1:54" ht="15.75" customHeight="1" x14ac:dyDescent="0.25">
      <c r="A778" s="84"/>
      <c r="B778" s="111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8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</row>
    <row r="779" spans="1:54" ht="15.75" customHeight="1" x14ac:dyDescent="0.25">
      <c r="A779" s="84"/>
      <c r="B779" s="111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8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</row>
    <row r="780" spans="1:54" ht="15.75" customHeight="1" x14ac:dyDescent="0.25">
      <c r="A780" s="84"/>
      <c r="B780" s="111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8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</row>
    <row r="781" spans="1:54" ht="15.75" customHeight="1" x14ac:dyDescent="0.25">
      <c r="A781" s="84"/>
      <c r="B781" s="111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8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</row>
    <row r="782" spans="1:54" ht="15.75" customHeight="1" x14ac:dyDescent="0.25">
      <c r="A782" s="84"/>
      <c r="B782" s="111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8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</row>
    <row r="783" spans="1:54" ht="15.75" customHeight="1" x14ac:dyDescent="0.25">
      <c r="A783" s="84"/>
      <c r="B783" s="111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8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</row>
    <row r="784" spans="1:54" ht="15.75" customHeight="1" x14ac:dyDescent="0.25">
      <c r="A784" s="84"/>
      <c r="B784" s="111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8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</row>
    <row r="785" spans="1:54" ht="15.75" customHeight="1" x14ac:dyDescent="0.25">
      <c r="A785" s="84"/>
      <c r="B785" s="111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8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</row>
    <row r="786" spans="1:54" ht="15.75" customHeight="1" x14ac:dyDescent="0.25">
      <c r="A786" s="84"/>
      <c r="B786" s="111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8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</row>
    <row r="787" spans="1:54" ht="15.75" customHeight="1" x14ac:dyDescent="0.25">
      <c r="A787" s="84"/>
      <c r="B787" s="111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8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</row>
    <row r="788" spans="1:54" ht="15.75" customHeight="1" x14ac:dyDescent="0.25">
      <c r="A788" s="84"/>
      <c r="B788" s="111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8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</row>
    <row r="789" spans="1:54" ht="15.75" customHeight="1" x14ac:dyDescent="0.25">
      <c r="A789" s="84"/>
      <c r="B789" s="111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8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</row>
    <row r="790" spans="1:54" ht="15.75" customHeight="1" x14ac:dyDescent="0.25">
      <c r="A790" s="84"/>
      <c r="B790" s="111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8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</row>
    <row r="791" spans="1:54" ht="15.75" customHeight="1" x14ac:dyDescent="0.25">
      <c r="A791" s="84"/>
      <c r="B791" s="111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8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</row>
    <row r="792" spans="1:54" ht="15.75" customHeight="1" x14ac:dyDescent="0.25">
      <c r="A792" s="84"/>
      <c r="B792" s="111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8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</row>
    <row r="793" spans="1:54" ht="15.75" customHeight="1" x14ac:dyDescent="0.25">
      <c r="A793" s="84"/>
      <c r="B793" s="111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8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</row>
    <row r="794" spans="1:54" ht="15.75" customHeight="1" x14ac:dyDescent="0.25">
      <c r="A794" s="84"/>
      <c r="B794" s="111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8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</row>
    <row r="795" spans="1:54" ht="15.75" customHeight="1" x14ac:dyDescent="0.25">
      <c r="A795" s="84"/>
      <c r="B795" s="111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8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</row>
    <row r="796" spans="1:54" ht="15.75" customHeight="1" x14ac:dyDescent="0.25">
      <c r="A796" s="84"/>
      <c r="B796" s="111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8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</row>
    <row r="797" spans="1:54" ht="15.75" customHeight="1" x14ac:dyDescent="0.25">
      <c r="A797" s="84"/>
      <c r="B797" s="111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8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</row>
    <row r="798" spans="1:54" ht="15.75" customHeight="1" x14ac:dyDescent="0.25">
      <c r="A798" s="84"/>
      <c r="B798" s="111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8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</row>
    <row r="799" spans="1:54" ht="15.75" customHeight="1" x14ac:dyDescent="0.25">
      <c r="A799" s="84"/>
      <c r="B799" s="111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8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</row>
    <row r="800" spans="1:54" ht="15.75" customHeight="1" x14ac:dyDescent="0.25">
      <c r="A800" s="84"/>
      <c r="B800" s="111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8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</row>
    <row r="801" spans="1:54" ht="15.75" customHeight="1" x14ac:dyDescent="0.25">
      <c r="A801" s="84"/>
      <c r="B801" s="111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8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</row>
    <row r="802" spans="1:54" ht="15.75" customHeight="1" x14ac:dyDescent="0.25">
      <c r="A802" s="84"/>
      <c r="B802" s="111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8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</row>
    <row r="803" spans="1:54" ht="15.75" customHeight="1" x14ac:dyDescent="0.25">
      <c r="A803" s="84"/>
      <c r="B803" s="111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8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</row>
    <row r="804" spans="1:54" ht="15.75" customHeight="1" x14ac:dyDescent="0.25">
      <c r="A804" s="84"/>
      <c r="B804" s="111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8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</row>
    <row r="805" spans="1:54" ht="15.75" customHeight="1" x14ac:dyDescent="0.25">
      <c r="A805" s="84"/>
      <c r="B805" s="111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8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</row>
    <row r="806" spans="1:54" ht="15.75" customHeight="1" x14ac:dyDescent="0.25">
      <c r="A806" s="84"/>
      <c r="B806" s="111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8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</row>
    <row r="807" spans="1:54" ht="15.75" customHeight="1" x14ac:dyDescent="0.25">
      <c r="A807" s="84"/>
      <c r="B807" s="111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8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</row>
    <row r="808" spans="1:54" ht="15.75" customHeight="1" x14ac:dyDescent="0.25">
      <c r="A808" s="84"/>
      <c r="B808" s="111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8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</row>
    <row r="809" spans="1:54" ht="15.75" customHeight="1" x14ac:dyDescent="0.25">
      <c r="A809" s="84"/>
      <c r="B809" s="111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8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</row>
    <row r="810" spans="1:54" ht="15.75" customHeight="1" x14ac:dyDescent="0.25">
      <c r="A810" s="84"/>
      <c r="B810" s="111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8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</row>
    <row r="811" spans="1:54" ht="15.75" customHeight="1" x14ac:dyDescent="0.25">
      <c r="A811" s="84"/>
      <c r="B811" s="111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8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</row>
    <row r="812" spans="1:54" ht="15.75" customHeight="1" x14ac:dyDescent="0.25">
      <c r="A812" s="84"/>
      <c r="B812" s="111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8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</row>
    <row r="813" spans="1:54" ht="15.75" customHeight="1" x14ac:dyDescent="0.25">
      <c r="A813" s="84"/>
      <c r="B813" s="111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8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</row>
    <row r="814" spans="1:54" ht="15.75" customHeight="1" x14ac:dyDescent="0.25">
      <c r="A814" s="84"/>
      <c r="B814" s="111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8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</row>
    <row r="815" spans="1:54" ht="15.75" customHeight="1" x14ac:dyDescent="0.25">
      <c r="A815" s="84"/>
      <c r="B815" s="111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8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</row>
    <row r="816" spans="1:54" ht="15.75" customHeight="1" x14ac:dyDescent="0.25">
      <c r="A816" s="84"/>
      <c r="B816" s="111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8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</row>
    <row r="817" spans="1:54" ht="15.75" customHeight="1" x14ac:dyDescent="0.25">
      <c r="A817" s="84"/>
      <c r="B817" s="111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8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</row>
    <row r="818" spans="1:54" ht="15.75" customHeight="1" x14ac:dyDescent="0.25">
      <c r="A818" s="84"/>
      <c r="B818" s="111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8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</row>
    <row r="819" spans="1:54" ht="15.75" customHeight="1" x14ac:dyDescent="0.25">
      <c r="A819" s="84"/>
      <c r="B819" s="111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8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</row>
    <row r="820" spans="1:54" ht="15.75" customHeight="1" x14ac:dyDescent="0.25">
      <c r="A820" s="84"/>
      <c r="B820" s="111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8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</row>
    <row r="821" spans="1:54" ht="15.75" customHeight="1" x14ac:dyDescent="0.25">
      <c r="A821" s="84"/>
      <c r="B821" s="111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8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</row>
    <row r="822" spans="1:54" ht="15.75" customHeight="1" x14ac:dyDescent="0.25">
      <c r="A822" s="84"/>
      <c r="B822" s="111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8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</row>
    <row r="823" spans="1:54" ht="15.75" customHeight="1" x14ac:dyDescent="0.25">
      <c r="A823" s="84"/>
      <c r="B823" s="111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8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</row>
    <row r="824" spans="1:54" ht="15.75" customHeight="1" x14ac:dyDescent="0.25">
      <c r="A824" s="84"/>
      <c r="B824" s="111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8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</row>
    <row r="825" spans="1:54" ht="15.75" customHeight="1" x14ac:dyDescent="0.25">
      <c r="A825" s="84"/>
      <c r="B825" s="111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8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</row>
    <row r="826" spans="1:54" ht="15.75" customHeight="1" x14ac:dyDescent="0.25">
      <c r="A826" s="84"/>
      <c r="B826" s="111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8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</row>
    <row r="827" spans="1:54" ht="15.75" customHeight="1" x14ac:dyDescent="0.25">
      <c r="A827" s="84"/>
      <c r="B827" s="111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8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</row>
    <row r="828" spans="1:54" ht="15.75" customHeight="1" x14ac:dyDescent="0.25">
      <c r="A828" s="84"/>
      <c r="B828" s="111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8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</row>
    <row r="829" spans="1:54" ht="15.75" customHeight="1" x14ac:dyDescent="0.25">
      <c r="A829" s="84"/>
      <c r="B829" s="111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8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</row>
    <row r="830" spans="1:54" ht="15.75" customHeight="1" x14ac:dyDescent="0.25">
      <c r="A830" s="84"/>
      <c r="B830" s="111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8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</row>
    <row r="831" spans="1:54" ht="15.75" customHeight="1" x14ac:dyDescent="0.25">
      <c r="A831" s="84"/>
      <c r="B831" s="111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8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</row>
    <row r="832" spans="1:54" ht="15.75" customHeight="1" x14ac:dyDescent="0.25">
      <c r="A832" s="84"/>
      <c r="B832" s="111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8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</row>
    <row r="833" spans="1:54" ht="15.75" customHeight="1" x14ac:dyDescent="0.25">
      <c r="A833" s="84"/>
      <c r="B833" s="111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8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</row>
    <row r="834" spans="1:54" ht="15.75" customHeight="1" x14ac:dyDescent="0.25">
      <c r="A834" s="84"/>
      <c r="B834" s="111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8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</row>
    <row r="835" spans="1:54" ht="15.75" customHeight="1" x14ac:dyDescent="0.25">
      <c r="A835" s="84"/>
      <c r="B835" s="111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8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</row>
    <row r="836" spans="1:54" ht="15.75" customHeight="1" x14ac:dyDescent="0.25">
      <c r="A836" s="84"/>
      <c r="B836" s="111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8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</row>
    <row r="837" spans="1:54" ht="15.75" customHeight="1" x14ac:dyDescent="0.25">
      <c r="A837" s="84"/>
      <c r="B837" s="111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8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</row>
    <row r="838" spans="1:54" ht="15.75" customHeight="1" x14ac:dyDescent="0.25">
      <c r="A838" s="84"/>
      <c r="B838" s="111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8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</row>
    <row r="839" spans="1:54" ht="15.75" customHeight="1" x14ac:dyDescent="0.25">
      <c r="A839" s="84"/>
      <c r="B839" s="111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8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</row>
    <row r="840" spans="1:54" ht="15.75" customHeight="1" x14ac:dyDescent="0.25">
      <c r="A840" s="84"/>
      <c r="B840" s="111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8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</row>
    <row r="841" spans="1:54" ht="15.75" customHeight="1" x14ac:dyDescent="0.25">
      <c r="A841" s="84"/>
      <c r="B841" s="111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8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</row>
    <row r="842" spans="1:54" ht="15.75" customHeight="1" x14ac:dyDescent="0.25">
      <c r="A842" s="84"/>
      <c r="B842" s="111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8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</row>
    <row r="843" spans="1:54" ht="15.75" customHeight="1" x14ac:dyDescent="0.25">
      <c r="A843" s="84"/>
      <c r="B843" s="111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8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</row>
    <row r="844" spans="1:54" ht="15.75" customHeight="1" x14ac:dyDescent="0.25">
      <c r="A844" s="84"/>
      <c r="B844" s="111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8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</row>
    <row r="845" spans="1:54" ht="15.75" customHeight="1" x14ac:dyDescent="0.25">
      <c r="A845" s="84"/>
      <c r="B845" s="111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8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</row>
    <row r="846" spans="1:54" ht="15.75" customHeight="1" x14ac:dyDescent="0.25">
      <c r="A846" s="84"/>
      <c r="B846" s="111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8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</row>
    <row r="847" spans="1:54" ht="15.75" customHeight="1" x14ac:dyDescent="0.25">
      <c r="A847" s="84"/>
      <c r="B847" s="111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8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</row>
    <row r="848" spans="1:54" ht="15.75" customHeight="1" x14ac:dyDescent="0.25">
      <c r="A848" s="84"/>
      <c r="B848" s="111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8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</row>
    <row r="849" spans="1:54" ht="15.75" customHeight="1" x14ac:dyDescent="0.25">
      <c r="A849" s="84"/>
      <c r="B849" s="111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8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</row>
    <row r="850" spans="1:54" ht="15.75" customHeight="1" x14ac:dyDescent="0.25">
      <c r="A850" s="84"/>
      <c r="B850" s="111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8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</row>
    <row r="851" spans="1:54" ht="15.75" customHeight="1" x14ac:dyDescent="0.25">
      <c r="A851" s="84"/>
      <c r="B851" s="111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8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</row>
    <row r="852" spans="1:54" ht="15.75" customHeight="1" x14ac:dyDescent="0.25">
      <c r="A852" s="84"/>
      <c r="B852" s="111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8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</row>
    <row r="853" spans="1:54" ht="15.75" customHeight="1" x14ac:dyDescent="0.25">
      <c r="A853" s="84"/>
      <c r="B853" s="111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8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</row>
    <row r="854" spans="1:54" ht="15.75" customHeight="1" x14ac:dyDescent="0.25">
      <c r="A854" s="84"/>
      <c r="B854" s="111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8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</row>
    <row r="855" spans="1:54" ht="15.75" customHeight="1" x14ac:dyDescent="0.25">
      <c r="A855" s="84"/>
      <c r="B855" s="111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8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</row>
    <row r="856" spans="1:54" ht="15.75" customHeight="1" x14ac:dyDescent="0.25">
      <c r="A856" s="84"/>
      <c r="B856" s="111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8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</row>
    <row r="857" spans="1:54" ht="15.75" customHeight="1" x14ac:dyDescent="0.25">
      <c r="A857" s="84"/>
      <c r="B857" s="111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8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</row>
    <row r="858" spans="1:54" ht="15.75" customHeight="1" x14ac:dyDescent="0.25">
      <c r="A858" s="84"/>
      <c r="B858" s="111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8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</row>
    <row r="859" spans="1:54" ht="15.75" customHeight="1" x14ac:dyDescent="0.25">
      <c r="A859" s="84"/>
      <c r="B859" s="111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8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</row>
    <row r="860" spans="1:54" ht="15.75" customHeight="1" x14ac:dyDescent="0.25">
      <c r="A860" s="84"/>
      <c r="B860" s="111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8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</row>
    <row r="861" spans="1:54" ht="15.75" customHeight="1" x14ac:dyDescent="0.25">
      <c r="A861" s="84"/>
      <c r="B861" s="111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8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</row>
    <row r="862" spans="1:54" ht="15.75" customHeight="1" x14ac:dyDescent="0.25">
      <c r="A862" s="84"/>
      <c r="B862" s="111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8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</row>
    <row r="863" spans="1:54" ht="15.75" customHeight="1" x14ac:dyDescent="0.25">
      <c r="A863" s="84"/>
      <c r="B863" s="111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8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</row>
    <row r="864" spans="1:54" ht="15.75" customHeight="1" x14ac:dyDescent="0.25">
      <c r="A864" s="84"/>
      <c r="B864" s="111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8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</row>
    <row r="865" spans="1:54" ht="15.75" customHeight="1" x14ac:dyDescent="0.25">
      <c r="A865" s="84"/>
      <c r="B865" s="111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8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</row>
    <row r="866" spans="1:54" ht="15.75" customHeight="1" x14ac:dyDescent="0.25">
      <c r="A866" s="84"/>
      <c r="B866" s="111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8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</row>
    <row r="867" spans="1:54" ht="15.75" customHeight="1" x14ac:dyDescent="0.25">
      <c r="A867" s="84"/>
      <c r="B867" s="111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8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</row>
    <row r="868" spans="1:54" ht="15.75" customHeight="1" x14ac:dyDescent="0.25">
      <c r="A868" s="84"/>
      <c r="B868" s="111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8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</row>
    <row r="869" spans="1:54" ht="15.75" customHeight="1" x14ac:dyDescent="0.25">
      <c r="A869" s="84"/>
      <c r="B869" s="111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8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</row>
    <row r="870" spans="1:54" ht="15.75" customHeight="1" x14ac:dyDescent="0.25">
      <c r="A870" s="84"/>
      <c r="B870" s="111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8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</row>
    <row r="871" spans="1:54" ht="15.75" customHeight="1" x14ac:dyDescent="0.25">
      <c r="A871" s="84"/>
      <c r="B871" s="111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8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</row>
    <row r="872" spans="1:54" ht="15.75" customHeight="1" x14ac:dyDescent="0.25">
      <c r="A872" s="84"/>
      <c r="B872" s="111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8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</row>
    <row r="873" spans="1:54" ht="15.75" customHeight="1" x14ac:dyDescent="0.25">
      <c r="A873" s="84"/>
      <c r="B873" s="111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8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</row>
    <row r="874" spans="1:54" ht="15.75" customHeight="1" x14ac:dyDescent="0.25">
      <c r="A874" s="84"/>
      <c r="B874" s="111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8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</row>
    <row r="875" spans="1:54" ht="15.75" customHeight="1" x14ac:dyDescent="0.25">
      <c r="A875" s="84"/>
      <c r="B875" s="111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8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</row>
    <row r="876" spans="1:54" ht="15.75" customHeight="1" x14ac:dyDescent="0.25">
      <c r="A876" s="84"/>
      <c r="B876" s="111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8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</row>
    <row r="877" spans="1:54" ht="15.75" customHeight="1" x14ac:dyDescent="0.25">
      <c r="A877" s="84"/>
      <c r="B877" s="111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8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</row>
    <row r="878" spans="1:54" ht="15.75" customHeight="1" x14ac:dyDescent="0.25">
      <c r="A878" s="84"/>
      <c r="B878" s="111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8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</row>
    <row r="879" spans="1:54" ht="15.75" customHeight="1" x14ac:dyDescent="0.25">
      <c r="A879" s="84"/>
      <c r="B879" s="111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8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</row>
    <row r="880" spans="1:54" ht="15.75" customHeight="1" x14ac:dyDescent="0.25">
      <c r="A880" s="84"/>
      <c r="B880" s="111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8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</row>
    <row r="881" spans="1:54" ht="15.75" customHeight="1" x14ac:dyDescent="0.25">
      <c r="A881" s="84"/>
      <c r="B881" s="111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8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</row>
    <row r="882" spans="1:54" ht="15.75" customHeight="1" x14ac:dyDescent="0.25">
      <c r="A882" s="84"/>
      <c r="B882" s="111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8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</row>
    <row r="883" spans="1:54" ht="15.75" customHeight="1" x14ac:dyDescent="0.25">
      <c r="A883" s="84"/>
      <c r="B883" s="111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8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</row>
    <row r="884" spans="1:54" ht="15.75" customHeight="1" x14ac:dyDescent="0.25">
      <c r="A884" s="84"/>
      <c r="B884" s="111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8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</row>
    <row r="885" spans="1:54" ht="15.75" customHeight="1" x14ac:dyDescent="0.25">
      <c r="A885" s="84"/>
      <c r="B885" s="111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8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</row>
    <row r="886" spans="1:54" ht="15.75" customHeight="1" x14ac:dyDescent="0.25">
      <c r="A886" s="84"/>
      <c r="B886" s="111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8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</row>
    <row r="887" spans="1:54" ht="15.75" customHeight="1" x14ac:dyDescent="0.25">
      <c r="A887" s="84"/>
      <c r="B887" s="111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8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</row>
    <row r="888" spans="1:54" ht="15.75" customHeight="1" x14ac:dyDescent="0.25">
      <c r="A888" s="84"/>
      <c r="B888" s="111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8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</row>
    <row r="889" spans="1:54" ht="15.75" customHeight="1" x14ac:dyDescent="0.25">
      <c r="A889" s="84"/>
      <c r="B889" s="111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8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</row>
    <row r="890" spans="1:54" ht="15.75" customHeight="1" x14ac:dyDescent="0.25">
      <c r="A890" s="84"/>
      <c r="B890" s="111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8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</row>
    <row r="891" spans="1:54" ht="15.75" customHeight="1" x14ac:dyDescent="0.25">
      <c r="A891" s="84"/>
      <c r="B891" s="111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8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</row>
    <row r="892" spans="1:54" ht="15.75" customHeight="1" x14ac:dyDescent="0.25">
      <c r="A892" s="84"/>
      <c r="B892" s="111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8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</row>
    <row r="893" spans="1:54" ht="15.75" customHeight="1" x14ac:dyDescent="0.25">
      <c r="A893" s="84"/>
      <c r="B893" s="111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8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</row>
    <row r="894" spans="1:54" ht="15.75" customHeight="1" x14ac:dyDescent="0.25">
      <c r="A894" s="84"/>
      <c r="B894" s="111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8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</row>
    <row r="895" spans="1:54" ht="15.75" customHeight="1" x14ac:dyDescent="0.25">
      <c r="A895" s="84"/>
      <c r="B895" s="111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8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</row>
    <row r="896" spans="1:54" ht="15.75" customHeight="1" x14ac:dyDescent="0.25">
      <c r="A896" s="84"/>
      <c r="B896" s="111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8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</row>
    <row r="897" spans="1:54" ht="15.75" customHeight="1" x14ac:dyDescent="0.25">
      <c r="A897" s="84"/>
      <c r="B897" s="111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8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</row>
    <row r="898" spans="1:54" ht="15.75" customHeight="1" x14ac:dyDescent="0.25">
      <c r="A898" s="84"/>
      <c r="B898" s="111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8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</row>
    <row r="899" spans="1:54" ht="15.75" customHeight="1" x14ac:dyDescent="0.25">
      <c r="A899" s="84"/>
      <c r="B899" s="111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8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</row>
    <row r="900" spans="1:54" ht="15.75" customHeight="1" x14ac:dyDescent="0.25">
      <c r="A900" s="84"/>
      <c r="B900" s="111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8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</row>
    <row r="901" spans="1:54" ht="15.75" customHeight="1" x14ac:dyDescent="0.25">
      <c r="A901" s="84"/>
      <c r="B901" s="111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8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</row>
    <row r="902" spans="1:54" ht="15.75" customHeight="1" x14ac:dyDescent="0.25">
      <c r="A902" s="84"/>
      <c r="B902" s="111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8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</row>
    <row r="903" spans="1:54" ht="15.75" customHeight="1" x14ac:dyDescent="0.25">
      <c r="A903" s="84"/>
      <c r="B903" s="111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8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</row>
    <row r="904" spans="1:54" ht="15.75" customHeight="1" x14ac:dyDescent="0.25">
      <c r="A904" s="84"/>
      <c r="B904" s="111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8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</row>
    <row r="905" spans="1:54" ht="15.75" customHeight="1" x14ac:dyDescent="0.25">
      <c r="A905" s="84"/>
      <c r="B905" s="111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8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</row>
    <row r="906" spans="1:54" ht="15.75" customHeight="1" x14ac:dyDescent="0.25">
      <c r="A906" s="84"/>
      <c r="B906" s="111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8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</row>
    <row r="907" spans="1:54" ht="15.75" customHeight="1" x14ac:dyDescent="0.25">
      <c r="A907" s="84"/>
      <c r="B907" s="111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8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</row>
    <row r="908" spans="1:54" ht="15.75" customHeight="1" x14ac:dyDescent="0.25">
      <c r="A908" s="84"/>
      <c r="B908" s="111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8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</row>
    <row r="909" spans="1:54" ht="15.75" customHeight="1" x14ac:dyDescent="0.25">
      <c r="A909" s="84"/>
      <c r="B909" s="111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8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</row>
    <row r="910" spans="1:54" ht="15.75" customHeight="1" x14ac:dyDescent="0.25">
      <c r="A910" s="84"/>
      <c r="B910" s="111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8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</row>
    <row r="911" spans="1:54" ht="15.75" customHeight="1" x14ac:dyDescent="0.25">
      <c r="A911" s="84"/>
      <c r="B911" s="111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8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</row>
    <row r="912" spans="1:54" ht="15.75" customHeight="1" x14ac:dyDescent="0.25">
      <c r="A912" s="84"/>
      <c r="B912" s="111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8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</row>
    <row r="913" spans="1:54" ht="15.75" customHeight="1" x14ac:dyDescent="0.25">
      <c r="A913" s="84"/>
      <c r="B913" s="111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8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</row>
    <row r="914" spans="1:54" ht="15.75" customHeight="1" x14ac:dyDescent="0.25">
      <c r="A914" s="84"/>
      <c r="B914" s="111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8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</row>
    <row r="915" spans="1:54" ht="15.75" customHeight="1" x14ac:dyDescent="0.25">
      <c r="A915" s="84"/>
      <c r="B915" s="111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8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</row>
    <row r="916" spans="1:54" ht="15.75" customHeight="1" x14ac:dyDescent="0.25">
      <c r="A916" s="84"/>
      <c r="B916" s="111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8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</row>
    <row r="917" spans="1:54" ht="15.75" customHeight="1" x14ac:dyDescent="0.25">
      <c r="A917" s="84"/>
      <c r="B917" s="111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8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</row>
    <row r="918" spans="1:54" ht="15.75" customHeight="1" x14ac:dyDescent="0.25">
      <c r="A918" s="84"/>
      <c r="B918" s="111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8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</row>
    <row r="919" spans="1:54" ht="15.75" customHeight="1" x14ac:dyDescent="0.25">
      <c r="A919" s="84"/>
      <c r="B919" s="111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8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</row>
    <row r="920" spans="1:54" ht="15.75" customHeight="1" x14ac:dyDescent="0.25">
      <c r="A920" s="84"/>
      <c r="B920" s="111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8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</row>
    <row r="921" spans="1:54" ht="15.75" customHeight="1" x14ac:dyDescent="0.25">
      <c r="A921" s="84"/>
      <c r="B921" s="111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8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</row>
    <row r="922" spans="1:54" ht="15.75" customHeight="1" x14ac:dyDescent="0.25">
      <c r="A922" s="84"/>
      <c r="B922" s="111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8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</row>
    <row r="923" spans="1:54" ht="15.75" customHeight="1" x14ac:dyDescent="0.25">
      <c r="A923" s="84"/>
      <c r="B923" s="111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8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</row>
    <row r="924" spans="1:54" ht="15.75" customHeight="1" x14ac:dyDescent="0.25">
      <c r="A924" s="84"/>
      <c r="B924" s="111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8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</row>
    <row r="925" spans="1:54" ht="15.75" customHeight="1" x14ac:dyDescent="0.25">
      <c r="A925" s="84"/>
      <c r="B925" s="111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8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</row>
  </sheetData>
  <mergeCells count="15">
    <mergeCell ref="D111:H111"/>
    <mergeCell ref="F114:H114"/>
    <mergeCell ref="B50:B51"/>
    <mergeCell ref="B88:B89"/>
    <mergeCell ref="AV6:AZ11"/>
    <mergeCell ref="B12:B13"/>
    <mergeCell ref="AU12:AU13"/>
    <mergeCell ref="D35:H35"/>
    <mergeCell ref="AV44:AZ49"/>
    <mergeCell ref="AU50:AU51"/>
    <mergeCell ref="AV82:AZ87"/>
    <mergeCell ref="AU88:AU89"/>
    <mergeCell ref="F38:H38"/>
    <mergeCell ref="D73:H73"/>
    <mergeCell ref="F76:H76"/>
  </mergeCells>
  <pageMargins left="0.19685039370078741" right="0.19685039370078741" top="0.39370078740157483" bottom="0.39370078740157483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Y1000"/>
  <sheetViews>
    <sheetView topLeftCell="U48" zoomScale="55" zoomScaleNormal="55" workbookViewId="0">
      <selection activeCell="AK68" sqref="AK68"/>
    </sheetView>
  </sheetViews>
  <sheetFormatPr defaultColWidth="14.42578125" defaultRowHeight="15" customHeight="1" x14ac:dyDescent="0.2"/>
  <cols>
    <col min="1" max="1" width="27.140625" customWidth="1"/>
    <col min="2" max="4" width="9.140625" customWidth="1"/>
    <col min="5" max="5" width="10.5703125" bestFit="1" customWidth="1"/>
    <col min="6" max="6" width="11.85546875" bestFit="1" customWidth="1"/>
    <col min="7" max="7" width="21" bestFit="1" customWidth="1"/>
    <col min="8" max="44" width="9.140625" customWidth="1"/>
    <col min="45" max="45" width="25.140625" customWidth="1"/>
    <col min="46" max="46" width="11.140625" customWidth="1"/>
    <col min="47" max="47" width="14.42578125" customWidth="1"/>
    <col min="48" max="48" width="17.85546875" customWidth="1"/>
    <col min="49" max="50" width="14.85546875" customWidth="1"/>
    <col min="51" max="51" width="9.140625" customWidth="1"/>
  </cols>
  <sheetData>
    <row r="1" spans="1:51" ht="15.75" x14ac:dyDescent="0.25">
      <c r="A1" s="397" t="s">
        <v>215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</row>
    <row r="2" spans="1:51" x14ac:dyDescent="0.25">
      <c r="A2" s="398" t="s">
        <v>216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</row>
    <row r="3" spans="1:51" x14ac:dyDescent="0.25">
      <c r="A3" s="398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</row>
    <row r="4" spans="1:51" x14ac:dyDescent="0.25">
      <c r="A4" s="398"/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</row>
    <row r="5" spans="1:51" ht="23.25" x14ac:dyDescent="0.35">
      <c r="A5" s="70" t="s">
        <v>52</v>
      </c>
      <c r="B5" s="71" t="s">
        <v>53</v>
      </c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</row>
    <row r="6" spans="1:51" x14ac:dyDescent="0.25">
      <c r="A6" s="398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99" t="s">
        <v>155</v>
      </c>
      <c r="AU6" s="900"/>
      <c r="AV6" s="900"/>
      <c r="AW6" s="900"/>
      <c r="AX6" s="901"/>
      <c r="AY6" s="84"/>
    </row>
    <row r="7" spans="1:51" ht="15" customHeight="1" x14ac:dyDescent="0.25">
      <c r="A7" s="69"/>
      <c r="B7" s="69">
        <v>2016</v>
      </c>
      <c r="C7" s="69">
        <v>2017</v>
      </c>
      <c r="D7" s="69">
        <v>2018</v>
      </c>
      <c r="E7" s="69">
        <v>2019</v>
      </c>
      <c r="F7" s="69">
        <v>2020</v>
      </c>
      <c r="G7" s="69">
        <v>2021</v>
      </c>
      <c r="H7" s="69">
        <v>2022</v>
      </c>
      <c r="I7" s="69">
        <v>2023</v>
      </c>
      <c r="J7" s="69">
        <v>2024</v>
      </c>
      <c r="K7" s="69">
        <v>2025</v>
      </c>
      <c r="L7" s="69">
        <v>2026</v>
      </c>
      <c r="M7" s="69">
        <v>2027</v>
      </c>
      <c r="N7" s="69">
        <v>2028</v>
      </c>
      <c r="O7" s="69">
        <v>2029</v>
      </c>
      <c r="P7" s="69">
        <v>2030</v>
      </c>
      <c r="Q7" s="69">
        <v>2031</v>
      </c>
      <c r="R7" s="69">
        <v>2032</v>
      </c>
      <c r="S7" s="69">
        <v>2033</v>
      </c>
      <c r="T7" s="69">
        <v>2034</v>
      </c>
      <c r="U7" s="69">
        <v>2035</v>
      </c>
      <c r="V7" s="69">
        <v>2036</v>
      </c>
      <c r="W7" s="69">
        <v>2037</v>
      </c>
      <c r="X7" s="69">
        <v>2038</v>
      </c>
      <c r="Y7" s="69">
        <v>2039</v>
      </c>
      <c r="Z7" s="69">
        <v>2040</v>
      </c>
      <c r="AA7" s="69">
        <v>2041</v>
      </c>
      <c r="AB7" s="69">
        <v>2042</v>
      </c>
      <c r="AC7" s="69">
        <v>2043</v>
      </c>
      <c r="AD7" s="69">
        <v>2044</v>
      </c>
      <c r="AE7" s="69">
        <v>2045</v>
      </c>
      <c r="AF7" s="69">
        <v>2046</v>
      </c>
      <c r="AG7" s="69">
        <v>2047</v>
      </c>
      <c r="AH7" s="69">
        <v>2048</v>
      </c>
      <c r="AI7" s="69">
        <v>2049</v>
      </c>
      <c r="AJ7" s="69">
        <v>2050</v>
      </c>
      <c r="AK7" s="69">
        <v>2051</v>
      </c>
      <c r="AL7" s="69">
        <v>2052</v>
      </c>
      <c r="AM7" s="69">
        <v>2053</v>
      </c>
      <c r="AN7" s="69">
        <v>2054</v>
      </c>
      <c r="AO7" s="69">
        <v>2055</v>
      </c>
      <c r="AP7" s="69">
        <v>2056</v>
      </c>
      <c r="AQ7" s="69">
        <v>2057</v>
      </c>
      <c r="AR7" s="84"/>
      <c r="AS7" s="84"/>
      <c r="AT7" s="902"/>
      <c r="AU7" s="903"/>
      <c r="AV7" s="903"/>
      <c r="AW7" s="903"/>
      <c r="AX7" s="904"/>
      <c r="AY7" s="84"/>
    </row>
    <row r="8" spans="1:51" ht="15" customHeight="1" x14ac:dyDescent="0.25">
      <c r="A8" s="73" t="s">
        <v>56</v>
      </c>
      <c r="B8" s="69">
        <v>2.4039322673287547E-3</v>
      </c>
      <c r="C8" s="75">
        <v>2.3981672357284781E-3</v>
      </c>
      <c r="D8" s="75">
        <v>2.39242978899473E-3</v>
      </c>
      <c r="E8" s="75">
        <v>2.3867197296154755E-3</v>
      </c>
      <c r="F8" s="75">
        <v>2.3810368619600936E-3</v>
      </c>
      <c r="G8" s="75">
        <v>2.3753809922564722E-3</v>
      </c>
      <c r="H8" s="75">
        <v>2.3697519285689863E-3</v>
      </c>
      <c r="I8" s="75">
        <v>2.3641494807773488E-3</v>
      </c>
      <c r="J8" s="75">
        <v>2.3585734605552021E-3</v>
      </c>
      <c r="K8" s="75">
        <v>2.3530236813488715E-3</v>
      </c>
      <c r="L8" s="75">
        <v>-5.2807686079391265E-4</v>
      </c>
      <c r="M8" s="75">
        <v>-5.2835587330486949E-4</v>
      </c>
      <c r="N8" s="75">
        <v>-5.2863518080734605E-4</v>
      </c>
      <c r="O8" s="75">
        <v>-5.2891478376983453E-4</v>
      </c>
      <c r="P8" s="75">
        <v>-5.2919468266098631E-4</v>
      </c>
      <c r="Q8" s="75">
        <v>-5.2947487795086169E-4</v>
      </c>
      <c r="R8" s="75">
        <v>-5.297553701109339E-4</v>
      </c>
      <c r="S8" s="75">
        <v>-5.3003615961284172E-4</v>
      </c>
      <c r="T8" s="75">
        <v>-5.3031724692978086E-4</v>
      </c>
      <c r="U8" s="75">
        <v>-5.3059863253581189E-4</v>
      </c>
      <c r="V8" s="75">
        <v>-5.3088031690586316E-4</v>
      </c>
      <c r="W8" s="75">
        <v>-5.3116230051642908E-4</v>
      </c>
      <c r="X8" s="75">
        <v>-5.3144458384418074E-4</v>
      </c>
      <c r="Y8" s="75">
        <v>-5.3172716736722139E-4</v>
      </c>
      <c r="Z8" s="75">
        <v>-5.3201005156509049E-4</v>
      </c>
      <c r="AA8" s="75">
        <v>-5.3229323691751076E-4</v>
      </c>
      <c r="AB8" s="75">
        <v>-5.3257672390578546E-4</v>
      </c>
      <c r="AC8" s="75">
        <v>-5.3286051301210417E-4</v>
      </c>
      <c r="AD8" s="75">
        <v>-5.3314460471954499E-4</v>
      </c>
      <c r="AE8" s="75">
        <v>-5.33428999512776E-4</v>
      </c>
      <c r="AF8" s="75">
        <v>-5.3371369787582061E-4</v>
      </c>
      <c r="AG8" s="75">
        <v>-3.4847654264865352E-3</v>
      </c>
      <c r="AH8" s="75">
        <v>-3.4969514821094911E-3</v>
      </c>
      <c r="AI8" s="75">
        <v>-3.5092230649070898E-3</v>
      </c>
      <c r="AJ8" s="75">
        <v>-3.5215810784528191E-3</v>
      </c>
      <c r="AK8" s="75">
        <v>-3.5340264390914754E-3</v>
      </c>
      <c r="AL8" s="75">
        <v>-3.5465600761681961E-3</v>
      </c>
      <c r="AM8" s="75">
        <v>-3.5591829322598129E-3</v>
      </c>
      <c r="AN8" s="75">
        <v>-3.5718959634085845E-3</v>
      </c>
      <c r="AO8" s="75">
        <v>-3.5847001393664178E-3</v>
      </c>
      <c r="AP8" s="75">
        <v>-3.5975964438400353E-3</v>
      </c>
      <c r="AQ8" s="75">
        <v>-3.6105858747429E-3</v>
      </c>
      <c r="AR8" s="84"/>
      <c r="AS8" s="84"/>
      <c r="AT8" s="902"/>
      <c r="AU8" s="903"/>
      <c r="AV8" s="903"/>
      <c r="AW8" s="903"/>
      <c r="AX8" s="904"/>
      <c r="AY8" s="84"/>
    </row>
    <row r="9" spans="1:51" ht="15" customHeight="1" x14ac:dyDescent="0.25">
      <c r="A9" s="73" t="s">
        <v>57</v>
      </c>
      <c r="B9" s="69"/>
      <c r="C9" s="75">
        <f t="shared" ref="C9:E9" si="0">C23</f>
        <v>9.8408104196816212E-2</v>
      </c>
      <c r="D9" s="75">
        <f t="shared" si="0"/>
        <v>-7.246376811594203E-3</v>
      </c>
      <c r="E9" s="75">
        <f t="shared" si="0"/>
        <v>0.1333775713337757</v>
      </c>
      <c r="F9" s="76">
        <f>AVERAGE(C9:E9)</f>
        <v>7.4846432906332569E-2</v>
      </c>
      <c r="G9" s="77">
        <f t="shared" ref="G9:I9" si="1">F9</f>
        <v>7.4846432906332569E-2</v>
      </c>
      <c r="H9" s="75">
        <f t="shared" si="1"/>
        <v>7.4846432906332569E-2</v>
      </c>
      <c r="I9" s="75">
        <f t="shared" si="1"/>
        <v>7.4846432906332569E-2</v>
      </c>
      <c r="J9" s="75">
        <f t="shared" ref="J9:AQ9" si="2">I9*0.9</f>
        <v>6.7361789615699316E-2</v>
      </c>
      <c r="K9" s="75">
        <f t="shared" si="2"/>
        <v>6.0625610654129386E-2</v>
      </c>
      <c r="L9" s="75">
        <f t="shared" si="2"/>
        <v>5.4563049588716446E-2</v>
      </c>
      <c r="M9" s="75">
        <f t="shared" si="2"/>
        <v>4.9106744629844802E-2</v>
      </c>
      <c r="N9" s="75">
        <f t="shared" si="2"/>
        <v>4.4196070166860321E-2</v>
      </c>
      <c r="O9" s="75">
        <f t="shared" si="2"/>
        <v>3.9776463150174288E-2</v>
      </c>
      <c r="P9" s="75">
        <f t="shared" si="2"/>
        <v>3.5798816835156858E-2</v>
      </c>
      <c r="Q9" s="75">
        <f t="shared" si="2"/>
        <v>3.2218935151641176E-2</v>
      </c>
      <c r="R9" s="75">
        <f t="shared" si="2"/>
        <v>2.899704163647706E-2</v>
      </c>
      <c r="S9" s="75">
        <f t="shared" si="2"/>
        <v>2.6097337472829354E-2</v>
      </c>
      <c r="T9" s="75">
        <f t="shared" si="2"/>
        <v>2.3487603725546417E-2</v>
      </c>
      <c r="U9" s="75">
        <f t="shared" si="2"/>
        <v>2.1138843352991776E-2</v>
      </c>
      <c r="V9" s="75">
        <f t="shared" si="2"/>
        <v>1.9024959017692598E-2</v>
      </c>
      <c r="W9" s="75">
        <f t="shared" si="2"/>
        <v>1.7122463115923338E-2</v>
      </c>
      <c r="X9" s="75">
        <f t="shared" si="2"/>
        <v>1.5410216804331004E-2</v>
      </c>
      <c r="Y9" s="75">
        <f t="shared" si="2"/>
        <v>1.3869195123897903E-2</v>
      </c>
      <c r="Z9" s="75">
        <f t="shared" si="2"/>
        <v>1.2482275611508113E-2</v>
      </c>
      <c r="AA9" s="75">
        <f t="shared" si="2"/>
        <v>1.1234048050357302E-2</v>
      </c>
      <c r="AB9" s="75">
        <f t="shared" si="2"/>
        <v>1.0110643245321571E-2</v>
      </c>
      <c r="AC9" s="75">
        <f t="shared" si="2"/>
        <v>9.099578920789414E-3</v>
      </c>
      <c r="AD9" s="75">
        <f t="shared" si="2"/>
        <v>8.1896210287104726E-3</v>
      </c>
      <c r="AE9" s="75">
        <f t="shared" si="2"/>
        <v>7.3706589258394255E-3</v>
      </c>
      <c r="AF9" s="75">
        <f t="shared" si="2"/>
        <v>6.6335930332554827E-3</v>
      </c>
      <c r="AG9" s="75">
        <f t="shared" si="2"/>
        <v>5.9702337299299343E-3</v>
      </c>
      <c r="AH9" s="75">
        <f t="shared" si="2"/>
        <v>5.3732103569369407E-3</v>
      </c>
      <c r="AI9" s="75">
        <f t="shared" si="2"/>
        <v>4.8358893212432467E-3</v>
      </c>
      <c r="AJ9" s="75">
        <f t="shared" si="2"/>
        <v>4.3523003891189219E-3</v>
      </c>
      <c r="AK9" s="75">
        <f t="shared" si="2"/>
        <v>3.91707035020703E-3</v>
      </c>
      <c r="AL9" s="75">
        <f t="shared" si="2"/>
        <v>3.5253633151863272E-3</v>
      </c>
      <c r="AM9" s="75">
        <f t="shared" si="2"/>
        <v>3.1728269836676947E-3</v>
      </c>
      <c r="AN9" s="75">
        <f t="shared" si="2"/>
        <v>2.8555442853009255E-3</v>
      </c>
      <c r="AO9" s="75">
        <f t="shared" si="2"/>
        <v>2.5699898567708331E-3</v>
      </c>
      <c r="AP9" s="75">
        <f t="shared" si="2"/>
        <v>2.3129908710937497E-3</v>
      </c>
      <c r="AQ9" s="75">
        <f t="shared" si="2"/>
        <v>2.0816917839843749E-3</v>
      </c>
      <c r="AR9" s="84"/>
      <c r="AS9" s="84"/>
      <c r="AT9" s="902"/>
      <c r="AU9" s="903"/>
      <c r="AV9" s="903"/>
      <c r="AW9" s="903"/>
      <c r="AX9" s="904"/>
      <c r="AY9" s="84"/>
    </row>
    <row r="10" spans="1:51" ht="15" customHeight="1" x14ac:dyDescent="0.25">
      <c r="A10" s="73" t="s">
        <v>58</v>
      </c>
      <c r="B10" s="69"/>
      <c r="C10" s="75">
        <f t="shared" ref="C10:AQ10" si="3">C8+C9</f>
        <v>0.1008062714325447</v>
      </c>
      <c r="D10" s="75">
        <f t="shared" si="3"/>
        <v>-4.8539470225994735E-3</v>
      </c>
      <c r="E10" s="75">
        <f t="shared" si="3"/>
        <v>0.13576429106339119</v>
      </c>
      <c r="F10" s="75">
        <f t="shared" si="3"/>
        <v>7.7227469768292659E-2</v>
      </c>
      <c r="G10" s="75">
        <f t="shared" si="3"/>
        <v>7.7221813898589037E-2</v>
      </c>
      <c r="H10" s="75">
        <f t="shared" si="3"/>
        <v>7.7216184834901558E-2</v>
      </c>
      <c r="I10" s="75">
        <f t="shared" si="3"/>
        <v>7.7210582387109913E-2</v>
      </c>
      <c r="J10" s="75">
        <f t="shared" si="3"/>
        <v>6.9720363076254524E-2</v>
      </c>
      <c r="K10" s="75">
        <f t="shared" si="3"/>
        <v>6.2978634335478262E-2</v>
      </c>
      <c r="L10" s="75">
        <f t="shared" si="3"/>
        <v>5.4034972727922535E-2</v>
      </c>
      <c r="M10" s="75">
        <f t="shared" si="3"/>
        <v>4.8578388756539935E-2</v>
      </c>
      <c r="N10" s="75">
        <f t="shared" si="3"/>
        <v>4.3667434986052973E-2</v>
      </c>
      <c r="O10" s="75">
        <f t="shared" si="3"/>
        <v>3.9247548366404456E-2</v>
      </c>
      <c r="P10" s="75">
        <f t="shared" si="3"/>
        <v>3.5269622152495871E-2</v>
      </c>
      <c r="Q10" s="75">
        <f t="shared" si="3"/>
        <v>3.1689460273690316E-2</v>
      </c>
      <c r="R10" s="75">
        <f t="shared" si="3"/>
        <v>2.8467286266366125E-2</v>
      </c>
      <c r="S10" s="75">
        <f t="shared" si="3"/>
        <v>2.5567301313216512E-2</v>
      </c>
      <c r="T10" s="75">
        <f t="shared" si="3"/>
        <v>2.2957286478616636E-2</v>
      </c>
      <c r="U10" s="75">
        <f t="shared" si="3"/>
        <v>2.0608244720455964E-2</v>
      </c>
      <c r="V10" s="75">
        <f t="shared" si="3"/>
        <v>1.8494078700786735E-2</v>
      </c>
      <c r="W10" s="75">
        <f t="shared" si="3"/>
        <v>1.6591300815406908E-2</v>
      </c>
      <c r="X10" s="75">
        <f t="shared" si="3"/>
        <v>1.4878772220486823E-2</v>
      </c>
      <c r="Y10" s="75">
        <f t="shared" si="3"/>
        <v>1.3337467956530681E-2</v>
      </c>
      <c r="Z10" s="75">
        <f t="shared" si="3"/>
        <v>1.1950265559943022E-2</v>
      </c>
      <c r="AA10" s="75">
        <f t="shared" si="3"/>
        <v>1.070175481343979E-2</v>
      </c>
      <c r="AB10" s="75">
        <f t="shared" si="3"/>
        <v>9.5780665214157852E-3</v>
      </c>
      <c r="AC10" s="75">
        <f t="shared" si="3"/>
        <v>8.5667184077773094E-3</v>
      </c>
      <c r="AD10" s="75">
        <f t="shared" si="3"/>
        <v>7.656476423990928E-3</v>
      </c>
      <c r="AE10" s="75">
        <f t="shared" si="3"/>
        <v>6.8372299263266493E-3</v>
      </c>
      <c r="AF10" s="75">
        <f t="shared" si="3"/>
        <v>6.0998793353796623E-3</v>
      </c>
      <c r="AG10" s="75">
        <f t="shared" si="3"/>
        <v>2.4854683034433991E-3</v>
      </c>
      <c r="AH10" s="75">
        <f t="shared" si="3"/>
        <v>1.8762588748274496E-3</v>
      </c>
      <c r="AI10" s="75">
        <f t="shared" si="3"/>
        <v>1.3266662563361569E-3</v>
      </c>
      <c r="AJ10" s="75">
        <f t="shared" si="3"/>
        <v>8.3071931066610281E-4</v>
      </c>
      <c r="AK10" s="75">
        <f t="shared" si="3"/>
        <v>3.8304391111555454E-4</v>
      </c>
      <c r="AL10" s="75">
        <f t="shared" si="3"/>
        <v>-2.1196760981868901E-5</v>
      </c>
      <c r="AM10" s="75">
        <f t="shared" si="3"/>
        <v>-3.8635594859211817E-4</v>
      </c>
      <c r="AN10" s="75">
        <f t="shared" si="3"/>
        <v>-7.1635167810765905E-4</v>
      </c>
      <c r="AO10" s="75">
        <f t="shared" si="3"/>
        <v>-1.0147102825955848E-3</v>
      </c>
      <c r="AP10" s="75">
        <f t="shared" si="3"/>
        <v>-1.2846055727462856E-3</v>
      </c>
      <c r="AQ10" s="75">
        <f t="shared" si="3"/>
        <v>-1.5288940907585251E-3</v>
      </c>
      <c r="AR10" s="84"/>
      <c r="AS10" s="84"/>
      <c r="AT10" s="902"/>
      <c r="AU10" s="903"/>
      <c r="AV10" s="903"/>
      <c r="AW10" s="903"/>
      <c r="AX10" s="904"/>
      <c r="AY10" s="84"/>
    </row>
    <row r="11" spans="1:51" ht="15" customHeight="1" x14ac:dyDescent="0.25">
      <c r="A11" s="73"/>
      <c r="B11" s="69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84"/>
      <c r="AS11" s="84"/>
      <c r="AT11" s="902"/>
      <c r="AU11" s="903"/>
      <c r="AV11" s="903"/>
      <c r="AW11" s="903"/>
      <c r="AX11" s="904"/>
      <c r="AY11" s="84"/>
    </row>
    <row r="12" spans="1:51" ht="15" customHeight="1" x14ac:dyDescent="0.25">
      <c r="A12" s="73"/>
      <c r="B12" s="69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84"/>
      <c r="AS12" s="84"/>
      <c r="AT12" s="902"/>
      <c r="AU12" s="903"/>
      <c r="AV12" s="903"/>
      <c r="AW12" s="903"/>
      <c r="AX12" s="904"/>
      <c r="AY12" s="84"/>
    </row>
    <row r="13" spans="1:51" ht="15" customHeight="1" x14ac:dyDescent="0.25">
      <c r="A13" s="398"/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936"/>
      <c r="AU13" s="937"/>
      <c r="AV13" s="937"/>
      <c r="AW13" s="937"/>
      <c r="AX13" s="938"/>
      <c r="AY13" s="84"/>
    </row>
    <row r="14" spans="1:51" ht="15.75" customHeight="1" x14ac:dyDescent="0.25">
      <c r="A14" s="399"/>
      <c r="B14" s="110"/>
      <c r="C14" s="110"/>
      <c r="D14" s="110"/>
      <c r="E14" s="110"/>
      <c r="F14" s="110"/>
      <c r="G14" s="110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 t="s">
        <v>60</v>
      </c>
      <c r="AU14" s="84" t="s">
        <v>61</v>
      </c>
      <c r="AV14" s="84" t="s">
        <v>62</v>
      </c>
      <c r="AW14" s="84" t="s">
        <v>63</v>
      </c>
      <c r="AX14" s="84"/>
      <c r="AY14" s="84"/>
    </row>
    <row r="15" spans="1:51" ht="20.25" customHeight="1" x14ac:dyDescent="0.25">
      <c r="A15" s="87" t="s">
        <v>236</v>
      </c>
      <c r="B15" s="364">
        <v>2016</v>
      </c>
      <c r="C15" s="365">
        <v>2017</v>
      </c>
      <c r="D15" s="366">
        <v>2018</v>
      </c>
      <c r="E15" s="400">
        <v>2019</v>
      </c>
      <c r="F15" s="88">
        <v>2020</v>
      </c>
      <c r="G15" s="350">
        <v>2021</v>
      </c>
      <c r="H15" s="80">
        <v>2022</v>
      </c>
      <c r="I15" s="81">
        <v>2023</v>
      </c>
      <c r="J15" s="82">
        <v>2024</v>
      </c>
      <c r="K15" s="79">
        <v>2025</v>
      </c>
      <c r="L15" s="80">
        <v>2026</v>
      </c>
      <c r="M15" s="81">
        <v>2027</v>
      </c>
      <c r="N15" s="82">
        <v>2028</v>
      </c>
      <c r="O15" s="83">
        <v>2029</v>
      </c>
      <c r="P15" s="79">
        <v>2030</v>
      </c>
      <c r="Q15" s="80">
        <v>2031</v>
      </c>
      <c r="R15" s="81">
        <v>2032</v>
      </c>
      <c r="S15" s="82">
        <v>2033</v>
      </c>
      <c r="T15" s="79">
        <v>2034</v>
      </c>
      <c r="U15" s="80">
        <v>2035</v>
      </c>
      <c r="V15" s="81">
        <v>2036</v>
      </c>
      <c r="W15" s="82">
        <v>2037</v>
      </c>
      <c r="X15" s="83">
        <v>2038</v>
      </c>
      <c r="Y15" s="79">
        <v>2039</v>
      </c>
      <c r="Z15" s="80">
        <v>2040</v>
      </c>
      <c r="AA15" s="81">
        <v>2041</v>
      </c>
      <c r="AB15" s="82">
        <v>2042</v>
      </c>
      <c r="AC15" s="79">
        <v>2043</v>
      </c>
      <c r="AD15" s="80">
        <v>2044</v>
      </c>
      <c r="AE15" s="81">
        <v>2045</v>
      </c>
      <c r="AF15" s="82">
        <v>2046</v>
      </c>
      <c r="AG15" s="83">
        <v>2047</v>
      </c>
      <c r="AH15" s="79">
        <v>2048</v>
      </c>
      <c r="AI15" s="80">
        <v>2049</v>
      </c>
      <c r="AJ15" s="81">
        <v>2050</v>
      </c>
      <c r="AK15" s="82">
        <v>2051</v>
      </c>
      <c r="AL15" s="79">
        <v>2052</v>
      </c>
      <c r="AM15" s="80">
        <v>2053</v>
      </c>
      <c r="AN15" s="81">
        <v>2054</v>
      </c>
      <c r="AO15" s="82">
        <v>2055</v>
      </c>
      <c r="AP15" s="83">
        <v>2056</v>
      </c>
      <c r="AQ15" s="79">
        <v>2057</v>
      </c>
      <c r="AR15" s="84"/>
      <c r="AS15" s="84"/>
      <c r="AT15" s="84" t="s">
        <v>11</v>
      </c>
      <c r="AU15" s="84" t="s">
        <v>11</v>
      </c>
      <c r="AV15" s="84" t="s">
        <v>11</v>
      </c>
      <c r="AW15" s="84" t="s">
        <v>11</v>
      </c>
      <c r="AX15" s="84" t="s">
        <v>11</v>
      </c>
      <c r="AY15" s="84"/>
    </row>
    <row r="16" spans="1:51" x14ac:dyDescent="0.25">
      <c r="A16" s="401" t="s">
        <v>217</v>
      </c>
      <c r="B16" s="402">
        <v>1382</v>
      </c>
      <c r="C16" s="403">
        <v>1518</v>
      </c>
      <c r="D16" s="404">
        <v>1507</v>
      </c>
      <c r="E16" s="405">
        <v>1708</v>
      </c>
      <c r="F16" s="406">
        <v>1865</v>
      </c>
      <c r="G16" s="407">
        <v>1874</v>
      </c>
      <c r="H16" s="93">
        <f t="shared" ref="H16:AQ16" si="4">G16*(1+H$10)</f>
        <v>2018.7031303806054</v>
      </c>
      <c r="I16" s="94">
        <f t="shared" si="4"/>
        <v>2174.5683747439739</v>
      </c>
      <c r="J16" s="95">
        <f t="shared" si="4"/>
        <v>2326.1800713652647</v>
      </c>
      <c r="K16" s="92">
        <f t="shared" si="4"/>
        <v>2472.6797154782544</v>
      </c>
      <c r="L16" s="93">
        <f t="shared" si="4"/>
        <v>2606.2908964690091</v>
      </c>
      <c r="M16" s="94">
        <f t="shared" si="4"/>
        <v>2732.9003088503114</v>
      </c>
      <c r="N16" s="95">
        <f t="shared" si="4"/>
        <v>2852.2390554103968</v>
      </c>
      <c r="O16" s="96">
        <f t="shared" si="4"/>
        <v>2964.1824456901645</v>
      </c>
      <c r="P16" s="92">
        <f t="shared" si="4"/>
        <v>3068.7280405407182</v>
      </c>
      <c r="Q16" s="93">
        <f t="shared" si="4"/>
        <v>3165.9743758721929</v>
      </c>
      <c r="R16" s="94">
        <f t="shared" si="4"/>
        <v>3256.1010747421265</v>
      </c>
      <c r="S16" s="95">
        <f t="shared" si="4"/>
        <v>3339.3507920263464</v>
      </c>
      <c r="T16" s="92">
        <f t="shared" si="4"/>
        <v>3416.013224811491</v>
      </c>
      <c r="U16" s="93">
        <f t="shared" si="4"/>
        <v>3486.4112613167199</v>
      </c>
      <c r="V16" s="94">
        <f t="shared" si="4"/>
        <v>3550.8892255668206</v>
      </c>
      <c r="W16" s="95">
        <f t="shared" si="4"/>
        <v>3609.803096870387</v>
      </c>
      <c r="X16" s="96">
        <f t="shared" si="4"/>
        <v>3663.5125349095292</v>
      </c>
      <c r="Y16" s="92">
        <f t="shared" si="4"/>
        <v>3712.3745159522341</v>
      </c>
      <c r="Z16" s="93">
        <f t="shared" si="4"/>
        <v>3756.7383772758285</v>
      </c>
      <c r="AA16" s="94">
        <f t="shared" si="4"/>
        <v>3796.9420702876741</v>
      </c>
      <c r="AB16" s="95">
        <f t="shared" si="4"/>
        <v>3833.3094340148518</v>
      </c>
      <c r="AC16" s="92">
        <f t="shared" si="4"/>
        <v>3866.1483165059335</v>
      </c>
      <c r="AD16" s="93">
        <f t="shared" si="4"/>
        <v>3895.7493899429137</v>
      </c>
      <c r="AE16" s="94">
        <f t="shared" si="4"/>
        <v>3922.3855242572999</v>
      </c>
      <c r="AF16" s="95">
        <f t="shared" si="4"/>
        <v>3946.3116026621096</v>
      </c>
      <c r="AG16" s="96">
        <f t="shared" si="4"/>
        <v>3956.1200350660374</v>
      </c>
      <c r="AH16" s="92">
        <f t="shared" si="4"/>
        <v>3963.5427403917124</v>
      </c>
      <c r="AI16" s="93">
        <f t="shared" si="4"/>
        <v>3968.8010388009366</v>
      </c>
      <c r="AJ16" s="94">
        <f t="shared" si="4"/>
        <v>3972.0979984640599</v>
      </c>
      <c r="AK16" s="95">
        <f t="shared" si="4"/>
        <v>3973.619486416726</v>
      </c>
      <c r="AL16" s="92">
        <f t="shared" si="4"/>
        <v>3973.5352585542396</v>
      </c>
      <c r="AM16" s="93">
        <f t="shared" si="4"/>
        <v>3972.0000595701563</v>
      </c>
      <c r="AN16" s="94">
        <f t="shared" si="4"/>
        <v>3969.1547106620392</v>
      </c>
      <c r="AO16" s="95">
        <f t="shared" si="4"/>
        <v>3965.1271685639176</v>
      </c>
      <c r="AP16" s="96">
        <f t="shared" si="4"/>
        <v>3960.0335441065331</v>
      </c>
      <c r="AQ16" s="92">
        <f t="shared" si="4"/>
        <v>3953.9790722217431</v>
      </c>
      <c r="AR16" s="84"/>
      <c r="AS16" s="84"/>
      <c r="AT16" s="84">
        <v>365</v>
      </c>
      <c r="AU16" s="84">
        <v>24</v>
      </c>
      <c r="AV16" s="84">
        <f>W16/365</f>
        <v>9.8898714982750331</v>
      </c>
      <c r="AW16" s="408">
        <f>AV16</f>
        <v>9.8898714982750331</v>
      </c>
      <c r="AX16" s="84">
        <f>ROUNDUP(AW16,0)</f>
        <v>10</v>
      </c>
      <c r="AY16" s="84" t="s">
        <v>218</v>
      </c>
    </row>
    <row r="17" spans="1:51" x14ac:dyDescent="0.25">
      <c r="A17" s="84"/>
      <c r="B17" s="113">
        <f t="shared" ref="B17:G17" si="5">SUM(B16)</f>
        <v>1382</v>
      </c>
      <c r="C17" s="113">
        <f t="shared" si="5"/>
        <v>1518</v>
      </c>
      <c r="D17" s="113">
        <f t="shared" si="5"/>
        <v>1507</v>
      </c>
      <c r="E17" s="113">
        <f t="shared" si="5"/>
        <v>1708</v>
      </c>
      <c r="F17" s="113">
        <f t="shared" si="5"/>
        <v>1865</v>
      </c>
      <c r="G17" s="113">
        <f t="shared" si="5"/>
        <v>1874</v>
      </c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408"/>
      <c r="AX17" s="84"/>
      <c r="AY17" s="84"/>
    </row>
    <row r="18" spans="1:51" x14ac:dyDescent="0.25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408"/>
      <c r="AX18" s="84"/>
      <c r="AY18" s="84"/>
    </row>
    <row r="19" spans="1:51" x14ac:dyDescent="0.25">
      <c r="A19" s="84"/>
      <c r="B19" s="84"/>
      <c r="C19" s="939" t="s">
        <v>219</v>
      </c>
      <c r="D19" s="940"/>
      <c r="E19" s="940"/>
      <c r="F19" s="940"/>
      <c r="G19" s="941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408"/>
      <c r="AX19" s="84"/>
      <c r="AY19" s="84"/>
    </row>
    <row r="20" spans="1:51" x14ac:dyDescent="0.25">
      <c r="A20" s="84"/>
      <c r="B20" s="84"/>
      <c r="C20" s="114">
        <v>2017</v>
      </c>
      <c r="D20" s="115">
        <v>2018</v>
      </c>
      <c r="E20" s="115">
        <v>2019</v>
      </c>
      <c r="F20" s="115">
        <v>2020</v>
      </c>
      <c r="G20" s="116">
        <v>2021</v>
      </c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408"/>
      <c r="AX20" s="84"/>
      <c r="AY20" s="84"/>
    </row>
    <row r="21" spans="1:51" ht="15.75" customHeight="1" x14ac:dyDescent="0.25">
      <c r="A21" s="84"/>
      <c r="B21" s="84"/>
      <c r="C21" s="117">
        <f t="shared" ref="C21:G21" si="6">(C17-B17)/B17</f>
        <v>9.8408104196816212E-2</v>
      </c>
      <c r="D21" s="118">
        <f t="shared" si="6"/>
        <v>-7.246376811594203E-3</v>
      </c>
      <c r="E21" s="118">
        <f t="shared" si="6"/>
        <v>0.1333775713337757</v>
      </c>
      <c r="F21" s="118">
        <f t="shared" si="6"/>
        <v>9.1920374707259958E-2</v>
      </c>
      <c r="G21" s="119">
        <f t="shared" si="6"/>
        <v>4.8257372654155499E-3</v>
      </c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408"/>
      <c r="AX21" s="84"/>
      <c r="AY21" s="84"/>
    </row>
    <row r="22" spans="1:51" ht="15.75" customHeight="1" x14ac:dyDescent="0.25">
      <c r="A22" s="84"/>
      <c r="B22" s="84"/>
      <c r="C22" s="120"/>
      <c r="D22" s="121">
        <f>AVERAGE(C21:E21)</f>
        <v>7.4846432906332569E-2</v>
      </c>
      <c r="E22" s="933" t="s">
        <v>100</v>
      </c>
      <c r="F22" s="934"/>
      <c r="G22" s="935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408"/>
      <c r="AX22" s="84"/>
      <c r="AY22" s="84"/>
    </row>
    <row r="23" spans="1:51" ht="15.75" customHeight="1" x14ac:dyDescent="0.25">
      <c r="A23" s="84"/>
      <c r="B23" s="84"/>
      <c r="C23" s="247">
        <f t="shared" ref="C23:G23" si="7">(C17-B17)/B17</f>
        <v>9.8408104196816212E-2</v>
      </c>
      <c r="D23" s="247">
        <f t="shared" si="7"/>
        <v>-7.246376811594203E-3</v>
      </c>
      <c r="E23" s="247">
        <f t="shared" si="7"/>
        <v>0.1333775713337757</v>
      </c>
      <c r="F23" s="247">
        <f t="shared" si="7"/>
        <v>9.1920374707259958E-2</v>
      </c>
      <c r="G23" s="247">
        <f t="shared" si="7"/>
        <v>4.8257372654155499E-3</v>
      </c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408"/>
      <c r="AX23" s="84"/>
      <c r="AY23" s="84"/>
    </row>
    <row r="24" spans="1:51" ht="15.75" customHeight="1" x14ac:dyDescent="0.25">
      <c r="A24" s="84"/>
      <c r="B24" s="84"/>
      <c r="C24" s="247"/>
      <c r="D24" s="247">
        <f>AVERAGE(C23:E23)</f>
        <v>7.4846432906332569E-2</v>
      </c>
      <c r="E24" s="247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408"/>
      <c r="AX24" s="84"/>
      <c r="AY24" s="84"/>
    </row>
    <row r="25" spans="1:51" ht="15.75" customHeight="1" x14ac:dyDescent="0.25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408"/>
      <c r="AX25" s="84"/>
      <c r="AY25" s="84"/>
    </row>
    <row r="26" spans="1:51" ht="15.75" customHeight="1" x14ac:dyDescent="0.25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408"/>
      <c r="AX26" s="84"/>
      <c r="AY26" s="84"/>
    </row>
    <row r="27" spans="1:51" ht="38.1" customHeight="1" x14ac:dyDescent="0.35">
      <c r="A27" s="70" t="s">
        <v>101</v>
      </c>
      <c r="B27" s="71" t="s">
        <v>102</v>
      </c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</row>
    <row r="28" spans="1:51" ht="15.75" customHeight="1" x14ac:dyDescent="0.25">
      <c r="A28" s="398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99" t="s">
        <v>155</v>
      </c>
      <c r="AU28" s="900"/>
      <c r="AV28" s="900"/>
      <c r="AW28" s="900"/>
      <c r="AX28" s="901"/>
      <c r="AY28" s="84"/>
    </row>
    <row r="29" spans="1:51" ht="15.75" customHeight="1" x14ac:dyDescent="0.25">
      <c r="A29" s="69"/>
      <c r="B29" s="69">
        <v>2016</v>
      </c>
      <c r="C29" s="69">
        <v>2017</v>
      </c>
      <c r="D29" s="69">
        <v>2018</v>
      </c>
      <c r="E29" s="69">
        <v>2019</v>
      </c>
      <c r="F29" s="69">
        <v>2020</v>
      </c>
      <c r="G29" s="69">
        <v>2021</v>
      </c>
      <c r="H29" s="69">
        <v>2022</v>
      </c>
      <c r="I29" s="69">
        <v>2023</v>
      </c>
      <c r="J29" s="69">
        <v>2024</v>
      </c>
      <c r="K29" s="69">
        <v>2025</v>
      </c>
      <c r="L29" s="69">
        <v>2026</v>
      </c>
      <c r="M29" s="69">
        <v>2027</v>
      </c>
      <c r="N29" s="69">
        <v>2028</v>
      </c>
      <c r="O29" s="69">
        <v>2029</v>
      </c>
      <c r="P29" s="69">
        <v>2030</v>
      </c>
      <c r="Q29" s="69">
        <v>2031</v>
      </c>
      <c r="R29" s="69">
        <v>2032</v>
      </c>
      <c r="S29" s="69">
        <v>2033</v>
      </c>
      <c r="T29" s="69">
        <v>2034</v>
      </c>
      <c r="U29" s="69">
        <v>2035</v>
      </c>
      <c r="V29" s="69">
        <v>2036</v>
      </c>
      <c r="W29" s="69">
        <v>2037</v>
      </c>
      <c r="X29" s="69">
        <v>2038</v>
      </c>
      <c r="Y29" s="69">
        <v>2039</v>
      </c>
      <c r="Z29" s="69">
        <v>2040</v>
      </c>
      <c r="AA29" s="69">
        <v>2041</v>
      </c>
      <c r="AB29" s="69">
        <v>2042</v>
      </c>
      <c r="AC29" s="69">
        <v>2043</v>
      </c>
      <c r="AD29" s="69">
        <v>2044</v>
      </c>
      <c r="AE29" s="69">
        <v>2045</v>
      </c>
      <c r="AF29" s="69">
        <v>2046</v>
      </c>
      <c r="AG29" s="69">
        <v>2047</v>
      </c>
      <c r="AH29" s="69">
        <v>2048</v>
      </c>
      <c r="AI29" s="69">
        <v>2049</v>
      </c>
      <c r="AJ29" s="69">
        <v>2050</v>
      </c>
      <c r="AK29" s="69">
        <v>2051</v>
      </c>
      <c r="AL29" s="69">
        <v>2052</v>
      </c>
      <c r="AM29" s="69">
        <v>2053</v>
      </c>
      <c r="AN29" s="69">
        <v>2054</v>
      </c>
      <c r="AO29" s="69">
        <v>2055</v>
      </c>
      <c r="AP29" s="69">
        <v>2056</v>
      </c>
      <c r="AQ29" s="69">
        <v>2057</v>
      </c>
      <c r="AR29" s="84"/>
      <c r="AS29" s="84"/>
      <c r="AT29" s="902"/>
      <c r="AU29" s="903"/>
      <c r="AV29" s="903"/>
      <c r="AW29" s="903"/>
      <c r="AX29" s="904"/>
      <c r="AY29" s="84"/>
    </row>
    <row r="30" spans="1:51" ht="15.75" customHeight="1" x14ac:dyDescent="0.25">
      <c r="A30" s="73" t="s">
        <v>56</v>
      </c>
      <c r="B30" s="69">
        <v>2.4039322673287547E-3</v>
      </c>
      <c r="C30" s="75">
        <v>2.3981672357284781E-3</v>
      </c>
      <c r="D30" s="75">
        <v>2.39242978899473E-3</v>
      </c>
      <c r="E30" s="75">
        <v>2.3867197296154755E-3</v>
      </c>
      <c r="F30" s="75">
        <v>2.3810368619600936E-3</v>
      </c>
      <c r="G30" s="75">
        <v>2.3753809922564722E-3</v>
      </c>
      <c r="H30" s="75">
        <v>2.3697519285689863E-3</v>
      </c>
      <c r="I30" s="75">
        <v>2.3641494807773488E-3</v>
      </c>
      <c r="J30" s="75">
        <v>2.3585734605552021E-3</v>
      </c>
      <c r="K30" s="75">
        <v>2.3530236813488715E-3</v>
      </c>
      <c r="L30" s="75">
        <v>-5.2807686079391265E-4</v>
      </c>
      <c r="M30" s="75">
        <v>-5.2835587330486949E-4</v>
      </c>
      <c r="N30" s="75">
        <v>-5.2863518080734605E-4</v>
      </c>
      <c r="O30" s="75">
        <v>-5.2891478376983453E-4</v>
      </c>
      <c r="P30" s="75">
        <v>-5.2919468266098631E-4</v>
      </c>
      <c r="Q30" s="75">
        <v>-5.2947487795086169E-4</v>
      </c>
      <c r="R30" s="75">
        <v>-5.297553701109339E-4</v>
      </c>
      <c r="S30" s="75">
        <v>-5.3003615961284172E-4</v>
      </c>
      <c r="T30" s="75">
        <v>-5.3031724692978086E-4</v>
      </c>
      <c r="U30" s="75">
        <v>-5.3059863253581189E-4</v>
      </c>
      <c r="V30" s="75">
        <v>-5.3088031690586316E-4</v>
      </c>
      <c r="W30" s="75">
        <v>-5.3116230051642908E-4</v>
      </c>
      <c r="X30" s="75">
        <v>-5.3144458384418074E-4</v>
      </c>
      <c r="Y30" s="75">
        <v>-5.3172716736722139E-4</v>
      </c>
      <c r="Z30" s="75">
        <v>-5.3201005156509049E-4</v>
      </c>
      <c r="AA30" s="75">
        <v>-5.3229323691751076E-4</v>
      </c>
      <c r="AB30" s="75">
        <v>-5.3257672390578546E-4</v>
      </c>
      <c r="AC30" s="75">
        <v>-5.3286051301210417E-4</v>
      </c>
      <c r="AD30" s="75">
        <v>-5.3314460471954499E-4</v>
      </c>
      <c r="AE30" s="75">
        <v>-5.33428999512776E-4</v>
      </c>
      <c r="AF30" s="75">
        <v>-5.3371369787582061E-4</v>
      </c>
      <c r="AG30" s="75">
        <v>-3.4847654264865352E-3</v>
      </c>
      <c r="AH30" s="75">
        <v>-3.4969514821094911E-3</v>
      </c>
      <c r="AI30" s="75">
        <v>-3.5092230649070898E-3</v>
      </c>
      <c r="AJ30" s="75">
        <v>-3.5215810784528191E-3</v>
      </c>
      <c r="AK30" s="75">
        <v>-3.5340264390914754E-3</v>
      </c>
      <c r="AL30" s="75">
        <v>-3.5465600761681961E-3</v>
      </c>
      <c r="AM30" s="75">
        <v>-3.5591829322598129E-3</v>
      </c>
      <c r="AN30" s="75">
        <v>-3.5718959634085845E-3</v>
      </c>
      <c r="AO30" s="75">
        <v>-3.5847001393664178E-3</v>
      </c>
      <c r="AP30" s="75">
        <v>-3.5975964438400353E-3</v>
      </c>
      <c r="AQ30" s="75">
        <v>-3.6105858747429E-3</v>
      </c>
      <c r="AR30" s="84"/>
      <c r="AS30" s="84"/>
      <c r="AT30" s="902"/>
      <c r="AU30" s="903"/>
      <c r="AV30" s="903"/>
      <c r="AW30" s="903"/>
      <c r="AX30" s="904"/>
      <c r="AY30" s="84"/>
    </row>
    <row r="31" spans="1:51" ht="15.75" customHeight="1" x14ac:dyDescent="0.25">
      <c r="A31" s="73" t="s">
        <v>57</v>
      </c>
      <c r="B31" s="69"/>
      <c r="C31" s="75">
        <f t="shared" ref="C31:E31" si="8">C45</f>
        <v>9.8408104196816212E-2</v>
      </c>
      <c r="D31" s="75">
        <f t="shared" si="8"/>
        <v>-7.246376811594203E-3</v>
      </c>
      <c r="E31" s="75">
        <f t="shared" si="8"/>
        <v>0.1333775713337757</v>
      </c>
      <c r="F31" s="76">
        <f>AVERAGE(C31:E31)</f>
        <v>7.4846432906332569E-2</v>
      </c>
      <c r="G31" s="77">
        <f t="shared" ref="G31:I31" si="9">F31</f>
        <v>7.4846432906332569E-2</v>
      </c>
      <c r="H31" s="75">
        <f t="shared" si="9"/>
        <v>7.4846432906332569E-2</v>
      </c>
      <c r="I31" s="75">
        <f t="shared" si="9"/>
        <v>7.4846432906332569E-2</v>
      </c>
      <c r="J31" s="75">
        <f t="shared" ref="J31:L31" si="10">I31*0.9</f>
        <v>6.7361789615699316E-2</v>
      </c>
      <c r="K31" s="75">
        <f t="shared" si="10"/>
        <v>6.0625610654129386E-2</v>
      </c>
      <c r="L31" s="75">
        <f t="shared" si="10"/>
        <v>5.4563049588716446E-2</v>
      </c>
      <c r="M31" s="77">
        <v>0.03</v>
      </c>
      <c r="N31" s="75">
        <f>L31*0.9</f>
        <v>4.9106744629844802E-2</v>
      </c>
      <c r="O31" s="75">
        <f t="shared" ref="O31:AQ31" si="11">N31*0.9</f>
        <v>4.4196070166860321E-2</v>
      </c>
      <c r="P31" s="75">
        <f t="shared" si="11"/>
        <v>3.9776463150174288E-2</v>
      </c>
      <c r="Q31" s="75">
        <f t="shared" si="11"/>
        <v>3.5798816835156858E-2</v>
      </c>
      <c r="R31" s="75">
        <f t="shared" si="11"/>
        <v>3.2218935151641176E-2</v>
      </c>
      <c r="S31" s="75">
        <f t="shared" si="11"/>
        <v>2.899704163647706E-2</v>
      </c>
      <c r="T31" s="75">
        <f t="shared" si="11"/>
        <v>2.6097337472829354E-2</v>
      </c>
      <c r="U31" s="75">
        <f t="shared" si="11"/>
        <v>2.3487603725546417E-2</v>
      </c>
      <c r="V31" s="75">
        <f t="shared" si="11"/>
        <v>2.1138843352991776E-2</v>
      </c>
      <c r="W31" s="75">
        <f t="shared" si="11"/>
        <v>1.9024959017692598E-2</v>
      </c>
      <c r="X31" s="75">
        <f t="shared" si="11"/>
        <v>1.7122463115923338E-2</v>
      </c>
      <c r="Y31" s="75">
        <f t="shared" si="11"/>
        <v>1.5410216804331004E-2</v>
      </c>
      <c r="Z31" s="75">
        <f t="shared" si="11"/>
        <v>1.3869195123897903E-2</v>
      </c>
      <c r="AA31" s="75">
        <f t="shared" si="11"/>
        <v>1.2482275611508113E-2</v>
      </c>
      <c r="AB31" s="75">
        <f t="shared" si="11"/>
        <v>1.1234048050357302E-2</v>
      </c>
      <c r="AC31" s="75">
        <f t="shared" si="11"/>
        <v>1.0110643245321571E-2</v>
      </c>
      <c r="AD31" s="75">
        <f t="shared" si="11"/>
        <v>9.099578920789414E-3</v>
      </c>
      <c r="AE31" s="75">
        <f t="shared" si="11"/>
        <v>8.1896210287104726E-3</v>
      </c>
      <c r="AF31" s="75">
        <f t="shared" si="11"/>
        <v>7.3706589258394255E-3</v>
      </c>
      <c r="AG31" s="75">
        <f t="shared" si="11"/>
        <v>6.6335930332554827E-3</v>
      </c>
      <c r="AH31" s="75">
        <f t="shared" si="11"/>
        <v>5.9702337299299343E-3</v>
      </c>
      <c r="AI31" s="75">
        <f t="shared" si="11"/>
        <v>5.3732103569369407E-3</v>
      </c>
      <c r="AJ31" s="75">
        <f t="shared" si="11"/>
        <v>4.8358893212432467E-3</v>
      </c>
      <c r="AK31" s="75">
        <f t="shared" si="11"/>
        <v>4.3523003891189219E-3</v>
      </c>
      <c r="AL31" s="75">
        <f t="shared" si="11"/>
        <v>3.91707035020703E-3</v>
      </c>
      <c r="AM31" s="75">
        <f t="shared" si="11"/>
        <v>3.5253633151863272E-3</v>
      </c>
      <c r="AN31" s="75">
        <f t="shared" si="11"/>
        <v>3.1728269836676947E-3</v>
      </c>
      <c r="AO31" s="75">
        <f t="shared" si="11"/>
        <v>2.8555442853009255E-3</v>
      </c>
      <c r="AP31" s="75">
        <f t="shared" si="11"/>
        <v>2.5699898567708331E-3</v>
      </c>
      <c r="AQ31" s="75">
        <f t="shared" si="11"/>
        <v>2.3129908710937497E-3</v>
      </c>
      <c r="AR31" s="84"/>
      <c r="AS31" s="84"/>
      <c r="AT31" s="902"/>
      <c r="AU31" s="903"/>
      <c r="AV31" s="903"/>
      <c r="AW31" s="903"/>
      <c r="AX31" s="904"/>
      <c r="AY31" s="84"/>
    </row>
    <row r="32" spans="1:51" ht="15.75" customHeight="1" x14ac:dyDescent="0.25">
      <c r="A32" s="73" t="s">
        <v>58</v>
      </c>
      <c r="B32" s="69"/>
      <c r="C32" s="75">
        <f t="shared" ref="C32:AQ32" si="12">C30+C31</f>
        <v>0.1008062714325447</v>
      </c>
      <c r="D32" s="75">
        <f t="shared" si="12"/>
        <v>-4.8539470225994735E-3</v>
      </c>
      <c r="E32" s="75">
        <f t="shared" si="12"/>
        <v>0.13576429106339119</v>
      </c>
      <c r="F32" s="75">
        <f t="shared" si="12"/>
        <v>7.7227469768292659E-2</v>
      </c>
      <c r="G32" s="75">
        <f t="shared" si="12"/>
        <v>7.7221813898589037E-2</v>
      </c>
      <c r="H32" s="75">
        <f t="shared" si="12"/>
        <v>7.7216184834901558E-2</v>
      </c>
      <c r="I32" s="75">
        <f t="shared" si="12"/>
        <v>7.7210582387109913E-2</v>
      </c>
      <c r="J32" s="75">
        <f t="shared" si="12"/>
        <v>6.9720363076254524E-2</v>
      </c>
      <c r="K32" s="75">
        <f t="shared" si="12"/>
        <v>6.2978634335478262E-2</v>
      </c>
      <c r="L32" s="75">
        <f t="shared" si="12"/>
        <v>5.4034972727922535E-2</v>
      </c>
      <c r="M32" s="75">
        <f t="shared" si="12"/>
        <v>2.9471644126695128E-2</v>
      </c>
      <c r="N32" s="75">
        <f t="shared" si="12"/>
        <v>4.8578109449037454E-2</v>
      </c>
      <c r="O32" s="75">
        <f t="shared" si="12"/>
        <v>4.3667155383090489E-2</v>
      </c>
      <c r="P32" s="75">
        <f t="shared" si="12"/>
        <v>3.9247268467513301E-2</v>
      </c>
      <c r="Q32" s="75">
        <f t="shared" si="12"/>
        <v>3.5269341957205998E-2</v>
      </c>
      <c r="R32" s="75">
        <f t="shared" si="12"/>
        <v>3.1689179781530241E-2</v>
      </c>
      <c r="S32" s="75">
        <f t="shared" si="12"/>
        <v>2.8467005476864218E-2</v>
      </c>
      <c r="T32" s="75">
        <f t="shared" si="12"/>
        <v>2.5567020225899573E-2</v>
      </c>
      <c r="U32" s="75">
        <f t="shared" si="12"/>
        <v>2.2957005093010605E-2</v>
      </c>
      <c r="V32" s="75">
        <f t="shared" si="12"/>
        <v>2.0607963036085912E-2</v>
      </c>
      <c r="W32" s="75">
        <f t="shared" si="12"/>
        <v>1.8493796717176169E-2</v>
      </c>
      <c r="X32" s="75">
        <f t="shared" si="12"/>
        <v>1.6591018532079158E-2</v>
      </c>
      <c r="Y32" s="75">
        <f t="shared" si="12"/>
        <v>1.4878489636963782E-2</v>
      </c>
      <c r="Z32" s="75">
        <f t="shared" si="12"/>
        <v>1.3337185072332813E-2</v>
      </c>
      <c r="AA32" s="75">
        <f t="shared" si="12"/>
        <v>1.1949982374590601E-2</v>
      </c>
      <c r="AB32" s="75">
        <f t="shared" si="12"/>
        <v>1.0701471326451516E-2</v>
      </c>
      <c r="AC32" s="75">
        <f t="shared" si="12"/>
        <v>9.5777827323094665E-3</v>
      </c>
      <c r="AD32" s="75">
        <f t="shared" si="12"/>
        <v>8.5664343160698694E-3</v>
      </c>
      <c r="AE32" s="75">
        <f t="shared" si="12"/>
        <v>7.6561920291976964E-3</v>
      </c>
      <c r="AF32" s="75">
        <f t="shared" si="12"/>
        <v>6.8369452279636051E-3</v>
      </c>
      <c r="AG32" s="75">
        <f t="shared" si="12"/>
        <v>3.1488276067689475E-3</v>
      </c>
      <c r="AH32" s="75">
        <f t="shared" si="12"/>
        <v>2.4732822478204432E-3</v>
      </c>
      <c r="AI32" s="75">
        <f t="shared" si="12"/>
        <v>1.8639872920298509E-3</v>
      </c>
      <c r="AJ32" s="75">
        <f t="shared" si="12"/>
        <v>1.3143082427904277E-3</v>
      </c>
      <c r="AK32" s="75">
        <f t="shared" si="12"/>
        <v>8.1827395002744647E-4</v>
      </c>
      <c r="AL32" s="75">
        <f t="shared" si="12"/>
        <v>3.7051027403883384E-4</v>
      </c>
      <c r="AM32" s="75">
        <f t="shared" si="12"/>
        <v>-3.3819617073485662E-5</v>
      </c>
      <c r="AN32" s="75">
        <f t="shared" si="12"/>
        <v>-3.990689797408898E-4</v>
      </c>
      <c r="AO32" s="75">
        <f t="shared" si="12"/>
        <v>-7.2915585406549237E-4</v>
      </c>
      <c r="AP32" s="75">
        <f t="shared" si="12"/>
        <v>-1.0276065870692022E-3</v>
      </c>
      <c r="AQ32" s="75">
        <f t="shared" si="12"/>
        <v>-1.2975950036491503E-3</v>
      </c>
      <c r="AR32" s="84"/>
      <c r="AS32" s="84"/>
      <c r="AT32" s="902"/>
      <c r="AU32" s="903"/>
      <c r="AV32" s="903"/>
      <c r="AW32" s="903"/>
      <c r="AX32" s="904"/>
      <c r="AY32" s="84"/>
    </row>
    <row r="33" spans="1:51" ht="15.75" customHeight="1" x14ac:dyDescent="0.25">
      <c r="A33" s="73"/>
      <c r="B33" s="69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84"/>
      <c r="AS33" s="84"/>
      <c r="AT33" s="902"/>
      <c r="AU33" s="903"/>
      <c r="AV33" s="903"/>
      <c r="AW33" s="903"/>
      <c r="AX33" s="904"/>
      <c r="AY33" s="84"/>
    </row>
    <row r="34" spans="1:51" ht="15.75" customHeight="1" x14ac:dyDescent="0.25">
      <c r="A34" s="73"/>
      <c r="B34" s="69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84"/>
      <c r="AS34" s="84"/>
      <c r="AT34" s="902"/>
      <c r="AU34" s="903"/>
      <c r="AV34" s="903"/>
      <c r="AW34" s="903"/>
      <c r="AX34" s="904"/>
      <c r="AY34" s="84"/>
    </row>
    <row r="35" spans="1:51" ht="15.75" customHeight="1" x14ac:dyDescent="0.25">
      <c r="A35" s="398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936"/>
      <c r="AU35" s="937"/>
      <c r="AV35" s="937"/>
      <c r="AW35" s="937"/>
      <c r="AX35" s="938"/>
      <c r="AY35" s="84"/>
    </row>
    <row r="36" spans="1:51" ht="15.75" customHeight="1" x14ac:dyDescent="0.25">
      <c r="A36" s="399"/>
      <c r="B36" s="110"/>
      <c r="C36" s="110"/>
      <c r="D36" s="110"/>
      <c r="E36" s="110"/>
      <c r="F36" s="110"/>
      <c r="G36" s="110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 t="s">
        <v>60</v>
      </c>
      <c r="AU36" s="84" t="s">
        <v>61</v>
      </c>
      <c r="AV36" s="84" t="s">
        <v>62</v>
      </c>
      <c r="AW36" s="84" t="s">
        <v>63</v>
      </c>
      <c r="AX36" s="84"/>
      <c r="AY36" s="84"/>
    </row>
    <row r="37" spans="1:51" ht="15.75" customHeight="1" x14ac:dyDescent="0.25">
      <c r="A37" s="87" t="s">
        <v>236</v>
      </c>
      <c r="B37" s="364">
        <v>2016</v>
      </c>
      <c r="C37" s="365">
        <v>2017</v>
      </c>
      <c r="D37" s="366">
        <v>2018</v>
      </c>
      <c r="E37" s="400">
        <v>2019</v>
      </c>
      <c r="F37" s="88">
        <v>2020</v>
      </c>
      <c r="G37" s="350">
        <v>2021</v>
      </c>
      <c r="H37" s="80">
        <v>2022</v>
      </c>
      <c r="I37" s="81">
        <v>2023</v>
      </c>
      <c r="J37" s="82">
        <v>2024</v>
      </c>
      <c r="K37" s="79">
        <v>2025</v>
      </c>
      <c r="L37" s="80">
        <v>2026</v>
      </c>
      <c r="M37" s="81">
        <v>2027</v>
      </c>
      <c r="N37" s="82">
        <v>2028</v>
      </c>
      <c r="O37" s="83">
        <v>2029</v>
      </c>
      <c r="P37" s="79">
        <v>2030</v>
      </c>
      <c r="Q37" s="80">
        <v>2031</v>
      </c>
      <c r="R37" s="81">
        <v>2032</v>
      </c>
      <c r="S37" s="82">
        <v>2033</v>
      </c>
      <c r="T37" s="79">
        <v>2034</v>
      </c>
      <c r="U37" s="80">
        <v>2035</v>
      </c>
      <c r="V37" s="81">
        <v>2036</v>
      </c>
      <c r="W37" s="82">
        <v>2037</v>
      </c>
      <c r="X37" s="83">
        <v>2038</v>
      </c>
      <c r="Y37" s="79">
        <v>2039</v>
      </c>
      <c r="Z37" s="80">
        <v>2040</v>
      </c>
      <c r="AA37" s="81">
        <v>2041</v>
      </c>
      <c r="AB37" s="82">
        <v>2042</v>
      </c>
      <c r="AC37" s="79">
        <v>2043</v>
      </c>
      <c r="AD37" s="80">
        <v>2044</v>
      </c>
      <c r="AE37" s="81">
        <v>2045</v>
      </c>
      <c r="AF37" s="82">
        <v>2046</v>
      </c>
      <c r="AG37" s="83">
        <v>2047</v>
      </c>
      <c r="AH37" s="79">
        <v>2048</v>
      </c>
      <c r="AI37" s="80">
        <v>2049</v>
      </c>
      <c r="AJ37" s="81">
        <v>2050</v>
      </c>
      <c r="AK37" s="82">
        <v>2051</v>
      </c>
      <c r="AL37" s="79">
        <v>2052</v>
      </c>
      <c r="AM37" s="80">
        <v>2053</v>
      </c>
      <c r="AN37" s="81">
        <v>2054</v>
      </c>
      <c r="AO37" s="82">
        <v>2055</v>
      </c>
      <c r="AP37" s="83">
        <v>2056</v>
      </c>
      <c r="AQ37" s="79">
        <v>2057</v>
      </c>
      <c r="AR37" s="84"/>
      <c r="AS37" s="84"/>
      <c r="AT37" s="84" t="s">
        <v>11</v>
      </c>
      <c r="AU37" s="84" t="s">
        <v>11</v>
      </c>
      <c r="AV37" s="84" t="s">
        <v>11</v>
      </c>
      <c r="AW37" s="84" t="s">
        <v>11</v>
      </c>
      <c r="AX37" s="84" t="s">
        <v>11</v>
      </c>
      <c r="AY37" s="84"/>
    </row>
    <row r="38" spans="1:51" ht="15.75" customHeight="1" x14ac:dyDescent="0.25">
      <c r="A38" s="401" t="s">
        <v>217</v>
      </c>
      <c r="B38" s="402">
        <v>1382</v>
      </c>
      <c r="C38" s="403">
        <v>1518</v>
      </c>
      <c r="D38" s="404">
        <v>1507</v>
      </c>
      <c r="E38" s="405">
        <v>1708</v>
      </c>
      <c r="F38" s="406">
        <v>1865</v>
      </c>
      <c r="G38" s="407">
        <v>1874</v>
      </c>
      <c r="H38" s="93">
        <f>G38*(1+H$10)</f>
        <v>2018.7031303806054</v>
      </c>
      <c r="I38" s="94">
        <f t="shared" ref="I38:AQ38" si="13">H38*(1+I$32)</f>
        <v>2174.5683747439739</v>
      </c>
      <c r="J38" s="95">
        <f t="shared" si="13"/>
        <v>2326.1800713652647</v>
      </c>
      <c r="K38" s="92">
        <f t="shared" si="13"/>
        <v>2472.6797154782544</v>
      </c>
      <c r="L38" s="93">
        <f t="shared" si="13"/>
        <v>2606.2908964690091</v>
      </c>
      <c r="M38" s="94">
        <f t="shared" si="13"/>
        <v>2683.1025742603888</v>
      </c>
      <c r="N38" s="95">
        <f t="shared" si="13"/>
        <v>2813.4426247758038</v>
      </c>
      <c r="O38" s="96">
        <f t="shared" si="13"/>
        <v>2936.2976610332989</v>
      </c>
      <c r="P38" s="92">
        <f t="shared" si="13"/>
        <v>3051.5393236364043</v>
      </c>
      <c r="Q38" s="93">
        <f t="shared" si="13"/>
        <v>3159.165107537598</v>
      </c>
      <c r="R38" s="94">
        <f t="shared" si="13"/>
        <v>3259.276458589894</v>
      </c>
      <c r="S38" s="95">
        <f t="shared" si="13"/>
        <v>3352.0582993871876</v>
      </c>
      <c r="T38" s="92">
        <f t="shared" si="13"/>
        <v>3437.7604417260141</v>
      </c>
      <c r="U38" s="93">
        <f t="shared" si="13"/>
        <v>3516.6811256952683</v>
      </c>
      <c r="V38" s="94">
        <f t="shared" si="13"/>
        <v>3589.1527603432969</v>
      </c>
      <c r="W38" s="95">
        <f t="shared" si="13"/>
        <v>3655.5298218799771</v>
      </c>
      <c r="X38" s="96">
        <f t="shared" si="13"/>
        <v>3716.1787848993563</v>
      </c>
      <c r="Y38" s="92">
        <f t="shared" si="13"/>
        <v>3771.4699124395861</v>
      </c>
      <c r="Z38" s="93">
        <f t="shared" si="13"/>
        <v>3821.7707046565274</v>
      </c>
      <c r="AA38" s="94">
        <f t="shared" si="13"/>
        <v>3867.4407972168992</v>
      </c>
      <c r="AB38" s="95">
        <f t="shared" si="13"/>
        <v>3908.8281040150646</v>
      </c>
      <c r="AC38" s="92">
        <f t="shared" si="13"/>
        <v>3946.2660103332655</v>
      </c>
      <c r="AD38" s="93">
        <f t="shared" si="13"/>
        <v>3980.0714389045243</v>
      </c>
      <c r="AE38" s="94">
        <f t="shared" si="13"/>
        <v>4010.5436301307027</v>
      </c>
      <c r="AF38" s="95">
        <f t="shared" si="13"/>
        <v>4037.9634972642643</v>
      </c>
      <c r="AG38" s="96">
        <f t="shared" si="13"/>
        <v>4050.6783481995758</v>
      </c>
      <c r="AH38" s="92">
        <f t="shared" si="13"/>
        <v>4060.6968190498083</v>
      </c>
      <c r="AI38" s="93">
        <f t="shared" si="13"/>
        <v>4068.2659063173032</v>
      </c>
      <c r="AJ38" s="94">
        <f t="shared" si="13"/>
        <v>4073.6128617318395</v>
      </c>
      <c r="AK38" s="95">
        <f t="shared" si="13"/>
        <v>4076.9461930190919</v>
      </c>
      <c r="AL38" s="92">
        <f t="shared" si="13"/>
        <v>4078.4567434703085</v>
      </c>
      <c r="AM38" s="93">
        <f t="shared" si="13"/>
        <v>4078.3188116249935</v>
      </c>
      <c r="AN38" s="94">
        <f t="shared" si="13"/>
        <v>4076.6912810977806</v>
      </c>
      <c r="AO38" s="95">
        <f t="shared" si="13"/>
        <v>4073.7187377849505</v>
      </c>
      <c r="AP38" s="96">
        <f t="shared" si="13"/>
        <v>4069.5325575761353</v>
      </c>
      <c r="AQ38" s="92">
        <f t="shared" si="13"/>
        <v>4064.2519524622371</v>
      </c>
      <c r="AR38" s="84"/>
      <c r="AS38" s="84"/>
      <c r="AT38" s="84">
        <v>365</v>
      </c>
      <c r="AU38" s="84">
        <v>24</v>
      </c>
      <c r="AV38" s="84">
        <f>W38/365</f>
        <v>10.015150196931444</v>
      </c>
      <c r="AW38" s="408">
        <f>AV38</f>
        <v>10.015150196931444</v>
      </c>
      <c r="AX38" s="84">
        <f>ROUNDUP(AW38,0)</f>
        <v>11</v>
      </c>
      <c r="AY38" s="84" t="s">
        <v>218</v>
      </c>
    </row>
    <row r="39" spans="1:51" ht="15.75" customHeight="1" x14ac:dyDescent="0.25">
      <c r="A39" s="84"/>
      <c r="B39" s="113">
        <f t="shared" ref="B39:G39" si="14">SUM(B38)</f>
        <v>1382</v>
      </c>
      <c r="C39" s="113">
        <f t="shared" si="14"/>
        <v>1518</v>
      </c>
      <c r="D39" s="113">
        <f t="shared" si="14"/>
        <v>1507</v>
      </c>
      <c r="E39" s="113">
        <f t="shared" si="14"/>
        <v>1708</v>
      </c>
      <c r="F39" s="113">
        <f t="shared" si="14"/>
        <v>1865</v>
      </c>
      <c r="G39" s="113">
        <f t="shared" si="14"/>
        <v>1874</v>
      </c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408"/>
      <c r="AX39" s="84"/>
      <c r="AY39" s="84"/>
    </row>
    <row r="40" spans="1:51" ht="15.75" customHeight="1" x14ac:dyDescent="0.25">
      <c r="A40" s="84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408"/>
      <c r="AX40" s="84"/>
      <c r="AY40" s="84"/>
    </row>
    <row r="41" spans="1:51" ht="15.75" customHeight="1" x14ac:dyDescent="0.25">
      <c r="A41" s="84"/>
      <c r="B41" s="84"/>
      <c r="C41" s="939" t="s">
        <v>219</v>
      </c>
      <c r="D41" s="940"/>
      <c r="E41" s="940"/>
      <c r="F41" s="940"/>
      <c r="G41" s="941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408"/>
      <c r="AX41" s="84"/>
      <c r="AY41" s="84"/>
    </row>
    <row r="42" spans="1:51" ht="15.75" customHeight="1" x14ac:dyDescent="0.25">
      <c r="A42" s="84"/>
      <c r="B42" s="84"/>
      <c r="C42" s="114">
        <v>2017</v>
      </c>
      <c r="D42" s="115">
        <v>2018</v>
      </c>
      <c r="E42" s="115">
        <v>2019</v>
      </c>
      <c r="F42" s="115">
        <v>2020</v>
      </c>
      <c r="G42" s="116">
        <v>2021</v>
      </c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408"/>
      <c r="AX42" s="84"/>
      <c r="AY42" s="84"/>
    </row>
    <row r="43" spans="1:51" ht="15.75" customHeight="1" x14ac:dyDescent="0.25">
      <c r="A43" s="84"/>
      <c r="B43" s="84"/>
      <c r="C43" s="117">
        <f t="shared" ref="C43:G43" si="15">(C39-B39)/B39</f>
        <v>9.8408104196816212E-2</v>
      </c>
      <c r="D43" s="118">
        <f t="shared" si="15"/>
        <v>-7.246376811594203E-3</v>
      </c>
      <c r="E43" s="118">
        <f t="shared" si="15"/>
        <v>0.1333775713337757</v>
      </c>
      <c r="F43" s="118">
        <f t="shared" si="15"/>
        <v>9.1920374707259958E-2</v>
      </c>
      <c r="G43" s="119">
        <f t="shared" si="15"/>
        <v>4.8257372654155499E-3</v>
      </c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408"/>
      <c r="AX43" s="84"/>
      <c r="AY43" s="84"/>
    </row>
    <row r="44" spans="1:51" ht="15.75" customHeight="1" x14ac:dyDescent="0.25">
      <c r="A44" s="84"/>
      <c r="B44" s="84"/>
      <c r="C44" s="120"/>
      <c r="D44" s="121">
        <f>AVERAGE(C43:E43)</f>
        <v>7.4846432906332569E-2</v>
      </c>
      <c r="E44" s="933" t="s">
        <v>100</v>
      </c>
      <c r="F44" s="934"/>
      <c r="G44" s="935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408"/>
      <c r="AX44" s="84"/>
      <c r="AY44" s="84"/>
    </row>
    <row r="45" spans="1:51" ht="15.75" customHeight="1" x14ac:dyDescent="0.25">
      <c r="A45" s="84"/>
      <c r="B45" s="84"/>
      <c r="C45" s="247">
        <f t="shared" ref="C45:G45" si="16">(C39-B39)/B39</f>
        <v>9.8408104196816212E-2</v>
      </c>
      <c r="D45" s="247">
        <f t="shared" si="16"/>
        <v>-7.246376811594203E-3</v>
      </c>
      <c r="E45" s="247">
        <f t="shared" si="16"/>
        <v>0.1333775713337757</v>
      </c>
      <c r="F45" s="247">
        <f t="shared" si="16"/>
        <v>9.1920374707259958E-2</v>
      </c>
      <c r="G45" s="247">
        <f t="shared" si="16"/>
        <v>4.8257372654155499E-3</v>
      </c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408"/>
      <c r="AX45" s="84"/>
      <c r="AY45" s="84"/>
    </row>
    <row r="46" spans="1:51" ht="15.75" customHeight="1" x14ac:dyDescent="0.25">
      <c r="A46" s="84"/>
      <c r="B46" s="84"/>
      <c r="C46" s="247"/>
      <c r="D46" s="247">
        <f>AVERAGE(C45:E45)</f>
        <v>7.4846432906332569E-2</v>
      </c>
      <c r="E46" s="247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408"/>
      <c r="AX46" s="84"/>
      <c r="AY46" s="84"/>
    </row>
    <row r="47" spans="1:51" ht="15.75" customHeight="1" x14ac:dyDescent="0.25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</row>
    <row r="48" spans="1:51" ht="15.75" customHeight="1" x14ac:dyDescent="0.25">
      <c r="A48" s="84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</row>
    <row r="49" spans="1:51" ht="15.75" customHeight="1" x14ac:dyDescent="0.25">
      <c r="A49" s="84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</row>
    <row r="50" spans="1:51" ht="36" customHeight="1" x14ac:dyDescent="0.35">
      <c r="A50" s="70" t="s">
        <v>103</v>
      </c>
      <c r="B50" s="71" t="s">
        <v>278</v>
      </c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</row>
    <row r="51" spans="1:51" ht="15.75" customHeight="1" x14ac:dyDescent="0.25">
      <c r="A51" s="398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99" t="s">
        <v>155</v>
      </c>
      <c r="AU51" s="900"/>
      <c r="AV51" s="900"/>
      <c r="AW51" s="900"/>
      <c r="AX51" s="901"/>
      <c r="AY51" s="84"/>
    </row>
    <row r="52" spans="1:51" ht="15.75" customHeight="1" x14ac:dyDescent="0.25">
      <c r="A52" s="69"/>
      <c r="B52" s="69">
        <v>2016</v>
      </c>
      <c r="C52" s="69">
        <v>2017</v>
      </c>
      <c r="D52" s="69">
        <v>2018</v>
      </c>
      <c r="E52" s="69">
        <v>2019</v>
      </c>
      <c r="F52" s="69">
        <v>2020</v>
      </c>
      <c r="G52" s="69">
        <v>2021</v>
      </c>
      <c r="H52" s="69">
        <v>2022</v>
      </c>
      <c r="I52" s="69">
        <v>2023</v>
      </c>
      <c r="J52" s="69">
        <v>2024</v>
      </c>
      <c r="K52" s="69">
        <v>2025</v>
      </c>
      <c r="L52" s="69">
        <v>2026</v>
      </c>
      <c r="M52" s="69">
        <v>2027</v>
      </c>
      <c r="N52" s="69">
        <v>2028</v>
      </c>
      <c r="O52" s="69">
        <v>2029</v>
      </c>
      <c r="P52" s="69">
        <v>2030</v>
      </c>
      <c r="Q52" s="69">
        <v>2031</v>
      </c>
      <c r="R52" s="69">
        <v>2032</v>
      </c>
      <c r="S52" s="69">
        <v>2033</v>
      </c>
      <c r="T52" s="69">
        <v>2034</v>
      </c>
      <c r="U52" s="69">
        <v>2035</v>
      </c>
      <c r="V52" s="69">
        <v>2036</v>
      </c>
      <c r="W52" s="69">
        <v>2037</v>
      </c>
      <c r="X52" s="69">
        <v>2038</v>
      </c>
      <c r="Y52" s="69">
        <v>2039</v>
      </c>
      <c r="Z52" s="69">
        <v>2040</v>
      </c>
      <c r="AA52" s="69">
        <v>2041</v>
      </c>
      <c r="AB52" s="69">
        <v>2042</v>
      </c>
      <c r="AC52" s="69">
        <v>2043</v>
      </c>
      <c r="AD52" s="69">
        <v>2044</v>
      </c>
      <c r="AE52" s="69">
        <v>2045</v>
      </c>
      <c r="AF52" s="69">
        <v>2046</v>
      </c>
      <c r="AG52" s="69">
        <v>2047</v>
      </c>
      <c r="AH52" s="69">
        <v>2048</v>
      </c>
      <c r="AI52" s="69">
        <v>2049</v>
      </c>
      <c r="AJ52" s="69">
        <v>2050</v>
      </c>
      <c r="AK52" s="69">
        <v>2051</v>
      </c>
      <c r="AL52" s="69">
        <v>2052</v>
      </c>
      <c r="AM52" s="69">
        <v>2053</v>
      </c>
      <c r="AN52" s="69">
        <v>2054</v>
      </c>
      <c r="AO52" s="69">
        <v>2055</v>
      </c>
      <c r="AP52" s="69">
        <v>2056</v>
      </c>
      <c r="AQ52" s="69">
        <v>2057</v>
      </c>
      <c r="AR52" s="84"/>
      <c r="AS52" s="84"/>
      <c r="AT52" s="902"/>
      <c r="AU52" s="903"/>
      <c r="AV52" s="903"/>
      <c r="AW52" s="903"/>
      <c r="AX52" s="904"/>
      <c r="AY52" s="84"/>
    </row>
    <row r="53" spans="1:51" ht="15.75" customHeight="1" x14ac:dyDescent="0.25">
      <c r="A53" s="73" t="s">
        <v>56</v>
      </c>
      <c r="B53" s="69">
        <v>2.4039322673287547E-3</v>
      </c>
      <c r="C53" s="75">
        <v>2.3981672357284781E-3</v>
      </c>
      <c r="D53" s="75">
        <v>2.39242978899473E-3</v>
      </c>
      <c r="E53" s="75">
        <v>2.3867197296154755E-3</v>
      </c>
      <c r="F53" s="75">
        <v>2.3810368619600936E-3</v>
      </c>
      <c r="G53" s="75">
        <v>2.3753809922564722E-3</v>
      </c>
      <c r="H53" s="75">
        <v>2.3697519285689863E-3</v>
      </c>
      <c r="I53" s="75">
        <v>2.3641494807773488E-3</v>
      </c>
      <c r="J53" s="75">
        <v>2.3585734605552021E-3</v>
      </c>
      <c r="K53" s="75">
        <v>2.3530236813488715E-3</v>
      </c>
      <c r="L53" s="75">
        <v>-5.2807686079391265E-4</v>
      </c>
      <c r="M53" s="75">
        <v>-5.2835587330486949E-4</v>
      </c>
      <c r="N53" s="75">
        <v>-5.2863518080734605E-4</v>
      </c>
      <c r="O53" s="75">
        <v>-5.2891478376983453E-4</v>
      </c>
      <c r="P53" s="75">
        <v>-5.2919468266098631E-4</v>
      </c>
      <c r="Q53" s="75">
        <v>-5.2947487795086169E-4</v>
      </c>
      <c r="R53" s="75">
        <v>-5.297553701109339E-4</v>
      </c>
      <c r="S53" s="75">
        <v>-5.3003615961284172E-4</v>
      </c>
      <c r="T53" s="75">
        <v>-5.3031724692978086E-4</v>
      </c>
      <c r="U53" s="75">
        <v>-5.3059863253581189E-4</v>
      </c>
      <c r="V53" s="75">
        <v>-5.3088031690586316E-4</v>
      </c>
      <c r="W53" s="75">
        <v>-5.3116230051642908E-4</v>
      </c>
      <c r="X53" s="75">
        <v>-5.3144458384418074E-4</v>
      </c>
      <c r="Y53" s="75">
        <v>-5.3172716736722139E-4</v>
      </c>
      <c r="Z53" s="75">
        <v>-5.3201005156509049E-4</v>
      </c>
      <c r="AA53" s="75">
        <v>-5.3229323691751076E-4</v>
      </c>
      <c r="AB53" s="75">
        <v>-5.3257672390578546E-4</v>
      </c>
      <c r="AC53" s="75">
        <v>-5.3286051301210417E-4</v>
      </c>
      <c r="AD53" s="75">
        <v>-5.3314460471954499E-4</v>
      </c>
      <c r="AE53" s="75">
        <v>-5.33428999512776E-4</v>
      </c>
      <c r="AF53" s="75">
        <v>-5.3371369787582061E-4</v>
      </c>
      <c r="AG53" s="75">
        <v>-3.4847654264865352E-3</v>
      </c>
      <c r="AH53" s="75">
        <v>-3.4969514821094911E-3</v>
      </c>
      <c r="AI53" s="75">
        <v>-3.5092230649070898E-3</v>
      </c>
      <c r="AJ53" s="75">
        <v>-3.5215810784528191E-3</v>
      </c>
      <c r="AK53" s="75">
        <v>-3.5340264390914754E-3</v>
      </c>
      <c r="AL53" s="75">
        <v>-3.5465600761681961E-3</v>
      </c>
      <c r="AM53" s="75">
        <v>-3.5591829322598129E-3</v>
      </c>
      <c r="AN53" s="75">
        <v>-3.5718959634085845E-3</v>
      </c>
      <c r="AO53" s="75">
        <v>-3.5847001393664178E-3</v>
      </c>
      <c r="AP53" s="75">
        <v>-3.5975964438400353E-3</v>
      </c>
      <c r="AQ53" s="75">
        <v>-3.6105858747429E-3</v>
      </c>
      <c r="AR53" s="84"/>
      <c r="AS53" s="84"/>
      <c r="AT53" s="902"/>
      <c r="AU53" s="903"/>
      <c r="AV53" s="903"/>
      <c r="AW53" s="903"/>
      <c r="AX53" s="904"/>
      <c r="AY53" s="84"/>
    </row>
    <row r="54" spans="1:51" ht="15.75" customHeight="1" x14ac:dyDescent="0.25">
      <c r="A54" s="73" t="s">
        <v>57</v>
      </c>
      <c r="B54" s="69"/>
      <c r="C54" s="75">
        <f t="shared" ref="C54:E54" si="17">C68</f>
        <v>9.8408104196816212E-2</v>
      </c>
      <c r="D54" s="75">
        <f t="shared" si="17"/>
        <v>-7.246376811594203E-3</v>
      </c>
      <c r="E54" s="75">
        <f t="shared" si="17"/>
        <v>0.1333775713337757</v>
      </c>
      <c r="F54" s="76">
        <f>AVERAGE(C54:E54)</f>
        <v>7.4846432906332569E-2</v>
      </c>
      <c r="G54" s="77">
        <f t="shared" ref="G54:I54" si="18">F54</f>
        <v>7.4846432906332569E-2</v>
      </c>
      <c r="H54" s="75">
        <f t="shared" si="18"/>
        <v>7.4846432906332569E-2</v>
      </c>
      <c r="I54" s="75">
        <f t="shared" si="18"/>
        <v>7.4846432906332569E-2</v>
      </c>
      <c r="J54" s="75">
        <f t="shared" ref="J54:L54" si="19">I54*0.9</f>
        <v>6.7361789615699316E-2</v>
      </c>
      <c r="K54" s="75">
        <f t="shared" si="19"/>
        <v>6.0625610654129386E-2</v>
      </c>
      <c r="L54" s="75">
        <f t="shared" si="19"/>
        <v>5.4563049588716446E-2</v>
      </c>
      <c r="M54" s="77">
        <v>0.05</v>
      </c>
      <c r="N54" s="75">
        <f>L54*0.9</f>
        <v>4.9106744629844802E-2</v>
      </c>
      <c r="O54" s="75">
        <f t="shared" ref="O54:AQ54" si="20">N54*0.9</f>
        <v>4.4196070166860321E-2</v>
      </c>
      <c r="P54" s="75">
        <f t="shared" si="20"/>
        <v>3.9776463150174288E-2</v>
      </c>
      <c r="Q54" s="75">
        <f t="shared" si="20"/>
        <v>3.5798816835156858E-2</v>
      </c>
      <c r="R54" s="75">
        <f t="shared" si="20"/>
        <v>3.2218935151641176E-2</v>
      </c>
      <c r="S54" s="75">
        <f t="shared" si="20"/>
        <v>2.899704163647706E-2</v>
      </c>
      <c r="T54" s="75">
        <f t="shared" si="20"/>
        <v>2.6097337472829354E-2</v>
      </c>
      <c r="U54" s="75">
        <f t="shared" si="20"/>
        <v>2.3487603725546417E-2</v>
      </c>
      <c r="V54" s="75">
        <f t="shared" si="20"/>
        <v>2.1138843352991776E-2</v>
      </c>
      <c r="W54" s="75">
        <f t="shared" si="20"/>
        <v>1.9024959017692598E-2</v>
      </c>
      <c r="X54" s="75">
        <f t="shared" si="20"/>
        <v>1.7122463115923338E-2</v>
      </c>
      <c r="Y54" s="75">
        <f t="shared" si="20"/>
        <v>1.5410216804331004E-2</v>
      </c>
      <c r="Z54" s="75">
        <f t="shared" si="20"/>
        <v>1.3869195123897903E-2</v>
      </c>
      <c r="AA54" s="75">
        <f t="shared" si="20"/>
        <v>1.2482275611508113E-2</v>
      </c>
      <c r="AB54" s="75">
        <f t="shared" si="20"/>
        <v>1.1234048050357302E-2</v>
      </c>
      <c r="AC54" s="75">
        <f t="shared" si="20"/>
        <v>1.0110643245321571E-2</v>
      </c>
      <c r="AD54" s="75">
        <f t="shared" si="20"/>
        <v>9.099578920789414E-3</v>
      </c>
      <c r="AE54" s="75">
        <f t="shared" si="20"/>
        <v>8.1896210287104726E-3</v>
      </c>
      <c r="AF54" s="75">
        <f t="shared" si="20"/>
        <v>7.3706589258394255E-3</v>
      </c>
      <c r="AG54" s="75">
        <f t="shared" si="20"/>
        <v>6.6335930332554827E-3</v>
      </c>
      <c r="AH54" s="75">
        <f t="shared" si="20"/>
        <v>5.9702337299299343E-3</v>
      </c>
      <c r="AI54" s="75">
        <f t="shared" si="20"/>
        <v>5.3732103569369407E-3</v>
      </c>
      <c r="AJ54" s="75">
        <f t="shared" si="20"/>
        <v>4.8358893212432467E-3</v>
      </c>
      <c r="AK54" s="75">
        <f t="shared" si="20"/>
        <v>4.3523003891189219E-3</v>
      </c>
      <c r="AL54" s="75">
        <f t="shared" si="20"/>
        <v>3.91707035020703E-3</v>
      </c>
      <c r="AM54" s="75">
        <f t="shared" si="20"/>
        <v>3.5253633151863272E-3</v>
      </c>
      <c r="AN54" s="75">
        <f t="shared" si="20"/>
        <v>3.1728269836676947E-3</v>
      </c>
      <c r="AO54" s="75">
        <f t="shared" si="20"/>
        <v>2.8555442853009255E-3</v>
      </c>
      <c r="AP54" s="75">
        <f t="shared" si="20"/>
        <v>2.5699898567708331E-3</v>
      </c>
      <c r="AQ54" s="75">
        <f t="shared" si="20"/>
        <v>2.3129908710937497E-3</v>
      </c>
      <c r="AR54" s="84"/>
      <c r="AS54" s="84"/>
      <c r="AT54" s="902"/>
      <c r="AU54" s="903"/>
      <c r="AV54" s="903"/>
      <c r="AW54" s="903"/>
      <c r="AX54" s="904"/>
      <c r="AY54" s="84"/>
    </row>
    <row r="55" spans="1:51" ht="15.75" customHeight="1" x14ac:dyDescent="0.25">
      <c r="A55" s="73" t="s">
        <v>58</v>
      </c>
      <c r="B55" s="69"/>
      <c r="C55" s="75">
        <f t="shared" ref="C55:AQ55" si="21">C53+C54</f>
        <v>0.1008062714325447</v>
      </c>
      <c r="D55" s="75">
        <f t="shared" si="21"/>
        <v>-4.8539470225994735E-3</v>
      </c>
      <c r="E55" s="75">
        <f t="shared" si="21"/>
        <v>0.13576429106339119</v>
      </c>
      <c r="F55" s="75">
        <f t="shared" si="21"/>
        <v>7.7227469768292659E-2</v>
      </c>
      <c r="G55" s="75">
        <f t="shared" si="21"/>
        <v>7.7221813898589037E-2</v>
      </c>
      <c r="H55" s="75">
        <f t="shared" si="21"/>
        <v>7.7216184834901558E-2</v>
      </c>
      <c r="I55" s="75">
        <f t="shared" si="21"/>
        <v>7.7210582387109913E-2</v>
      </c>
      <c r="J55" s="75">
        <f t="shared" si="21"/>
        <v>6.9720363076254524E-2</v>
      </c>
      <c r="K55" s="75">
        <f t="shared" si="21"/>
        <v>6.2978634335478262E-2</v>
      </c>
      <c r="L55" s="75">
        <f t="shared" si="21"/>
        <v>5.4034972727922535E-2</v>
      </c>
      <c r="M55" s="75">
        <f t="shared" si="21"/>
        <v>4.9471644126695136E-2</v>
      </c>
      <c r="N55" s="75">
        <f t="shared" si="21"/>
        <v>4.8578109449037454E-2</v>
      </c>
      <c r="O55" s="75">
        <f t="shared" si="21"/>
        <v>4.3667155383090489E-2</v>
      </c>
      <c r="P55" s="75">
        <f t="shared" si="21"/>
        <v>3.9247268467513301E-2</v>
      </c>
      <c r="Q55" s="75">
        <f t="shared" si="21"/>
        <v>3.5269341957205998E-2</v>
      </c>
      <c r="R55" s="75">
        <f t="shared" si="21"/>
        <v>3.1689179781530241E-2</v>
      </c>
      <c r="S55" s="75">
        <f t="shared" si="21"/>
        <v>2.8467005476864218E-2</v>
      </c>
      <c r="T55" s="75">
        <f t="shared" si="21"/>
        <v>2.5567020225899573E-2</v>
      </c>
      <c r="U55" s="75">
        <f t="shared" si="21"/>
        <v>2.2957005093010605E-2</v>
      </c>
      <c r="V55" s="75">
        <f t="shared" si="21"/>
        <v>2.0607963036085912E-2</v>
      </c>
      <c r="W55" s="75">
        <f t="shared" si="21"/>
        <v>1.8493796717176169E-2</v>
      </c>
      <c r="X55" s="75">
        <f t="shared" si="21"/>
        <v>1.6591018532079158E-2</v>
      </c>
      <c r="Y55" s="75">
        <f t="shared" si="21"/>
        <v>1.4878489636963782E-2</v>
      </c>
      <c r="Z55" s="75">
        <f t="shared" si="21"/>
        <v>1.3337185072332813E-2</v>
      </c>
      <c r="AA55" s="75">
        <f t="shared" si="21"/>
        <v>1.1949982374590601E-2</v>
      </c>
      <c r="AB55" s="75">
        <f t="shared" si="21"/>
        <v>1.0701471326451516E-2</v>
      </c>
      <c r="AC55" s="75">
        <f t="shared" si="21"/>
        <v>9.5777827323094665E-3</v>
      </c>
      <c r="AD55" s="75">
        <f t="shared" si="21"/>
        <v>8.5664343160698694E-3</v>
      </c>
      <c r="AE55" s="75">
        <f t="shared" si="21"/>
        <v>7.6561920291976964E-3</v>
      </c>
      <c r="AF55" s="75">
        <f t="shared" si="21"/>
        <v>6.8369452279636051E-3</v>
      </c>
      <c r="AG55" s="75">
        <f t="shared" si="21"/>
        <v>3.1488276067689475E-3</v>
      </c>
      <c r="AH55" s="75">
        <f t="shared" si="21"/>
        <v>2.4732822478204432E-3</v>
      </c>
      <c r="AI55" s="75">
        <f t="shared" si="21"/>
        <v>1.8639872920298509E-3</v>
      </c>
      <c r="AJ55" s="75">
        <f t="shared" si="21"/>
        <v>1.3143082427904277E-3</v>
      </c>
      <c r="AK55" s="75">
        <f t="shared" si="21"/>
        <v>8.1827395002744647E-4</v>
      </c>
      <c r="AL55" s="75">
        <f t="shared" si="21"/>
        <v>3.7051027403883384E-4</v>
      </c>
      <c r="AM55" s="75">
        <f t="shared" si="21"/>
        <v>-3.3819617073485662E-5</v>
      </c>
      <c r="AN55" s="75">
        <f t="shared" si="21"/>
        <v>-3.990689797408898E-4</v>
      </c>
      <c r="AO55" s="75">
        <f t="shared" si="21"/>
        <v>-7.2915585406549237E-4</v>
      </c>
      <c r="AP55" s="75">
        <f t="shared" si="21"/>
        <v>-1.0276065870692022E-3</v>
      </c>
      <c r="AQ55" s="75">
        <f t="shared" si="21"/>
        <v>-1.2975950036491503E-3</v>
      </c>
      <c r="AR55" s="84"/>
      <c r="AS55" s="84"/>
      <c r="AT55" s="902"/>
      <c r="AU55" s="903"/>
      <c r="AV55" s="903"/>
      <c r="AW55" s="903"/>
      <c r="AX55" s="904"/>
      <c r="AY55" s="84"/>
    </row>
    <row r="56" spans="1:51" ht="15.75" customHeight="1" x14ac:dyDescent="0.25">
      <c r="A56" s="73"/>
      <c r="B56" s="69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84"/>
      <c r="AS56" s="84"/>
      <c r="AT56" s="902"/>
      <c r="AU56" s="903"/>
      <c r="AV56" s="903"/>
      <c r="AW56" s="903"/>
      <c r="AX56" s="904"/>
      <c r="AY56" s="84"/>
    </row>
    <row r="57" spans="1:51" ht="15.75" customHeight="1" x14ac:dyDescent="0.25">
      <c r="A57" s="73"/>
      <c r="B57" s="69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84"/>
      <c r="AS57" s="84"/>
      <c r="AT57" s="902"/>
      <c r="AU57" s="903"/>
      <c r="AV57" s="903"/>
      <c r="AW57" s="903"/>
      <c r="AX57" s="904"/>
      <c r="AY57" s="84"/>
    </row>
    <row r="58" spans="1:51" ht="15.75" customHeight="1" x14ac:dyDescent="0.25">
      <c r="A58" s="398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905"/>
      <c r="AU58" s="906"/>
      <c r="AV58" s="906"/>
      <c r="AW58" s="906"/>
      <c r="AX58" s="907"/>
      <c r="AY58" s="84"/>
    </row>
    <row r="59" spans="1:51" ht="15.75" customHeight="1" x14ac:dyDescent="0.25">
      <c r="A59" s="399"/>
      <c r="B59" s="110"/>
      <c r="C59" s="110"/>
      <c r="D59" s="110"/>
      <c r="E59" s="110"/>
      <c r="F59" s="110"/>
      <c r="G59" s="110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409"/>
      <c r="AT59" s="219" t="s">
        <v>60</v>
      </c>
      <c r="AU59" s="85" t="s">
        <v>61</v>
      </c>
      <c r="AV59" s="85" t="s">
        <v>62</v>
      </c>
      <c r="AW59" s="85" t="s">
        <v>63</v>
      </c>
      <c r="AX59" s="86" t="s">
        <v>63</v>
      </c>
      <c r="AY59" s="84"/>
    </row>
    <row r="60" spans="1:51" ht="15.75" customHeight="1" x14ac:dyDescent="0.25">
      <c r="A60" s="87" t="s">
        <v>236</v>
      </c>
      <c r="B60" s="364">
        <v>2016</v>
      </c>
      <c r="C60" s="365">
        <v>2017</v>
      </c>
      <c r="D60" s="366">
        <v>2018</v>
      </c>
      <c r="E60" s="400">
        <v>2019</v>
      </c>
      <c r="F60" s="88">
        <v>2020</v>
      </c>
      <c r="G60" s="350">
        <v>2021</v>
      </c>
      <c r="H60" s="80">
        <v>2022</v>
      </c>
      <c r="I60" s="81">
        <v>2023</v>
      </c>
      <c r="J60" s="82">
        <v>2024</v>
      </c>
      <c r="K60" s="79">
        <v>2025</v>
      </c>
      <c r="L60" s="80">
        <v>2026</v>
      </c>
      <c r="M60" s="81">
        <v>2027</v>
      </c>
      <c r="N60" s="82">
        <v>2028</v>
      </c>
      <c r="O60" s="83">
        <v>2029</v>
      </c>
      <c r="P60" s="79">
        <v>2030</v>
      </c>
      <c r="Q60" s="80">
        <v>2031</v>
      </c>
      <c r="R60" s="81">
        <v>2032</v>
      </c>
      <c r="S60" s="82">
        <v>2033</v>
      </c>
      <c r="T60" s="79">
        <v>2034</v>
      </c>
      <c r="U60" s="80">
        <v>2035</v>
      </c>
      <c r="V60" s="81">
        <v>2036</v>
      </c>
      <c r="W60" s="82">
        <v>2037</v>
      </c>
      <c r="X60" s="83">
        <v>2038</v>
      </c>
      <c r="Y60" s="79">
        <v>2039</v>
      </c>
      <c r="Z60" s="80">
        <v>2040</v>
      </c>
      <c r="AA60" s="81">
        <v>2041</v>
      </c>
      <c r="AB60" s="82">
        <v>2042</v>
      </c>
      <c r="AC60" s="79">
        <v>2043</v>
      </c>
      <c r="AD60" s="80">
        <v>2044</v>
      </c>
      <c r="AE60" s="81">
        <v>2045</v>
      </c>
      <c r="AF60" s="82">
        <v>2046</v>
      </c>
      <c r="AG60" s="83">
        <v>2047</v>
      </c>
      <c r="AH60" s="79">
        <v>2048</v>
      </c>
      <c r="AI60" s="80">
        <v>2049</v>
      </c>
      <c r="AJ60" s="81">
        <v>2050</v>
      </c>
      <c r="AK60" s="82">
        <v>2051</v>
      </c>
      <c r="AL60" s="79">
        <v>2052</v>
      </c>
      <c r="AM60" s="80">
        <v>2053</v>
      </c>
      <c r="AN60" s="81">
        <v>2054</v>
      </c>
      <c r="AO60" s="82">
        <v>2055</v>
      </c>
      <c r="AP60" s="83">
        <v>2056</v>
      </c>
      <c r="AQ60" s="79">
        <v>2057</v>
      </c>
      <c r="AR60" s="84"/>
      <c r="AS60" s="410" t="s">
        <v>59</v>
      </c>
      <c r="AT60" s="222" t="s">
        <v>11</v>
      </c>
      <c r="AU60" s="103" t="s">
        <v>11</v>
      </c>
      <c r="AV60" s="103" t="s">
        <v>11</v>
      </c>
      <c r="AW60" s="103" t="s">
        <v>11</v>
      </c>
      <c r="AX60" s="104" t="s">
        <v>11</v>
      </c>
      <c r="AY60" s="84"/>
    </row>
    <row r="61" spans="1:51" ht="15.75" customHeight="1" x14ac:dyDescent="0.25">
      <c r="A61" s="401" t="s">
        <v>217</v>
      </c>
      <c r="B61" s="402">
        <v>1382</v>
      </c>
      <c r="C61" s="403">
        <v>1518</v>
      </c>
      <c r="D61" s="404">
        <v>1507</v>
      </c>
      <c r="E61" s="405">
        <v>1708</v>
      </c>
      <c r="F61" s="406">
        <v>1865</v>
      </c>
      <c r="G61" s="407">
        <v>1874</v>
      </c>
      <c r="H61" s="93">
        <f t="shared" ref="H61:AQ61" si="22">G61*(1+H$10)</f>
        <v>2018.7031303806054</v>
      </c>
      <c r="I61" s="94">
        <f t="shared" si="22"/>
        <v>2174.5683747439739</v>
      </c>
      <c r="J61" s="95">
        <f t="shared" si="22"/>
        <v>2326.1800713652647</v>
      </c>
      <c r="K61" s="92">
        <f t="shared" si="22"/>
        <v>2472.6797154782544</v>
      </c>
      <c r="L61" s="93">
        <f t="shared" si="22"/>
        <v>2606.2908964690091</v>
      </c>
      <c r="M61" s="94">
        <f t="shared" si="22"/>
        <v>2732.9003088503114</v>
      </c>
      <c r="N61" s="95">
        <f t="shared" si="22"/>
        <v>2852.2390554103968</v>
      </c>
      <c r="O61" s="96">
        <f t="shared" si="22"/>
        <v>2964.1824456901645</v>
      </c>
      <c r="P61" s="92">
        <f t="shared" si="22"/>
        <v>3068.7280405407182</v>
      </c>
      <c r="Q61" s="93">
        <f t="shared" si="22"/>
        <v>3165.9743758721929</v>
      </c>
      <c r="R61" s="94">
        <f t="shared" si="22"/>
        <v>3256.1010747421265</v>
      </c>
      <c r="S61" s="95">
        <f t="shared" si="22"/>
        <v>3339.3507920263464</v>
      </c>
      <c r="T61" s="92">
        <f t="shared" si="22"/>
        <v>3416.013224811491</v>
      </c>
      <c r="U61" s="93">
        <f t="shared" si="22"/>
        <v>3486.4112613167199</v>
      </c>
      <c r="V61" s="94">
        <f t="shared" si="22"/>
        <v>3550.8892255668206</v>
      </c>
      <c r="W61" s="95">
        <f t="shared" si="22"/>
        <v>3609.803096870387</v>
      </c>
      <c r="X61" s="96">
        <f t="shared" si="22"/>
        <v>3663.5125349095292</v>
      </c>
      <c r="Y61" s="92">
        <f t="shared" si="22"/>
        <v>3712.3745159522341</v>
      </c>
      <c r="Z61" s="93">
        <f t="shared" si="22"/>
        <v>3756.7383772758285</v>
      </c>
      <c r="AA61" s="94">
        <f t="shared" si="22"/>
        <v>3796.9420702876741</v>
      </c>
      <c r="AB61" s="95">
        <f t="shared" si="22"/>
        <v>3833.3094340148518</v>
      </c>
      <c r="AC61" s="92">
        <f t="shared" si="22"/>
        <v>3866.1483165059335</v>
      </c>
      <c r="AD61" s="93">
        <f t="shared" si="22"/>
        <v>3895.7493899429137</v>
      </c>
      <c r="AE61" s="94">
        <f t="shared" si="22"/>
        <v>3922.3855242572999</v>
      </c>
      <c r="AF61" s="95">
        <f t="shared" si="22"/>
        <v>3946.3116026621096</v>
      </c>
      <c r="AG61" s="96">
        <f t="shared" si="22"/>
        <v>3956.1200350660374</v>
      </c>
      <c r="AH61" s="92">
        <f t="shared" si="22"/>
        <v>3963.5427403917124</v>
      </c>
      <c r="AI61" s="93">
        <f t="shared" si="22"/>
        <v>3968.8010388009366</v>
      </c>
      <c r="AJ61" s="94">
        <f t="shared" si="22"/>
        <v>3972.0979984640599</v>
      </c>
      <c r="AK61" s="95">
        <f t="shared" si="22"/>
        <v>3973.619486416726</v>
      </c>
      <c r="AL61" s="92">
        <f t="shared" si="22"/>
        <v>3973.5352585542396</v>
      </c>
      <c r="AM61" s="93">
        <f t="shared" si="22"/>
        <v>3972.0000595701563</v>
      </c>
      <c r="AN61" s="94">
        <f t="shared" si="22"/>
        <v>3969.1547106620392</v>
      </c>
      <c r="AO61" s="95">
        <f t="shared" si="22"/>
        <v>3965.1271685639176</v>
      </c>
      <c r="AP61" s="96">
        <f t="shared" si="22"/>
        <v>3960.0335441065331</v>
      </c>
      <c r="AQ61" s="92">
        <f t="shared" si="22"/>
        <v>3953.9790722217431</v>
      </c>
      <c r="AR61" s="84"/>
      <c r="AS61" s="411" t="s">
        <v>220</v>
      </c>
      <c r="AT61" s="229">
        <v>365</v>
      </c>
      <c r="AU61" s="230">
        <v>24</v>
      </c>
      <c r="AV61" s="230">
        <f>W61/365</f>
        <v>9.8898714982750331</v>
      </c>
      <c r="AW61" s="412">
        <f>AV61</f>
        <v>9.8898714982750331</v>
      </c>
      <c r="AX61" s="413">
        <f>ROUNDUP(AW61,0)</f>
        <v>10</v>
      </c>
      <c r="AY61" s="84" t="s">
        <v>218</v>
      </c>
    </row>
    <row r="62" spans="1:51" ht="15.75" customHeight="1" x14ac:dyDescent="0.25">
      <c r="A62" s="84"/>
      <c r="B62" s="113">
        <f t="shared" ref="B62:G62" si="23">SUM(B61)</f>
        <v>1382</v>
      </c>
      <c r="C62" s="113">
        <f t="shared" si="23"/>
        <v>1518</v>
      </c>
      <c r="D62" s="113">
        <f t="shared" si="23"/>
        <v>1507</v>
      </c>
      <c r="E62" s="113">
        <f t="shared" si="23"/>
        <v>1708</v>
      </c>
      <c r="F62" s="113">
        <f t="shared" si="23"/>
        <v>1865</v>
      </c>
      <c r="G62" s="113">
        <f t="shared" si="23"/>
        <v>1874</v>
      </c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408"/>
      <c r="AX62" s="84"/>
      <c r="AY62" s="84"/>
    </row>
    <row r="63" spans="1:51" ht="15.75" customHeight="1" x14ac:dyDescent="0.25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408"/>
      <c r="AX63" s="84"/>
      <c r="AY63" s="84"/>
    </row>
    <row r="64" spans="1:51" ht="15.75" customHeight="1" x14ac:dyDescent="0.25">
      <c r="A64" s="84"/>
      <c r="B64" s="84"/>
      <c r="C64" s="939" t="s">
        <v>219</v>
      </c>
      <c r="D64" s="940"/>
      <c r="E64" s="940"/>
      <c r="F64" s="940"/>
      <c r="G64" s="941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408"/>
      <c r="AX64" s="84"/>
      <c r="AY64" s="84"/>
    </row>
    <row r="65" spans="1:51" ht="15.75" customHeight="1" x14ac:dyDescent="0.25">
      <c r="A65" s="84"/>
      <c r="B65" s="84"/>
      <c r="C65" s="114">
        <v>2017</v>
      </c>
      <c r="D65" s="115">
        <v>2018</v>
      </c>
      <c r="E65" s="115">
        <v>2019</v>
      </c>
      <c r="F65" s="115">
        <v>2020</v>
      </c>
      <c r="G65" s="116">
        <v>2021</v>
      </c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408"/>
      <c r="AX65" s="84"/>
      <c r="AY65" s="84"/>
    </row>
    <row r="66" spans="1:51" ht="15.75" customHeight="1" x14ac:dyDescent="0.25">
      <c r="A66" s="84"/>
      <c r="B66" s="84"/>
      <c r="C66" s="117">
        <f t="shared" ref="C66:G66" si="24">(C62-B62)/B62</f>
        <v>9.8408104196816212E-2</v>
      </c>
      <c r="D66" s="118">
        <f t="shared" si="24"/>
        <v>-7.246376811594203E-3</v>
      </c>
      <c r="E66" s="118">
        <f t="shared" si="24"/>
        <v>0.1333775713337757</v>
      </c>
      <c r="F66" s="118">
        <f t="shared" si="24"/>
        <v>9.1920374707259958E-2</v>
      </c>
      <c r="G66" s="119">
        <f t="shared" si="24"/>
        <v>4.8257372654155499E-3</v>
      </c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408"/>
      <c r="AX66" s="84"/>
      <c r="AY66" s="84"/>
    </row>
    <row r="67" spans="1:51" ht="15.75" customHeight="1" x14ac:dyDescent="0.25">
      <c r="A67" s="84"/>
      <c r="B67" s="84"/>
      <c r="C67" s="120"/>
      <c r="D67" s="121">
        <f>AVERAGE(C66:E66)</f>
        <v>7.4846432906332569E-2</v>
      </c>
      <c r="E67" s="933" t="s">
        <v>100</v>
      </c>
      <c r="F67" s="934"/>
      <c r="G67" s="935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408"/>
      <c r="AX67" s="84"/>
      <c r="AY67" s="84"/>
    </row>
    <row r="68" spans="1:51" ht="15.75" customHeight="1" x14ac:dyDescent="0.25">
      <c r="A68" s="84"/>
      <c r="B68" s="84"/>
      <c r="C68" s="247">
        <f t="shared" ref="C68:G68" si="25">(C62-B62)/B62</f>
        <v>9.8408104196816212E-2</v>
      </c>
      <c r="D68" s="247">
        <f t="shared" si="25"/>
        <v>-7.246376811594203E-3</v>
      </c>
      <c r="E68" s="247">
        <f t="shared" si="25"/>
        <v>0.1333775713337757</v>
      </c>
      <c r="F68" s="247">
        <f t="shared" si="25"/>
        <v>9.1920374707259958E-2</v>
      </c>
      <c r="G68" s="247">
        <f t="shared" si="25"/>
        <v>4.8257372654155499E-3</v>
      </c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408"/>
      <c r="AX68" s="84"/>
      <c r="AY68" s="84"/>
    </row>
    <row r="69" spans="1:51" ht="15.75" customHeight="1" x14ac:dyDescent="0.25">
      <c r="A69" s="84"/>
      <c r="B69" s="84"/>
      <c r="C69" s="247"/>
      <c r="D69" s="247">
        <f>AVERAGE(C68:E68)</f>
        <v>7.4846432906332569E-2</v>
      </c>
      <c r="E69" s="247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408"/>
      <c r="AX69" s="84"/>
      <c r="AY69" s="84"/>
    </row>
    <row r="70" spans="1:51" ht="15.75" customHeight="1" x14ac:dyDescent="0.25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</row>
    <row r="71" spans="1:51" ht="15.75" customHeight="1" x14ac:dyDescent="0.25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</row>
    <row r="72" spans="1:51" ht="15.75" customHeight="1" x14ac:dyDescent="0.25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</row>
    <row r="73" spans="1:51" ht="15.75" customHeight="1" x14ac:dyDescent="0.25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</row>
    <row r="74" spans="1:51" ht="15.75" customHeight="1" x14ac:dyDescent="0.25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</row>
    <row r="75" spans="1:51" ht="15.75" customHeight="1" x14ac:dyDescent="0.25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</row>
    <row r="76" spans="1:51" ht="15.75" customHeight="1" x14ac:dyDescent="0.25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</row>
    <row r="77" spans="1:51" ht="15.75" customHeight="1" x14ac:dyDescent="0.25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</row>
    <row r="78" spans="1:51" ht="15.75" customHeight="1" x14ac:dyDescent="0.25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</row>
    <row r="79" spans="1:51" ht="15.75" customHeight="1" x14ac:dyDescent="0.25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</row>
    <row r="80" spans="1:51" ht="15.75" customHeight="1" x14ac:dyDescent="0.25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</row>
    <row r="81" spans="1:51" ht="15.75" customHeight="1" x14ac:dyDescent="0.25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</row>
    <row r="82" spans="1:51" ht="15.75" customHeight="1" x14ac:dyDescent="0.25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</row>
    <row r="83" spans="1:51" ht="15.75" customHeight="1" x14ac:dyDescent="0.25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</row>
    <row r="84" spans="1:51" ht="15.75" customHeight="1" x14ac:dyDescent="0.25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</row>
    <row r="85" spans="1:51" ht="15.75" customHeight="1" x14ac:dyDescent="0.25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</row>
    <row r="86" spans="1:51" ht="15.75" customHeight="1" x14ac:dyDescent="0.25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</row>
    <row r="87" spans="1:51" ht="15.75" customHeight="1" x14ac:dyDescent="0.25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</row>
    <row r="88" spans="1:51" ht="15.75" customHeight="1" x14ac:dyDescent="0.25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</row>
    <row r="89" spans="1:51" ht="15.75" customHeight="1" x14ac:dyDescent="0.25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</row>
    <row r="90" spans="1:51" ht="15.75" customHeight="1" x14ac:dyDescent="0.25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</row>
    <row r="91" spans="1:51" ht="15.75" customHeight="1" x14ac:dyDescent="0.25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</row>
    <row r="92" spans="1:51" ht="15.75" customHeight="1" x14ac:dyDescent="0.25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</row>
    <row r="93" spans="1:51" ht="15.75" customHeight="1" x14ac:dyDescent="0.25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</row>
    <row r="94" spans="1:51" ht="15.75" customHeight="1" x14ac:dyDescent="0.25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</row>
    <row r="95" spans="1:51" ht="15.75" customHeight="1" x14ac:dyDescent="0.25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</row>
    <row r="96" spans="1:51" ht="15.75" customHeight="1" x14ac:dyDescent="0.25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</row>
    <row r="97" spans="1:51" ht="15.75" customHeight="1" x14ac:dyDescent="0.25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</row>
    <row r="98" spans="1:51" ht="15.75" customHeight="1" x14ac:dyDescent="0.25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</row>
    <row r="99" spans="1:51" ht="15.75" customHeight="1" x14ac:dyDescent="0.25">
      <c r="A99" s="84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</row>
    <row r="100" spans="1:51" ht="15.75" customHeight="1" x14ac:dyDescent="0.25">
      <c r="A100" s="84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</row>
    <row r="101" spans="1:51" ht="15.75" customHeight="1" x14ac:dyDescent="0.25">
      <c r="A101" s="84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</row>
    <row r="102" spans="1:51" ht="15.75" customHeight="1" x14ac:dyDescent="0.25">
      <c r="A102" s="84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</row>
    <row r="103" spans="1:51" ht="15.75" customHeight="1" x14ac:dyDescent="0.25">
      <c r="A103" s="84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</row>
    <row r="104" spans="1:51" ht="15.75" customHeight="1" x14ac:dyDescent="0.25">
      <c r="A104" s="84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</row>
    <row r="105" spans="1:51" ht="15.75" customHeight="1" x14ac:dyDescent="0.25">
      <c r="A105" s="84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</row>
    <row r="106" spans="1:51" ht="15.75" customHeight="1" x14ac:dyDescent="0.25">
      <c r="A106" s="84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</row>
    <row r="107" spans="1:51" ht="15.75" customHeight="1" x14ac:dyDescent="0.25">
      <c r="A107" s="84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</row>
    <row r="108" spans="1:51" ht="15.75" customHeight="1" x14ac:dyDescent="0.25">
      <c r="A108" s="84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</row>
    <row r="109" spans="1:51" ht="15.75" customHeight="1" x14ac:dyDescent="0.25">
      <c r="A109" s="84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</row>
    <row r="110" spans="1:51" ht="15.75" customHeight="1" x14ac:dyDescent="0.25">
      <c r="A110" s="84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</row>
    <row r="111" spans="1:51" ht="15.75" customHeight="1" x14ac:dyDescent="0.25">
      <c r="A111" s="84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</row>
    <row r="112" spans="1:51" ht="15.75" customHeight="1" x14ac:dyDescent="0.25">
      <c r="A112" s="84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</row>
    <row r="113" spans="1:51" ht="15.75" customHeight="1" x14ac:dyDescent="0.25">
      <c r="A113" s="84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</row>
    <row r="114" spans="1:51" ht="15.75" customHeight="1" x14ac:dyDescent="0.25">
      <c r="A114" s="84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</row>
    <row r="115" spans="1:51" ht="15.75" customHeight="1" x14ac:dyDescent="0.25">
      <c r="A115" s="84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</row>
    <row r="116" spans="1:51" ht="15.75" customHeight="1" x14ac:dyDescent="0.25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</row>
    <row r="117" spans="1:51" ht="15.75" customHeight="1" x14ac:dyDescent="0.25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</row>
    <row r="118" spans="1:51" ht="15.75" customHeight="1" x14ac:dyDescent="0.25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</row>
    <row r="119" spans="1:51" ht="15.75" customHeight="1" x14ac:dyDescent="0.25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</row>
    <row r="120" spans="1:51" ht="15.75" customHeight="1" x14ac:dyDescent="0.25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</row>
    <row r="121" spans="1:51" ht="15.75" customHeight="1" x14ac:dyDescent="0.25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</row>
    <row r="122" spans="1:51" ht="15.75" customHeight="1" x14ac:dyDescent="0.25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</row>
    <row r="123" spans="1:51" ht="15.75" customHeight="1" x14ac:dyDescent="0.25">
      <c r="A123" s="84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</row>
    <row r="124" spans="1:51" ht="15.75" customHeight="1" x14ac:dyDescent="0.25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</row>
    <row r="125" spans="1:51" ht="15.75" customHeight="1" x14ac:dyDescent="0.25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</row>
    <row r="126" spans="1:51" ht="15.75" customHeight="1" x14ac:dyDescent="0.25">
      <c r="A126" s="84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</row>
    <row r="127" spans="1:51" ht="15.75" customHeight="1" x14ac:dyDescent="0.25">
      <c r="A127" s="84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</row>
    <row r="128" spans="1:51" ht="15.75" customHeight="1" x14ac:dyDescent="0.25">
      <c r="A128" s="84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</row>
    <row r="129" spans="1:51" ht="15.75" customHeight="1" x14ac:dyDescent="0.25">
      <c r="A129" s="84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</row>
    <row r="130" spans="1:51" ht="15.75" customHeight="1" x14ac:dyDescent="0.25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</row>
    <row r="131" spans="1:51" ht="15.75" customHeight="1" x14ac:dyDescent="0.25">
      <c r="A131" s="84"/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</row>
    <row r="132" spans="1:51" ht="15.75" customHeight="1" x14ac:dyDescent="0.25">
      <c r="A132" s="84"/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</row>
    <row r="133" spans="1:51" ht="15.75" customHeight="1" x14ac:dyDescent="0.25">
      <c r="A133" s="84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</row>
    <row r="134" spans="1:51" ht="15.75" customHeight="1" x14ac:dyDescent="0.25">
      <c r="A134" s="84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</row>
    <row r="135" spans="1:51" ht="15.75" customHeight="1" x14ac:dyDescent="0.25">
      <c r="A135" s="84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</row>
    <row r="136" spans="1:51" ht="15.75" customHeight="1" x14ac:dyDescent="0.25">
      <c r="A136" s="84"/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</row>
    <row r="137" spans="1:51" ht="15.75" customHeight="1" x14ac:dyDescent="0.25">
      <c r="A137" s="84"/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</row>
    <row r="138" spans="1:51" ht="15.75" customHeight="1" x14ac:dyDescent="0.25">
      <c r="A138" s="84"/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</row>
    <row r="139" spans="1:51" ht="15.75" customHeight="1" x14ac:dyDescent="0.25">
      <c r="A139" s="84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</row>
    <row r="140" spans="1:51" ht="15.75" customHeight="1" x14ac:dyDescent="0.25">
      <c r="A140" s="8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</row>
    <row r="141" spans="1:51" ht="15.75" customHeight="1" x14ac:dyDescent="0.25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</row>
    <row r="142" spans="1:51" ht="15.75" customHeight="1" x14ac:dyDescent="0.25">
      <c r="A142" s="8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</row>
    <row r="143" spans="1:51" ht="15.75" customHeight="1" x14ac:dyDescent="0.25">
      <c r="A143" s="8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</row>
    <row r="144" spans="1:51" ht="15.75" customHeight="1" x14ac:dyDescent="0.25">
      <c r="A144" s="8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</row>
    <row r="145" spans="1:51" ht="15.75" customHeight="1" x14ac:dyDescent="0.25">
      <c r="A145" s="8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</row>
    <row r="146" spans="1:51" ht="15.75" customHeight="1" x14ac:dyDescent="0.25">
      <c r="A146" s="8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</row>
    <row r="147" spans="1:51" ht="15.75" customHeight="1" x14ac:dyDescent="0.25">
      <c r="A147" s="8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</row>
    <row r="148" spans="1:51" ht="15.75" customHeight="1" x14ac:dyDescent="0.25">
      <c r="A148" s="8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</row>
    <row r="149" spans="1:51" ht="15.75" customHeight="1" x14ac:dyDescent="0.25">
      <c r="A149" s="8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</row>
    <row r="150" spans="1:51" ht="15.75" customHeight="1" x14ac:dyDescent="0.25">
      <c r="A150" s="8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</row>
    <row r="151" spans="1:51" ht="15.75" customHeight="1" x14ac:dyDescent="0.25">
      <c r="A151" s="8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</row>
    <row r="152" spans="1:51" ht="15.75" customHeight="1" x14ac:dyDescent="0.25">
      <c r="A152" s="8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</row>
    <row r="153" spans="1:51" ht="15.75" customHeight="1" x14ac:dyDescent="0.25">
      <c r="A153" s="8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</row>
    <row r="154" spans="1:51" ht="15.75" customHeight="1" x14ac:dyDescent="0.25">
      <c r="A154" s="8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</row>
    <row r="155" spans="1:51" ht="15.75" customHeight="1" x14ac:dyDescent="0.25">
      <c r="A155" s="8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</row>
    <row r="156" spans="1:51" ht="15.75" customHeight="1" x14ac:dyDescent="0.25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</row>
    <row r="157" spans="1:51" ht="15.75" customHeight="1" x14ac:dyDescent="0.25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</row>
    <row r="158" spans="1:51" ht="15.75" customHeight="1" x14ac:dyDescent="0.25">
      <c r="A158" s="8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</row>
    <row r="159" spans="1:51" ht="15.75" customHeight="1" x14ac:dyDescent="0.25">
      <c r="A159" s="8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</row>
    <row r="160" spans="1:51" ht="15.75" customHeight="1" x14ac:dyDescent="0.25">
      <c r="A160" s="8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</row>
    <row r="161" spans="1:51" ht="15.75" customHeight="1" x14ac:dyDescent="0.25">
      <c r="A161" s="8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</row>
    <row r="162" spans="1:51" ht="15.75" customHeight="1" x14ac:dyDescent="0.25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</row>
    <row r="163" spans="1:51" ht="15.75" customHeight="1" x14ac:dyDescent="0.25">
      <c r="A163" s="8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</row>
    <row r="164" spans="1:51" ht="15.75" customHeight="1" x14ac:dyDescent="0.25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</row>
    <row r="165" spans="1:51" ht="15.75" customHeight="1" x14ac:dyDescent="0.25">
      <c r="A165" s="8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</row>
    <row r="166" spans="1:51" ht="15.75" customHeight="1" x14ac:dyDescent="0.25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</row>
    <row r="167" spans="1:51" ht="15.75" customHeight="1" x14ac:dyDescent="0.25">
      <c r="A167" s="8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</row>
    <row r="168" spans="1:51" ht="15.75" customHeight="1" x14ac:dyDescent="0.25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</row>
    <row r="169" spans="1:51" ht="15.75" customHeight="1" x14ac:dyDescent="0.25">
      <c r="A169" s="8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</row>
    <row r="170" spans="1:51" ht="15.75" customHeight="1" x14ac:dyDescent="0.25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</row>
    <row r="171" spans="1:51" ht="15.75" customHeight="1" x14ac:dyDescent="0.25">
      <c r="A171" s="8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</row>
    <row r="172" spans="1:51" ht="15.75" customHeight="1" x14ac:dyDescent="0.25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</row>
    <row r="173" spans="1:51" ht="15.75" customHeight="1" x14ac:dyDescent="0.25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</row>
    <row r="174" spans="1:51" ht="15.75" customHeight="1" x14ac:dyDescent="0.25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</row>
    <row r="175" spans="1:51" ht="15.75" customHeight="1" x14ac:dyDescent="0.25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</row>
    <row r="176" spans="1:51" ht="15.75" customHeight="1" x14ac:dyDescent="0.25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</row>
    <row r="177" spans="1:51" ht="15.75" customHeight="1" x14ac:dyDescent="0.25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</row>
    <row r="178" spans="1:51" ht="15.75" customHeight="1" x14ac:dyDescent="0.25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</row>
    <row r="179" spans="1:51" ht="15.75" customHeight="1" x14ac:dyDescent="0.25">
      <c r="A179" s="84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</row>
    <row r="180" spans="1:51" ht="15.75" customHeight="1" x14ac:dyDescent="0.25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</row>
    <row r="181" spans="1:51" ht="15.75" customHeight="1" x14ac:dyDescent="0.25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</row>
    <row r="182" spans="1:51" ht="15.75" customHeight="1" x14ac:dyDescent="0.25">
      <c r="A182" s="8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</row>
    <row r="183" spans="1:51" ht="15.75" customHeight="1" x14ac:dyDescent="0.25">
      <c r="A183" s="8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</row>
    <row r="184" spans="1:51" ht="15.75" customHeight="1" x14ac:dyDescent="0.25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</row>
    <row r="185" spans="1:51" ht="15.75" customHeight="1" x14ac:dyDescent="0.25">
      <c r="A185" s="8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</row>
    <row r="186" spans="1:51" ht="15.75" customHeight="1" x14ac:dyDescent="0.25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</row>
    <row r="187" spans="1:51" ht="15.75" customHeight="1" x14ac:dyDescent="0.25">
      <c r="A187" s="84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</row>
    <row r="188" spans="1:51" ht="15.75" customHeight="1" x14ac:dyDescent="0.25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</row>
    <row r="189" spans="1:51" ht="15.75" customHeight="1" x14ac:dyDescent="0.25">
      <c r="A189" s="84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</row>
    <row r="190" spans="1:51" ht="15.75" customHeight="1" x14ac:dyDescent="0.25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</row>
    <row r="191" spans="1:51" ht="15.75" customHeight="1" x14ac:dyDescent="0.25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</row>
    <row r="192" spans="1:51" ht="15.75" customHeight="1" x14ac:dyDescent="0.25">
      <c r="A192" s="84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</row>
    <row r="193" spans="1:51" ht="15.75" customHeight="1" x14ac:dyDescent="0.25">
      <c r="A193" s="84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</row>
    <row r="194" spans="1:51" ht="15.75" customHeight="1" x14ac:dyDescent="0.25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</row>
    <row r="195" spans="1:51" ht="15.75" customHeight="1" x14ac:dyDescent="0.25">
      <c r="A195" s="84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</row>
    <row r="196" spans="1:51" ht="15.75" customHeight="1" x14ac:dyDescent="0.25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</row>
    <row r="197" spans="1:51" ht="15.75" customHeight="1" x14ac:dyDescent="0.25">
      <c r="A197" s="8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</row>
    <row r="198" spans="1:51" ht="15.75" customHeight="1" x14ac:dyDescent="0.25">
      <c r="A198" s="84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</row>
    <row r="199" spans="1:51" ht="15.75" customHeight="1" x14ac:dyDescent="0.25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</row>
    <row r="200" spans="1:51" ht="15.75" customHeight="1" x14ac:dyDescent="0.25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</row>
    <row r="201" spans="1:51" ht="15.75" customHeight="1" x14ac:dyDescent="0.25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</row>
    <row r="202" spans="1:51" ht="15.75" customHeight="1" x14ac:dyDescent="0.25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</row>
    <row r="203" spans="1:51" ht="15.75" customHeight="1" x14ac:dyDescent="0.25">
      <c r="A203" s="84"/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</row>
    <row r="204" spans="1:51" ht="15.75" customHeight="1" x14ac:dyDescent="0.25">
      <c r="A204" s="84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</row>
    <row r="205" spans="1:51" ht="15.75" customHeight="1" x14ac:dyDescent="0.25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</row>
    <row r="206" spans="1:51" ht="15.75" customHeight="1" x14ac:dyDescent="0.25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</row>
    <row r="207" spans="1:51" ht="15.75" customHeight="1" x14ac:dyDescent="0.25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</row>
    <row r="208" spans="1:51" ht="15.75" customHeight="1" x14ac:dyDescent="0.25">
      <c r="A208" s="84"/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</row>
    <row r="209" spans="1:51" ht="15.75" customHeight="1" x14ac:dyDescent="0.25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</row>
    <row r="210" spans="1:51" ht="15.75" customHeight="1" x14ac:dyDescent="0.25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</row>
    <row r="211" spans="1:51" ht="15.75" customHeight="1" x14ac:dyDescent="0.25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</row>
    <row r="212" spans="1:51" ht="15.75" customHeight="1" x14ac:dyDescent="0.25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</row>
    <row r="213" spans="1:51" ht="15.75" customHeight="1" x14ac:dyDescent="0.25">
      <c r="A213" s="84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</row>
    <row r="214" spans="1:51" ht="15.75" customHeight="1" x14ac:dyDescent="0.25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</row>
    <row r="215" spans="1:51" ht="15.75" customHeight="1" x14ac:dyDescent="0.25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</row>
    <row r="216" spans="1:51" ht="15.75" customHeight="1" x14ac:dyDescent="0.25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</row>
    <row r="217" spans="1:51" ht="15.75" customHeight="1" x14ac:dyDescent="0.25">
      <c r="A217" s="8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</row>
    <row r="218" spans="1:51" ht="15.75" customHeight="1" x14ac:dyDescent="0.25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</row>
    <row r="219" spans="1:51" ht="15.75" customHeight="1" x14ac:dyDescent="0.25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</row>
    <row r="220" spans="1:51" ht="15.75" customHeight="1" x14ac:dyDescent="0.25">
      <c r="A220" s="84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</row>
    <row r="221" spans="1:51" ht="15.75" customHeight="1" x14ac:dyDescent="0.25">
      <c r="A221" s="84"/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</row>
    <row r="222" spans="1:51" ht="15.75" customHeight="1" x14ac:dyDescent="0.25">
      <c r="A222" s="84"/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</row>
    <row r="223" spans="1:51" ht="15.75" customHeight="1" x14ac:dyDescent="0.25">
      <c r="A223" s="84"/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</row>
    <row r="224" spans="1:51" ht="15.75" customHeight="1" x14ac:dyDescent="0.25">
      <c r="A224" s="84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</row>
    <row r="225" spans="1:51" ht="15.75" customHeight="1" x14ac:dyDescent="0.25">
      <c r="A225" s="84"/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</row>
    <row r="226" spans="1:51" ht="15.75" customHeight="1" x14ac:dyDescent="0.25">
      <c r="A226" s="84"/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</row>
    <row r="227" spans="1:51" ht="15.75" customHeight="1" x14ac:dyDescent="0.25">
      <c r="A227" s="84"/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8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</row>
    <row r="228" spans="1:51" ht="15.75" customHeight="1" x14ac:dyDescent="0.25">
      <c r="A228" s="84"/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</row>
    <row r="229" spans="1:51" ht="15.75" customHeight="1" x14ac:dyDescent="0.25">
      <c r="A229" s="84"/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</row>
    <row r="230" spans="1:51" ht="15.75" customHeight="1" x14ac:dyDescent="0.25">
      <c r="A230" s="84"/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</row>
    <row r="231" spans="1:51" ht="15.75" customHeight="1" x14ac:dyDescent="0.25">
      <c r="A231" s="84"/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</row>
    <row r="232" spans="1:51" ht="15.75" customHeight="1" x14ac:dyDescent="0.25">
      <c r="A232" s="84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</row>
    <row r="233" spans="1:51" ht="15.75" customHeight="1" x14ac:dyDescent="0.25">
      <c r="A233" s="84"/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</row>
    <row r="234" spans="1:51" ht="15.75" customHeight="1" x14ac:dyDescent="0.25">
      <c r="A234" s="84"/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</row>
    <row r="235" spans="1:51" ht="15.75" customHeight="1" x14ac:dyDescent="0.25">
      <c r="A235" s="84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</row>
    <row r="236" spans="1:51" ht="15.75" customHeight="1" x14ac:dyDescent="0.25">
      <c r="A236" s="84"/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</row>
    <row r="237" spans="1:51" ht="15.75" customHeight="1" x14ac:dyDescent="0.25">
      <c r="A237" s="84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</row>
    <row r="238" spans="1:51" ht="15.75" customHeight="1" x14ac:dyDescent="0.25">
      <c r="A238" s="84"/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</row>
    <row r="239" spans="1:51" ht="15.75" customHeight="1" x14ac:dyDescent="0.25">
      <c r="A239" s="84"/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</row>
    <row r="240" spans="1:51" ht="15.75" customHeight="1" x14ac:dyDescent="0.25">
      <c r="A240" s="84"/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</row>
    <row r="241" spans="1:51" ht="15.75" customHeight="1" x14ac:dyDescent="0.25">
      <c r="A241" s="84"/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</row>
    <row r="242" spans="1:51" ht="15.75" customHeight="1" x14ac:dyDescent="0.25">
      <c r="A242" s="84"/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</row>
    <row r="243" spans="1:51" ht="15.75" customHeight="1" x14ac:dyDescent="0.25">
      <c r="A243" s="84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</row>
    <row r="244" spans="1:51" ht="15.75" customHeight="1" x14ac:dyDescent="0.25">
      <c r="A244" s="84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</row>
    <row r="245" spans="1:51" ht="15.75" customHeight="1" x14ac:dyDescent="0.25">
      <c r="A245" s="84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</row>
    <row r="246" spans="1:51" ht="15.75" customHeight="1" x14ac:dyDescent="0.25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</row>
    <row r="247" spans="1:51" ht="15.75" customHeight="1" x14ac:dyDescent="0.25">
      <c r="A247" s="84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</row>
    <row r="248" spans="1:51" ht="15.75" customHeight="1" x14ac:dyDescent="0.25">
      <c r="A248" s="84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</row>
    <row r="249" spans="1:51" ht="15.75" customHeight="1" x14ac:dyDescent="0.25">
      <c r="A249" s="84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</row>
    <row r="250" spans="1:51" ht="15.75" customHeight="1" x14ac:dyDescent="0.25">
      <c r="A250" s="84"/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</row>
    <row r="251" spans="1:51" ht="15.75" customHeight="1" x14ac:dyDescent="0.25">
      <c r="A251" s="84"/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</row>
    <row r="252" spans="1:51" ht="15.75" customHeight="1" x14ac:dyDescent="0.25">
      <c r="A252" s="84"/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</row>
    <row r="253" spans="1:51" ht="15.75" customHeight="1" x14ac:dyDescent="0.25">
      <c r="A253" s="84"/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</row>
    <row r="254" spans="1:51" ht="15.75" customHeight="1" x14ac:dyDescent="0.25">
      <c r="A254" s="84"/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</row>
    <row r="255" spans="1:51" ht="15.75" customHeight="1" x14ac:dyDescent="0.25">
      <c r="A255" s="84"/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</row>
    <row r="256" spans="1:51" ht="15.75" customHeight="1" x14ac:dyDescent="0.25">
      <c r="A256" s="84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</row>
    <row r="257" spans="1:51" ht="15.75" customHeight="1" x14ac:dyDescent="0.25">
      <c r="A257" s="84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</row>
    <row r="258" spans="1:51" ht="15.75" customHeight="1" x14ac:dyDescent="0.25">
      <c r="A258" s="84"/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</row>
    <row r="259" spans="1:51" ht="15.75" customHeight="1" x14ac:dyDescent="0.25">
      <c r="A259" s="84"/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</row>
    <row r="260" spans="1:51" ht="15.75" customHeight="1" x14ac:dyDescent="0.25">
      <c r="A260" s="84"/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</row>
    <row r="261" spans="1:51" ht="15.75" customHeight="1" x14ac:dyDescent="0.25">
      <c r="A261" s="84"/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</row>
    <row r="262" spans="1:51" ht="15.75" customHeight="1" x14ac:dyDescent="0.25">
      <c r="A262" s="84"/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8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</row>
    <row r="263" spans="1:51" ht="15.75" customHeight="1" x14ac:dyDescent="0.25">
      <c r="A263" s="84"/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</row>
    <row r="264" spans="1:51" ht="15.75" customHeight="1" x14ac:dyDescent="0.25">
      <c r="A264" s="84"/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</row>
    <row r="265" spans="1:51" ht="15.75" customHeight="1" x14ac:dyDescent="0.25">
      <c r="A265" s="84"/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</row>
    <row r="266" spans="1:51" ht="15.75" customHeight="1" x14ac:dyDescent="0.25">
      <c r="A266" s="84"/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</row>
    <row r="267" spans="1:51" ht="15.75" customHeight="1" x14ac:dyDescent="0.25">
      <c r="A267" s="84"/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</row>
    <row r="268" spans="1:51" ht="15.75" customHeight="1" x14ac:dyDescent="0.25">
      <c r="A268" s="84"/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</row>
    <row r="269" spans="1:51" ht="15.75" customHeight="1" x14ac:dyDescent="0.25">
      <c r="A269" s="84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</row>
    <row r="270" spans="1:51" ht="15.75" customHeight="1" x14ac:dyDescent="0.25">
      <c r="A270" s="84"/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</row>
    <row r="271" spans="1:51" ht="15.75" customHeight="1" x14ac:dyDescent="0.25">
      <c r="A271" s="84"/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</row>
    <row r="272" spans="1:51" ht="15.75" customHeight="1" x14ac:dyDescent="0.25">
      <c r="A272" s="84"/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</row>
    <row r="273" spans="1:51" ht="15.75" customHeight="1" x14ac:dyDescent="0.25">
      <c r="A273" s="84"/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</row>
    <row r="274" spans="1:51" ht="15.75" customHeight="1" x14ac:dyDescent="0.25">
      <c r="A274" s="84"/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</row>
    <row r="275" spans="1:51" ht="15.75" customHeight="1" x14ac:dyDescent="0.25">
      <c r="A275" s="84"/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</row>
    <row r="276" spans="1:51" ht="15.75" customHeight="1" x14ac:dyDescent="0.25">
      <c r="A276" s="84"/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</row>
    <row r="277" spans="1:51" ht="15.75" customHeight="1" x14ac:dyDescent="0.25">
      <c r="A277" s="84"/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</row>
    <row r="278" spans="1:51" ht="15.75" customHeight="1" x14ac:dyDescent="0.25">
      <c r="A278" s="84"/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</row>
    <row r="279" spans="1:51" ht="15.75" customHeight="1" x14ac:dyDescent="0.25">
      <c r="A279" s="84"/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</row>
    <row r="280" spans="1:51" ht="15.75" customHeight="1" x14ac:dyDescent="0.25">
      <c r="A280" s="84"/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</row>
    <row r="281" spans="1:51" ht="15.75" customHeight="1" x14ac:dyDescent="0.25">
      <c r="A281" s="84"/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</row>
    <row r="282" spans="1:51" ht="15.75" customHeight="1" x14ac:dyDescent="0.25">
      <c r="A282" s="84"/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</row>
    <row r="283" spans="1:51" ht="15.75" customHeight="1" x14ac:dyDescent="0.25">
      <c r="A283" s="84"/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</row>
    <row r="284" spans="1:51" ht="15.75" customHeight="1" x14ac:dyDescent="0.25">
      <c r="A284" s="84"/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</row>
    <row r="285" spans="1:51" ht="15.75" customHeight="1" x14ac:dyDescent="0.25">
      <c r="A285" s="84"/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</row>
    <row r="286" spans="1:51" ht="15.75" customHeight="1" x14ac:dyDescent="0.25">
      <c r="A286" s="84"/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</row>
    <row r="287" spans="1:51" ht="15.75" customHeight="1" x14ac:dyDescent="0.25">
      <c r="A287" s="84"/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</row>
    <row r="288" spans="1:51" ht="15.75" customHeight="1" x14ac:dyDescent="0.25">
      <c r="A288" s="84"/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</row>
    <row r="289" spans="1:51" ht="15.75" customHeight="1" x14ac:dyDescent="0.25">
      <c r="A289" s="84"/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</row>
    <row r="290" spans="1:51" ht="15.75" customHeight="1" x14ac:dyDescent="0.25">
      <c r="A290" s="84"/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</row>
    <row r="291" spans="1:51" ht="15.75" customHeight="1" x14ac:dyDescent="0.25">
      <c r="A291" s="84"/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</row>
    <row r="292" spans="1:51" ht="15.75" customHeight="1" x14ac:dyDescent="0.25">
      <c r="A292" s="84"/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</row>
    <row r="293" spans="1:51" ht="15.75" customHeight="1" x14ac:dyDescent="0.25">
      <c r="A293" s="84"/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</row>
    <row r="294" spans="1:51" ht="15.75" customHeight="1" x14ac:dyDescent="0.25">
      <c r="A294" s="84"/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8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</row>
    <row r="295" spans="1:51" ht="15.75" customHeight="1" x14ac:dyDescent="0.25">
      <c r="A295" s="84"/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</row>
    <row r="296" spans="1:51" ht="15.75" customHeight="1" x14ac:dyDescent="0.25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8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</row>
    <row r="297" spans="1:51" ht="15.75" customHeight="1" x14ac:dyDescent="0.25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</row>
    <row r="298" spans="1:51" ht="15.75" customHeight="1" x14ac:dyDescent="0.25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</row>
    <row r="299" spans="1:51" ht="15.75" customHeight="1" x14ac:dyDescent="0.25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</row>
    <row r="300" spans="1:51" ht="15.75" customHeight="1" x14ac:dyDescent="0.25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</row>
    <row r="301" spans="1:51" ht="15.75" customHeight="1" x14ac:dyDescent="0.25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</row>
    <row r="302" spans="1:51" ht="15.75" customHeight="1" x14ac:dyDescent="0.25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</row>
    <row r="303" spans="1:51" ht="15.75" customHeight="1" x14ac:dyDescent="0.25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</row>
    <row r="304" spans="1:51" ht="15.75" customHeight="1" x14ac:dyDescent="0.25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</row>
    <row r="305" spans="1:51" ht="15.75" customHeight="1" x14ac:dyDescent="0.25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</row>
    <row r="306" spans="1:51" ht="15.75" customHeight="1" x14ac:dyDescent="0.25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</row>
    <row r="307" spans="1:51" ht="15.75" customHeight="1" x14ac:dyDescent="0.25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</row>
    <row r="308" spans="1:51" ht="15.75" customHeight="1" x14ac:dyDescent="0.25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</row>
    <row r="309" spans="1:51" ht="15.75" customHeight="1" x14ac:dyDescent="0.25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</row>
    <row r="310" spans="1:51" ht="15.75" customHeight="1" x14ac:dyDescent="0.25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</row>
    <row r="311" spans="1:51" ht="15.75" customHeight="1" x14ac:dyDescent="0.25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</row>
    <row r="312" spans="1:51" ht="15.75" customHeight="1" x14ac:dyDescent="0.25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</row>
    <row r="313" spans="1:51" ht="15.75" customHeight="1" x14ac:dyDescent="0.25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</row>
    <row r="314" spans="1:51" ht="15.75" customHeight="1" x14ac:dyDescent="0.25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</row>
    <row r="315" spans="1:51" ht="15.75" customHeight="1" x14ac:dyDescent="0.25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</row>
    <row r="316" spans="1:51" ht="15.75" customHeight="1" x14ac:dyDescent="0.25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8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</row>
    <row r="317" spans="1:51" ht="15.75" customHeight="1" x14ac:dyDescent="0.25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</row>
    <row r="318" spans="1:51" ht="15.75" customHeight="1" x14ac:dyDescent="0.25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</row>
    <row r="319" spans="1:51" ht="15.75" customHeight="1" x14ac:dyDescent="0.25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</row>
    <row r="320" spans="1:51" ht="15.75" customHeight="1" x14ac:dyDescent="0.25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8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</row>
    <row r="321" spans="1:51" ht="15.75" customHeight="1" x14ac:dyDescent="0.25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</row>
    <row r="322" spans="1:51" ht="15.75" customHeight="1" x14ac:dyDescent="0.25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8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</row>
    <row r="323" spans="1:51" ht="15.75" customHeight="1" x14ac:dyDescent="0.25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</row>
    <row r="324" spans="1:51" ht="15.75" customHeight="1" x14ac:dyDescent="0.25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</row>
    <row r="325" spans="1:51" ht="15.75" customHeight="1" x14ac:dyDescent="0.25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</row>
    <row r="326" spans="1:51" ht="15.75" customHeight="1" x14ac:dyDescent="0.25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8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</row>
    <row r="327" spans="1:51" ht="15.75" customHeight="1" x14ac:dyDescent="0.25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8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</row>
    <row r="328" spans="1:51" ht="15.75" customHeight="1" x14ac:dyDescent="0.25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</row>
    <row r="329" spans="1:51" ht="15.75" customHeight="1" x14ac:dyDescent="0.25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8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</row>
    <row r="330" spans="1:51" ht="15.75" customHeight="1" x14ac:dyDescent="0.25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8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</row>
    <row r="331" spans="1:51" ht="15.75" customHeight="1" x14ac:dyDescent="0.25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8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</row>
    <row r="332" spans="1:51" ht="15.75" customHeight="1" x14ac:dyDescent="0.25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</row>
    <row r="333" spans="1:51" ht="15.75" customHeight="1" x14ac:dyDescent="0.25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8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</row>
    <row r="334" spans="1:51" ht="15.75" customHeight="1" x14ac:dyDescent="0.25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</row>
    <row r="335" spans="1:51" ht="15.75" customHeight="1" x14ac:dyDescent="0.25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8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</row>
    <row r="336" spans="1:51" ht="15.75" customHeight="1" x14ac:dyDescent="0.25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</row>
    <row r="337" spans="1:51" ht="15.75" customHeight="1" x14ac:dyDescent="0.25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</row>
    <row r="338" spans="1:51" ht="15.75" customHeight="1" x14ac:dyDescent="0.25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</row>
    <row r="339" spans="1:51" ht="15.75" customHeight="1" x14ac:dyDescent="0.25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</row>
    <row r="340" spans="1:51" ht="15.75" customHeight="1" x14ac:dyDescent="0.25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</row>
    <row r="341" spans="1:51" ht="15.75" customHeight="1" x14ac:dyDescent="0.25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8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</row>
    <row r="342" spans="1:51" ht="15.75" customHeight="1" x14ac:dyDescent="0.25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8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</row>
    <row r="343" spans="1:51" ht="15.75" customHeight="1" x14ac:dyDescent="0.25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8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</row>
    <row r="344" spans="1:51" ht="15.75" customHeight="1" x14ac:dyDescent="0.25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</row>
    <row r="345" spans="1:51" ht="15.75" customHeight="1" x14ac:dyDescent="0.25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8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</row>
    <row r="346" spans="1:51" ht="15.75" customHeight="1" x14ac:dyDescent="0.25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</row>
    <row r="347" spans="1:51" ht="15.75" customHeight="1" x14ac:dyDescent="0.25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</row>
    <row r="348" spans="1:51" ht="15.75" customHeight="1" x14ac:dyDescent="0.25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</row>
    <row r="349" spans="1:51" ht="15.75" customHeight="1" x14ac:dyDescent="0.25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</row>
    <row r="350" spans="1:51" ht="15.75" customHeight="1" x14ac:dyDescent="0.25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</row>
    <row r="351" spans="1:51" ht="15.75" customHeight="1" x14ac:dyDescent="0.25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8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</row>
    <row r="352" spans="1:51" ht="15.75" customHeight="1" x14ac:dyDescent="0.25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</row>
    <row r="353" spans="1:51" ht="15.75" customHeight="1" x14ac:dyDescent="0.25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8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</row>
    <row r="354" spans="1:51" ht="15.75" customHeight="1" x14ac:dyDescent="0.25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8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</row>
    <row r="355" spans="1:51" ht="15.75" customHeight="1" x14ac:dyDescent="0.25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</row>
    <row r="356" spans="1:51" ht="15.75" customHeight="1" x14ac:dyDescent="0.25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8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</row>
    <row r="357" spans="1:51" ht="15.75" customHeight="1" x14ac:dyDescent="0.25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</row>
    <row r="358" spans="1:51" ht="15.75" customHeight="1" x14ac:dyDescent="0.25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</row>
    <row r="359" spans="1:51" ht="15.75" customHeight="1" x14ac:dyDescent="0.25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</row>
    <row r="360" spans="1:51" ht="15.75" customHeight="1" x14ac:dyDescent="0.25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</row>
    <row r="361" spans="1:51" ht="15.75" customHeight="1" x14ac:dyDescent="0.25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</row>
    <row r="362" spans="1:51" ht="15.75" customHeight="1" x14ac:dyDescent="0.25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8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</row>
    <row r="363" spans="1:51" ht="15.75" customHeight="1" x14ac:dyDescent="0.25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</row>
    <row r="364" spans="1:51" ht="15.75" customHeight="1" x14ac:dyDescent="0.25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8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</row>
    <row r="365" spans="1:51" ht="15.75" customHeight="1" x14ac:dyDescent="0.25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8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</row>
    <row r="366" spans="1:51" ht="15.75" customHeight="1" x14ac:dyDescent="0.25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8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</row>
    <row r="367" spans="1:51" ht="15.75" customHeight="1" x14ac:dyDescent="0.25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</row>
    <row r="368" spans="1:51" ht="15.75" customHeight="1" x14ac:dyDescent="0.25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</row>
    <row r="369" spans="1:51" ht="15.75" customHeight="1" x14ac:dyDescent="0.25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</row>
    <row r="370" spans="1:51" ht="15.75" customHeight="1" x14ac:dyDescent="0.25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8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</row>
    <row r="371" spans="1:51" ht="15.75" customHeight="1" x14ac:dyDescent="0.25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8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</row>
    <row r="372" spans="1:51" ht="15.75" customHeight="1" x14ac:dyDescent="0.25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8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</row>
    <row r="373" spans="1:51" ht="15.75" customHeight="1" x14ac:dyDescent="0.25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8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</row>
    <row r="374" spans="1:51" ht="15.75" customHeight="1" x14ac:dyDescent="0.25">
      <c r="A374" s="84"/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8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</row>
    <row r="375" spans="1:51" ht="15.75" customHeight="1" x14ac:dyDescent="0.25">
      <c r="A375" s="84"/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8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</row>
    <row r="376" spans="1:51" ht="15.75" customHeight="1" x14ac:dyDescent="0.25">
      <c r="A376" s="84"/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8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</row>
    <row r="377" spans="1:51" ht="15.75" customHeight="1" x14ac:dyDescent="0.25">
      <c r="A377" s="84"/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</row>
    <row r="378" spans="1:51" ht="15.75" customHeight="1" x14ac:dyDescent="0.25">
      <c r="A378" s="84"/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8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</row>
    <row r="379" spans="1:51" ht="15.75" customHeight="1" x14ac:dyDescent="0.25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8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</row>
    <row r="380" spans="1:51" ht="15.75" customHeight="1" x14ac:dyDescent="0.25">
      <c r="A380" s="84"/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8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</row>
    <row r="381" spans="1:51" ht="15.75" customHeight="1" x14ac:dyDescent="0.25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8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</row>
    <row r="382" spans="1:51" ht="15.75" customHeight="1" x14ac:dyDescent="0.25">
      <c r="A382" s="84"/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8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</row>
    <row r="383" spans="1:51" ht="15.75" customHeight="1" x14ac:dyDescent="0.25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8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</row>
    <row r="384" spans="1:51" ht="15.75" customHeight="1" x14ac:dyDescent="0.25">
      <c r="A384" s="84"/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</row>
    <row r="385" spans="1:51" ht="15.75" customHeight="1" x14ac:dyDescent="0.25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8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</row>
    <row r="386" spans="1:51" ht="15.75" customHeight="1" x14ac:dyDescent="0.25">
      <c r="A386" s="84"/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8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</row>
    <row r="387" spans="1:51" ht="15.75" customHeight="1" x14ac:dyDescent="0.25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</row>
    <row r="388" spans="1:51" ht="15.75" customHeight="1" x14ac:dyDescent="0.25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8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</row>
    <row r="389" spans="1:51" ht="15.75" customHeight="1" x14ac:dyDescent="0.25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8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</row>
    <row r="390" spans="1:51" ht="15.75" customHeight="1" x14ac:dyDescent="0.25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</row>
    <row r="391" spans="1:51" ht="15.75" customHeight="1" x14ac:dyDescent="0.25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8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</row>
    <row r="392" spans="1:51" ht="15.75" customHeight="1" x14ac:dyDescent="0.25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8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</row>
    <row r="393" spans="1:51" ht="15.75" customHeight="1" x14ac:dyDescent="0.25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</row>
    <row r="394" spans="1:51" ht="15.75" customHeight="1" x14ac:dyDescent="0.25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8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</row>
    <row r="395" spans="1:51" ht="15.75" customHeight="1" x14ac:dyDescent="0.25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8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</row>
    <row r="396" spans="1:51" ht="15.75" customHeight="1" x14ac:dyDescent="0.25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8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</row>
    <row r="397" spans="1:51" ht="15.75" customHeight="1" x14ac:dyDescent="0.25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8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</row>
    <row r="398" spans="1:51" ht="15.75" customHeight="1" x14ac:dyDescent="0.25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8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</row>
    <row r="399" spans="1:51" ht="15.75" customHeight="1" x14ac:dyDescent="0.25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8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</row>
    <row r="400" spans="1:51" ht="15.75" customHeight="1" x14ac:dyDescent="0.25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8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</row>
    <row r="401" spans="1:51" ht="15.75" customHeight="1" x14ac:dyDescent="0.25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8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</row>
    <row r="402" spans="1:51" ht="15.75" customHeight="1" x14ac:dyDescent="0.25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8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</row>
    <row r="403" spans="1:51" ht="15.75" customHeight="1" x14ac:dyDescent="0.25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8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</row>
    <row r="404" spans="1:51" ht="15.75" customHeight="1" x14ac:dyDescent="0.25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8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</row>
    <row r="405" spans="1:51" ht="15.75" customHeight="1" x14ac:dyDescent="0.25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8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</row>
    <row r="406" spans="1:51" ht="15.75" customHeight="1" x14ac:dyDescent="0.25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8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</row>
    <row r="407" spans="1:51" ht="15.75" customHeight="1" x14ac:dyDescent="0.25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8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</row>
    <row r="408" spans="1:51" ht="15.75" customHeight="1" x14ac:dyDescent="0.25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8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</row>
    <row r="409" spans="1:51" ht="15.75" customHeight="1" x14ac:dyDescent="0.25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8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</row>
    <row r="410" spans="1:51" ht="15.75" customHeight="1" x14ac:dyDescent="0.25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8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</row>
    <row r="411" spans="1:51" ht="15.75" customHeight="1" x14ac:dyDescent="0.25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8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</row>
    <row r="412" spans="1:51" ht="15.75" customHeight="1" x14ac:dyDescent="0.25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8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</row>
    <row r="413" spans="1:51" ht="15.75" customHeight="1" x14ac:dyDescent="0.25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8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</row>
    <row r="414" spans="1:51" ht="15.75" customHeight="1" x14ac:dyDescent="0.25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8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</row>
    <row r="415" spans="1:51" ht="15.75" customHeight="1" x14ac:dyDescent="0.25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8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</row>
    <row r="416" spans="1:51" ht="15.75" customHeight="1" x14ac:dyDescent="0.25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8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</row>
    <row r="417" spans="1:51" ht="15.75" customHeight="1" x14ac:dyDescent="0.25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8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</row>
    <row r="418" spans="1:51" ht="15.75" customHeight="1" x14ac:dyDescent="0.25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8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</row>
    <row r="419" spans="1:51" ht="15.75" customHeight="1" x14ac:dyDescent="0.25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8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</row>
    <row r="420" spans="1:51" ht="15.75" customHeight="1" x14ac:dyDescent="0.25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8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</row>
    <row r="421" spans="1:51" ht="15.75" customHeight="1" x14ac:dyDescent="0.25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8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</row>
    <row r="422" spans="1:51" ht="15.75" customHeight="1" x14ac:dyDescent="0.25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8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</row>
    <row r="423" spans="1:51" ht="15.75" customHeight="1" x14ac:dyDescent="0.25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8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</row>
    <row r="424" spans="1:51" ht="15.75" customHeight="1" x14ac:dyDescent="0.25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8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</row>
    <row r="425" spans="1:51" ht="15.75" customHeight="1" x14ac:dyDescent="0.25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8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</row>
    <row r="426" spans="1:51" ht="15.75" customHeight="1" x14ac:dyDescent="0.25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8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</row>
    <row r="427" spans="1:51" ht="15.75" customHeight="1" x14ac:dyDescent="0.25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8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</row>
    <row r="428" spans="1:51" ht="15.75" customHeight="1" x14ac:dyDescent="0.25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8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</row>
    <row r="429" spans="1:51" ht="15.75" customHeight="1" x14ac:dyDescent="0.25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8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</row>
    <row r="430" spans="1:51" ht="15.75" customHeight="1" x14ac:dyDescent="0.25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8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</row>
    <row r="431" spans="1:51" ht="15.75" customHeight="1" x14ac:dyDescent="0.25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8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</row>
    <row r="432" spans="1:51" ht="15.75" customHeight="1" x14ac:dyDescent="0.25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8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</row>
    <row r="433" spans="1:51" ht="15.75" customHeight="1" x14ac:dyDescent="0.25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8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</row>
    <row r="434" spans="1:51" ht="15.75" customHeight="1" x14ac:dyDescent="0.25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8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</row>
    <row r="435" spans="1:51" ht="15.75" customHeight="1" x14ac:dyDescent="0.25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8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</row>
    <row r="436" spans="1:51" ht="15.75" customHeight="1" x14ac:dyDescent="0.25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8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</row>
    <row r="437" spans="1:51" ht="15.75" customHeight="1" x14ac:dyDescent="0.25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8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</row>
    <row r="438" spans="1:51" ht="15.75" customHeight="1" x14ac:dyDescent="0.25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8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</row>
    <row r="439" spans="1:51" ht="15.75" customHeight="1" x14ac:dyDescent="0.25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8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</row>
    <row r="440" spans="1:51" ht="15.75" customHeight="1" x14ac:dyDescent="0.25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8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</row>
    <row r="441" spans="1:51" ht="15.75" customHeight="1" x14ac:dyDescent="0.25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8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</row>
    <row r="442" spans="1:51" ht="15.75" customHeight="1" x14ac:dyDescent="0.25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8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</row>
    <row r="443" spans="1:51" ht="15.75" customHeight="1" x14ac:dyDescent="0.25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8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</row>
    <row r="444" spans="1:51" ht="15.75" customHeight="1" x14ac:dyDescent="0.25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8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</row>
    <row r="445" spans="1:51" ht="15.75" customHeight="1" x14ac:dyDescent="0.25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8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</row>
    <row r="446" spans="1:51" ht="15.75" customHeight="1" x14ac:dyDescent="0.25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8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</row>
    <row r="447" spans="1:51" ht="15.75" customHeight="1" x14ac:dyDescent="0.25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8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</row>
    <row r="448" spans="1:51" ht="15.75" customHeight="1" x14ac:dyDescent="0.25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8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</row>
    <row r="449" spans="1:51" ht="15.75" customHeight="1" x14ac:dyDescent="0.25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8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</row>
    <row r="450" spans="1:51" ht="15.75" customHeight="1" x14ac:dyDescent="0.25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8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</row>
    <row r="451" spans="1:51" ht="15.75" customHeight="1" x14ac:dyDescent="0.25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8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</row>
    <row r="452" spans="1:51" ht="15.75" customHeight="1" x14ac:dyDescent="0.25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8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</row>
    <row r="453" spans="1:51" ht="15.75" customHeight="1" x14ac:dyDescent="0.25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8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</row>
    <row r="454" spans="1:51" ht="15.75" customHeight="1" x14ac:dyDescent="0.25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8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</row>
    <row r="455" spans="1:51" ht="15.75" customHeight="1" x14ac:dyDescent="0.25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8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</row>
    <row r="456" spans="1:51" ht="15.75" customHeight="1" x14ac:dyDescent="0.25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8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</row>
    <row r="457" spans="1:51" ht="15.75" customHeight="1" x14ac:dyDescent="0.25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8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</row>
    <row r="458" spans="1:51" ht="15.75" customHeight="1" x14ac:dyDescent="0.25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8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</row>
    <row r="459" spans="1:51" ht="15.75" customHeight="1" x14ac:dyDescent="0.25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8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</row>
    <row r="460" spans="1:51" ht="15.75" customHeight="1" x14ac:dyDescent="0.25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8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</row>
    <row r="461" spans="1:51" ht="15.75" customHeight="1" x14ac:dyDescent="0.25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8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</row>
    <row r="462" spans="1:51" ht="15.75" customHeight="1" x14ac:dyDescent="0.25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8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</row>
    <row r="463" spans="1:51" ht="15.75" customHeight="1" x14ac:dyDescent="0.25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8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</row>
    <row r="464" spans="1:51" ht="15.75" customHeight="1" x14ac:dyDescent="0.25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8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</row>
    <row r="465" spans="1:51" ht="15.75" customHeight="1" x14ac:dyDescent="0.25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8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</row>
    <row r="466" spans="1:51" ht="15.75" customHeight="1" x14ac:dyDescent="0.25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8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</row>
    <row r="467" spans="1:51" ht="15.75" customHeight="1" x14ac:dyDescent="0.25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8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</row>
    <row r="468" spans="1:51" ht="15.75" customHeight="1" x14ac:dyDescent="0.25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8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</row>
    <row r="469" spans="1:51" ht="15.75" customHeight="1" x14ac:dyDescent="0.25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8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</row>
    <row r="470" spans="1:51" ht="15.75" customHeight="1" x14ac:dyDescent="0.25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8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</row>
    <row r="471" spans="1:51" ht="15.75" customHeight="1" x14ac:dyDescent="0.25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8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</row>
    <row r="472" spans="1:51" ht="15.75" customHeight="1" x14ac:dyDescent="0.25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8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</row>
    <row r="473" spans="1:51" ht="15.75" customHeight="1" x14ac:dyDescent="0.25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8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</row>
    <row r="474" spans="1:51" ht="15.75" customHeight="1" x14ac:dyDescent="0.25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8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</row>
    <row r="475" spans="1:51" ht="15.75" customHeight="1" x14ac:dyDescent="0.25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8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</row>
    <row r="476" spans="1:51" ht="15.75" customHeight="1" x14ac:dyDescent="0.25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8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</row>
    <row r="477" spans="1:51" ht="15.75" customHeight="1" x14ac:dyDescent="0.25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8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</row>
    <row r="478" spans="1:51" ht="15.75" customHeight="1" x14ac:dyDescent="0.25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8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</row>
    <row r="479" spans="1:51" ht="15.75" customHeight="1" x14ac:dyDescent="0.25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8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</row>
    <row r="480" spans="1:51" ht="15.75" customHeight="1" x14ac:dyDescent="0.25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8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</row>
    <row r="481" spans="1:51" ht="15.75" customHeight="1" x14ac:dyDescent="0.25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8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</row>
    <row r="482" spans="1:51" ht="15.75" customHeight="1" x14ac:dyDescent="0.25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8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</row>
    <row r="483" spans="1:51" ht="15.75" customHeight="1" x14ac:dyDescent="0.25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8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</row>
    <row r="484" spans="1:51" ht="15.75" customHeight="1" x14ac:dyDescent="0.25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8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</row>
    <row r="485" spans="1:51" ht="15.75" customHeight="1" x14ac:dyDescent="0.25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8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</row>
    <row r="486" spans="1:51" ht="15.75" customHeight="1" x14ac:dyDescent="0.25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8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</row>
    <row r="487" spans="1:51" ht="15.75" customHeight="1" x14ac:dyDescent="0.25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8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</row>
    <row r="488" spans="1:51" ht="15.75" customHeight="1" x14ac:dyDescent="0.25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8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</row>
    <row r="489" spans="1:51" ht="15.75" customHeight="1" x14ac:dyDescent="0.25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8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</row>
    <row r="490" spans="1:51" ht="15.75" customHeight="1" x14ac:dyDescent="0.25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8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</row>
    <row r="491" spans="1:51" ht="15.75" customHeight="1" x14ac:dyDescent="0.25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8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</row>
    <row r="492" spans="1:51" ht="15.75" customHeight="1" x14ac:dyDescent="0.25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8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</row>
    <row r="493" spans="1:51" ht="15.75" customHeight="1" x14ac:dyDescent="0.25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8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</row>
    <row r="494" spans="1:51" ht="15.75" customHeight="1" x14ac:dyDescent="0.25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8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</row>
    <row r="495" spans="1:51" ht="15.75" customHeight="1" x14ac:dyDescent="0.25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8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</row>
    <row r="496" spans="1:51" ht="15.75" customHeight="1" x14ac:dyDescent="0.25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8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</row>
    <row r="497" spans="1:51" ht="15.75" customHeight="1" x14ac:dyDescent="0.25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8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</row>
    <row r="498" spans="1:51" ht="15.75" customHeight="1" x14ac:dyDescent="0.25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8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</row>
    <row r="499" spans="1:51" ht="15.75" customHeight="1" x14ac:dyDescent="0.25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8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</row>
    <row r="500" spans="1:51" ht="15.75" customHeight="1" x14ac:dyDescent="0.25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8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</row>
    <row r="501" spans="1:51" ht="15.75" customHeight="1" x14ac:dyDescent="0.25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8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</row>
    <row r="502" spans="1:51" ht="15.75" customHeight="1" x14ac:dyDescent="0.25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8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</row>
    <row r="503" spans="1:51" ht="15.75" customHeight="1" x14ac:dyDescent="0.25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8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</row>
    <row r="504" spans="1:51" ht="15.75" customHeight="1" x14ac:dyDescent="0.25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8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</row>
    <row r="505" spans="1:51" ht="15.75" customHeight="1" x14ac:dyDescent="0.25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8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</row>
    <row r="506" spans="1:51" ht="15.75" customHeight="1" x14ac:dyDescent="0.25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8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</row>
    <row r="507" spans="1:51" ht="15.75" customHeight="1" x14ac:dyDescent="0.25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8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</row>
    <row r="508" spans="1:51" ht="15.75" customHeight="1" x14ac:dyDescent="0.25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8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</row>
    <row r="509" spans="1:51" ht="15.75" customHeight="1" x14ac:dyDescent="0.25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8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</row>
    <row r="510" spans="1:51" ht="15.75" customHeight="1" x14ac:dyDescent="0.25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8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</row>
    <row r="511" spans="1:51" ht="15.75" customHeight="1" x14ac:dyDescent="0.25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8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</row>
    <row r="512" spans="1:51" ht="15.75" customHeight="1" x14ac:dyDescent="0.25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8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</row>
    <row r="513" spans="1:51" ht="15.75" customHeight="1" x14ac:dyDescent="0.25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8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</row>
    <row r="514" spans="1:51" ht="15.75" customHeight="1" x14ac:dyDescent="0.25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8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</row>
    <row r="515" spans="1:51" ht="15.75" customHeight="1" x14ac:dyDescent="0.25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8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</row>
    <row r="516" spans="1:51" ht="15.75" customHeight="1" x14ac:dyDescent="0.25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8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</row>
    <row r="517" spans="1:51" ht="15.75" customHeight="1" x14ac:dyDescent="0.25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8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</row>
    <row r="518" spans="1:51" ht="15.75" customHeight="1" x14ac:dyDescent="0.25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8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</row>
    <row r="519" spans="1:51" ht="15.75" customHeight="1" x14ac:dyDescent="0.25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8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</row>
    <row r="520" spans="1:51" ht="15.75" customHeight="1" x14ac:dyDescent="0.25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8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</row>
    <row r="521" spans="1:51" ht="15.75" customHeight="1" x14ac:dyDescent="0.25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8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</row>
    <row r="522" spans="1:51" ht="15.75" customHeight="1" x14ac:dyDescent="0.25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8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</row>
    <row r="523" spans="1:51" ht="15.75" customHeight="1" x14ac:dyDescent="0.25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8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</row>
    <row r="524" spans="1:51" ht="15.75" customHeight="1" x14ac:dyDescent="0.25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8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</row>
    <row r="525" spans="1:51" ht="15.75" customHeight="1" x14ac:dyDescent="0.25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8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</row>
    <row r="526" spans="1:51" ht="15.75" customHeight="1" x14ac:dyDescent="0.25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8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</row>
    <row r="527" spans="1:51" ht="15.75" customHeight="1" x14ac:dyDescent="0.25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8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</row>
    <row r="528" spans="1:51" ht="15.75" customHeight="1" x14ac:dyDescent="0.25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8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</row>
    <row r="529" spans="1:51" ht="15.75" customHeight="1" x14ac:dyDescent="0.25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8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</row>
    <row r="530" spans="1:51" ht="15.75" customHeight="1" x14ac:dyDescent="0.25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8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</row>
    <row r="531" spans="1:51" ht="15.75" customHeight="1" x14ac:dyDescent="0.25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8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</row>
    <row r="532" spans="1:51" ht="15.75" customHeight="1" x14ac:dyDescent="0.25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8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</row>
    <row r="533" spans="1:51" ht="15.75" customHeight="1" x14ac:dyDescent="0.25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8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</row>
    <row r="534" spans="1:51" ht="15.75" customHeight="1" x14ac:dyDescent="0.25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8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</row>
    <row r="535" spans="1:51" ht="15.75" customHeight="1" x14ac:dyDescent="0.25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8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</row>
    <row r="536" spans="1:51" ht="15.75" customHeight="1" x14ac:dyDescent="0.25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8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</row>
    <row r="537" spans="1:51" ht="15.75" customHeight="1" x14ac:dyDescent="0.25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8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</row>
    <row r="538" spans="1:51" ht="15.75" customHeight="1" x14ac:dyDescent="0.25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8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</row>
    <row r="539" spans="1:51" ht="15.75" customHeight="1" x14ac:dyDescent="0.25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8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</row>
    <row r="540" spans="1:51" ht="15.75" customHeight="1" x14ac:dyDescent="0.25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8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</row>
    <row r="541" spans="1:51" ht="15.75" customHeight="1" x14ac:dyDescent="0.25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8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</row>
    <row r="542" spans="1:51" ht="15.75" customHeight="1" x14ac:dyDescent="0.25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8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</row>
    <row r="543" spans="1:51" ht="15.75" customHeight="1" x14ac:dyDescent="0.25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8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</row>
    <row r="544" spans="1:51" ht="15.75" customHeight="1" x14ac:dyDescent="0.25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8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</row>
    <row r="545" spans="1:51" ht="15.75" customHeight="1" x14ac:dyDescent="0.25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8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</row>
    <row r="546" spans="1:51" ht="15.75" customHeight="1" x14ac:dyDescent="0.25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8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</row>
    <row r="547" spans="1:51" ht="15.75" customHeight="1" x14ac:dyDescent="0.25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8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</row>
    <row r="548" spans="1:51" ht="15.75" customHeight="1" x14ac:dyDescent="0.25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8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</row>
    <row r="549" spans="1:51" ht="15.75" customHeight="1" x14ac:dyDescent="0.25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8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</row>
    <row r="550" spans="1:51" ht="15.75" customHeight="1" x14ac:dyDescent="0.25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8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</row>
    <row r="551" spans="1:51" ht="15.75" customHeight="1" x14ac:dyDescent="0.25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8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</row>
    <row r="552" spans="1:51" ht="15.75" customHeight="1" x14ac:dyDescent="0.25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8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</row>
    <row r="553" spans="1:51" ht="15.75" customHeight="1" x14ac:dyDescent="0.25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8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</row>
    <row r="554" spans="1:51" ht="15.75" customHeight="1" x14ac:dyDescent="0.25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8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</row>
    <row r="555" spans="1:51" ht="15.75" customHeight="1" x14ac:dyDescent="0.25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8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</row>
    <row r="556" spans="1:51" ht="15.75" customHeight="1" x14ac:dyDescent="0.25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8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</row>
    <row r="557" spans="1:51" ht="15.75" customHeight="1" x14ac:dyDescent="0.25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8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</row>
    <row r="558" spans="1:51" ht="15.75" customHeight="1" x14ac:dyDescent="0.25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8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</row>
    <row r="559" spans="1:51" ht="15.75" customHeight="1" x14ac:dyDescent="0.25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8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</row>
    <row r="560" spans="1:51" ht="15.75" customHeight="1" x14ac:dyDescent="0.25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8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</row>
    <row r="561" spans="1:51" ht="15.75" customHeight="1" x14ac:dyDescent="0.25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8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</row>
    <row r="562" spans="1:51" ht="15.75" customHeight="1" x14ac:dyDescent="0.25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8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</row>
    <row r="563" spans="1:51" ht="15.75" customHeight="1" x14ac:dyDescent="0.25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8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</row>
    <row r="564" spans="1:51" ht="15.75" customHeight="1" x14ac:dyDescent="0.25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8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</row>
    <row r="565" spans="1:51" ht="15.75" customHeight="1" x14ac:dyDescent="0.25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8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</row>
    <row r="566" spans="1:51" ht="15.75" customHeight="1" x14ac:dyDescent="0.25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8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</row>
    <row r="567" spans="1:51" ht="15.75" customHeight="1" x14ac:dyDescent="0.25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8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</row>
    <row r="568" spans="1:51" ht="15.75" customHeight="1" x14ac:dyDescent="0.25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8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</row>
    <row r="569" spans="1:51" ht="15.75" customHeight="1" x14ac:dyDescent="0.25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8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</row>
    <row r="570" spans="1:51" ht="15.75" customHeight="1" x14ac:dyDescent="0.25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8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</row>
    <row r="571" spans="1:51" ht="15.75" customHeight="1" x14ac:dyDescent="0.25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8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</row>
    <row r="572" spans="1:51" ht="15.75" customHeight="1" x14ac:dyDescent="0.25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8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</row>
    <row r="573" spans="1:51" ht="15.75" customHeight="1" x14ac:dyDescent="0.25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8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</row>
    <row r="574" spans="1:51" ht="15.75" customHeight="1" x14ac:dyDescent="0.25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8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</row>
    <row r="575" spans="1:51" ht="15.75" customHeight="1" x14ac:dyDescent="0.25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8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</row>
    <row r="576" spans="1:51" ht="15.75" customHeight="1" x14ac:dyDescent="0.25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8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</row>
    <row r="577" spans="1:51" ht="15.75" customHeight="1" x14ac:dyDescent="0.25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8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</row>
    <row r="578" spans="1:51" ht="15.75" customHeight="1" x14ac:dyDescent="0.25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8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</row>
    <row r="579" spans="1:51" ht="15.75" customHeight="1" x14ac:dyDescent="0.25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8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</row>
    <row r="580" spans="1:51" ht="15.75" customHeight="1" x14ac:dyDescent="0.25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8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</row>
    <row r="581" spans="1:51" ht="15.75" customHeight="1" x14ac:dyDescent="0.25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8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</row>
    <row r="582" spans="1:51" ht="15.75" customHeight="1" x14ac:dyDescent="0.25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8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</row>
    <row r="583" spans="1:51" ht="15.75" customHeight="1" x14ac:dyDescent="0.25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8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</row>
    <row r="584" spans="1:51" ht="15.75" customHeight="1" x14ac:dyDescent="0.25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8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</row>
    <row r="585" spans="1:51" ht="15.75" customHeight="1" x14ac:dyDescent="0.25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8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</row>
    <row r="586" spans="1:51" ht="15.75" customHeight="1" x14ac:dyDescent="0.25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8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</row>
    <row r="587" spans="1:51" ht="15.75" customHeight="1" x14ac:dyDescent="0.25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8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</row>
    <row r="588" spans="1:51" ht="15.75" customHeight="1" x14ac:dyDescent="0.25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8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</row>
    <row r="589" spans="1:51" ht="15.75" customHeight="1" x14ac:dyDescent="0.25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8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</row>
    <row r="590" spans="1:51" ht="15.75" customHeight="1" x14ac:dyDescent="0.25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8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</row>
    <row r="591" spans="1:51" ht="15.75" customHeight="1" x14ac:dyDescent="0.25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8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</row>
    <row r="592" spans="1:51" ht="15.75" customHeight="1" x14ac:dyDescent="0.25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8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</row>
    <row r="593" spans="1:51" ht="15.75" customHeight="1" x14ac:dyDescent="0.25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8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</row>
    <row r="594" spans="1:51" ht="15.75" customHeight="1" x14ac:dyDescent="0.25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8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</row>
    <row r="595" spans="1:51" ht="15.75" customHeight="1" x14ac:dyDescent="0.25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8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</row>
    <row r="596" spans="1:51" ht="15.75" customHeight="1" x14ac:dyDescent="0.25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8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</row>
    <row r="597" spans="1:51" ht="15.75" customHeight="1" x14ac:dyDescent="0.25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8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</row>
    <row r="598" spans="1:51" ht="15.75" customHeight="1" x14ac:dyDescent="0.25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8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</row>
    <row r="599" spans="1:51" ht="15.75" customHeight="1" x14ac:dyDescent="0.25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8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</row>
    <row r="600" spans="1:51" ht="15.75" customHeight="1" x14ac:dyDescent="0.25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8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</row>
    <row r="601" spans="1:51" ht="15.75" customHeight="1" x14ac:dyDescent="0.25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8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</row>
    <row r="602" spans="1:51" ht="15.75" customHeight="1" x14ac:dyDescent="0.25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8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</row>
    <row r="603" spans="1:51" ht="15.75" customHeight="1" x14ac:dyDescent="0.25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8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</row>
    <row r="604" spans="1:51" ht="15.75" customHeight="1" x14ac:dyDescent="0.25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8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</row>
    <row r="605" spans="1:51" ht="15.75" customHeight="1" x14ac:dyDescent="0.25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8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</row>
    <row r="606" spans="1:51" ht="15.75" customHeight="1" x14ac:dyDescent="0.25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8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</row>
    <row r="607" spans="1:51" ht="15.75" customHeight="1" x14ac:dyDescent="0.25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8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</row>
    <row r="608" spans="1:51" ht="15.75" customHeight="1" x14ac:dyDescent="0.25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8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</row>
    <row r="609" spans="1:51" ht="15.75" customHeight="1" x14ac:dyDescent="0.25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8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</row>
    <row r="610" spans="1:51" ht="15.75" customHeight="1" x14ac:dyDescent="0.25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8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</row>
    <row r="611" spans="1:51" ht="15.75" customHeight="1" x14ac:dyDescent="0.25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8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</row>
    <row r="612" spans="1:51" ht="15.75" customHeight="1" x14ac:dyDescent="0.25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8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</row>
    <row r="613" spans="1:51" ht="15.75" customHeight="1" x14ac:dyDescent="0.25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8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</row>
    <row r="614" spans="1:51" ht="15.75" customHeight="1" x14ac:dyDescent="0.25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8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</row>
    <row r="615" spans="1:51" ht="15.75" customHeight="1" x14ac:dyDescent="0.25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8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</row>
    <row r="616" spans="1:51" ht="15.75" customHeight="1" x14ac:dyDescent="0.25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8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</row>
    <row r="617" spans="1:51" ht="15.75" customHeight="1" x14ac:dyDescent="0.25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8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</row>
    <row r="618" spans="1:51" ht="15.75" customHeight="1" x14ac:dyDescent="0.25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8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</row>
    <row r="619" spans="1:51" ht="15.75" customHeight="1" x14ac:dyDescent="0.25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8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</row>
    <row r="620" spans="1:51" ht="15.75" customHeight="1" x14ac:dyDescent="0.25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8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</row>
    <row r="621" spans="1:51" ht="15.75" customHeight="1" x14ac:dyDescent="0.25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8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</row>
    <row r="622" spans="1:51" ht="15.75" customHeight="1" x14ac:dyDescent="0.25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8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</row>
    <row r="623" spans="1:51" ht="15.75" customHeight="1" x14ac:dyDescent="0.25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8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</row>
    <row r="624" spans="1:51" ht="15.75" customHeight="1" x14ac:dyDescent="0.25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8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</row>
    <row r="625" spans="1:51" ht="15.75" customHeight="1" x14ac:dyDescent="0.25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8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</row>
    <row r="626" spans="1:51" ht="15.75" customHeight="1" x14ac:dyDescent="0.25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8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</row>
    <row r="627" spans="1:51" ht="15.75" customHeight="1" x14ac:dyDescent="0.25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8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</row>
    <row r="628" spans="1:51" ht="15.75" customHeight="1" x14ac:dyDescent="0.25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8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</row>
    <row r="629" spans="1:51" ht="15.75" customHeight="1" x14ac:dyDescent="0.25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8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</row>
    <row r="630" spans="1:51" ht="15.75" customHeight="1" x14ac:dyDescent="0.25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8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</row>
    <row r="631" spans="1:51" ht="15.75" customHeight="1" x14ac:dyDescent="0.25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8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</row>
    <row r="632" spans="1:51" ht="15.75" customHeight="1" x14ac:dyDescent="0.25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8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</row>
    <row r="633" spans="1:51" ht="15.75" customHeight="1" x14ac:dyDescent="0.25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8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</row>
    <row r="634" spans="1:51" ht="15.75" customHeight="1" x14ac:dyDescent="0.25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8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</row>
    <row r="635" spans="1:51" ht="15.75" customHeight="1" x14ac:dyDescent="0.25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8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</row>
    <row r="636" spans="1:51" ht="15.75" customHeight="1" x14ac:dyDescent="0.25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8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</row>
    <row r="637" spans="1:51" ht="15.75" customHeight="1" x14ac:dyDescent="0.25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8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</row>
    <row r="638" spans="1:51" ht="15.75" customHeight="1" x14ac:dyDescent="0.25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8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</row>
    <row r="639" spans="1:51" ht="15.75" customHeight="1" x14ac:dyDescent="0.25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8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</row>
    <row r="640" spans="1:51" ht="15.75" customHeight="1" x14ac:dyDescent="0.25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8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</row>
    <row r="641" spans="1:51" ht="15.75" customHeight="1" x14ac:dyDescent="0.25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8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</row>
    <row r="642" spans="1:51" ht="15.75" customHeight="1" x14ac:dyDescent="0.25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8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</row>
    <row r="643" spans="1:51" ht="15.75" customHeight="1" x14ac:dyDescent="0.25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8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</row>
    <row r="644" spans="1:51" ht="15.75" customHeight="1" x14ac:dyDescent="0.25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8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</row>
    <row r="645" spans="1:51" ht="15.75" customHeight="1" x14ac:dyDescent="0.25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8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</row>
    <row r="646" spans="1:51" ht="15.75" customHeight="1" x14ac:dyDescent="0.25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8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</row>
    <row r="647" spans="1:51" ht="15.75" customHeight="1" x14ac:dyDescent="0.25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8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</row>
    <row r="648" spans="1:51" ht="15.75" customHeight="1" x14ac:dyDescent="0.25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8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</row>
    <row r="649" spans="1:51" ht="15.75" customHeight="1" x14ac:dyDescent="0.25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8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</row>
    <row r="650" spans="1:51" ht="15.75" customHeight="1" x14ac:dyDescent="0.25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8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</row>
    <row r="651" spans="1:51" ht="15.75" customHeight="1" x14ac:dyDescent="0.25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8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</row>
    <row r="652" spans="1:51" ht="15.75" customHeight="1" x14ac:dyDescent="0.25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8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</row>
    <row r="653" spans="1:51" ht="15.75" customHeight="1" x14ac:dyDescent="0.25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8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</row>
    <row r="654" spans="1:51" ht="15.75" customHeight="1" x14ac:dyDescent="0.25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8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</row>
    <row r="655" spans="1:51" ht="15.75" customHeight="1" x14ac:dyDescent="0.25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8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</row>
    <row r="656" spans="1:51" ht="15.75" customHeight="1" x14ac:dyDescent="0.25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8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</row>
    <row r="657" spans="1:51" ht="15.75" customHeight="1" x14ac:dyDescent="0.25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8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</row>
    <row r="658" spans="1:51" ht="15.75" customHeight="1" x14ac:dyDescent="0.25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8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</row>
    <row r="659" spans="1:51" ht="15.75" customHeight="1" x14ac:dyDescent="0.25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8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</row>
    <row r="660" spans="1:51" ht="15.75" customHeight="1" x14ac:dyDescent="0.25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8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</row>
    <row r="661" spans="1:51" ht="15.75" customHeight="1" x14ac:dyDescent="0.25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8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</row>
    <row r="662" spans="1:51" ht="15.75" customHeight="1" x14ac:dyDescent="0.25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8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</row>
    <row r="663" spans="1:51" ht="15.75" customHeight="1" x14ac:dyDescent="0.25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8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</row>
    <row r="664" spans="1:51" ht="15.75" customHeight="1" x14ac:dyDescent="0.25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8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</row>
    <row r="665" spans="1:51" ht="15.75" customHeight="1" x14ac:dyDescent="0.25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8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</row>
    <row r="666" spans="1:51" ht="15.75" customHeight="1" x14ac:dyDescent="0.25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8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</row>
    <row r="667" spans="1:51" ht="15.75" customHeight="1" x14ac:dyDescent="0.25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8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</row>
    <row r="668" spans="1:51" ht="15.75" customHeight="1" x14ac:dyDescent="0.25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8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</row>
    <row r="669" spans="1:51" ht="15.75" customHeight="1" x14ac:dyDescent="0.25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8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</row>
    <row r="670" spans="1:51" ht="15.75" customHeight="1" x14ac:dyDescent="0.25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8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</row>
    <row r="671" spans="1:51" ht="15.75" customHeight="1" x14ac:dyDescent="0.25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8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</row>
    <row r="672" spans="1:51" ht="15.75" customHeight="1" x14ac:dyDescent="0.25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8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</row>
    <row r="673" spans="1:51" ht="15.75" customHeight="1" x14ac:dyDescent="0.25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8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</row>
    <row r="674" spans="1:51" ht="15.75" customHeight="1" x14ac:dyDescent="0.25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8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</row>
    <row r="675" spans="1:51" ht="15.75" customHeight="1" x14ac:dyDescent="0.25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8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</row>
    <row r="676" spans="1:51" ht="15.75" customHeight="1" x14ac:dyDescent="0.25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8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</row>
    <row r="677" spans="1:51" ht="15.75" customHeight="1" x14ac:dyDescent="0.25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8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</row>
    <row r="678" spans="1:51" ht="15.75" customHeight="1" x14ac:dyDescent="0.25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8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</row>
    <row r="679" spans="1:51" ht="15.75" customHeight="1" x14ac:dyDescent="0.25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8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</row>
    <row r="680" spans="1:51" ht="15.75" customHeight="1" x14ac:dyDescent="0.25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8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</row>
    <row r="681" spans="1:51" ht="15.75" customHeight="1" x14ac:dyDescent="0.25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8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</row>
    <row r="682" spans="1:51" ht="15.75" customHeight="1" x14ac:dyDescent="0.25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8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</row>
    <row r="683" spans="1:51" ht="15.75" customHeight="1" x14ac:dyDescent="0.25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8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</row>
    <row r="684" spans="1:51" ht="15.75" customHeight="1" x14ac:dyDescent="0.25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8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</row>
    <row r="685" spans="1:51" ht="15.75" customHeight="1" x14ac:dyDescent="0.25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8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</row>
    <row r="686" spans="1:51" ht="15.75" customHeight="1" x14ac:dyDescent="0.25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8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</row>
    <row r="687" spans="1:51" ht="15.75" customHeight="1" x14ac:dyDescent="0.25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8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</row>
    <row r="688" spans="1:51" ht="15.75" customHeight="1" x14ac:dyDescent="0.25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8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</row>
    <row r="689" spans="1:51" ht="15.75" customHeight="1" x14ac:dyDescent="0.25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8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</row>
    <row r="690" spans="1:51" ht="15.75" customHeight="1" x14ac:dyDescent="0.25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8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</row>
    <row r="691" spans="1:51" ht="15.75" customHeight="1" x14ac:dyDescent="0.25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8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</row>
    <row r="692" spans="1:51" ht="15.75" customHeight="1" x14ac:dyDescent="0.25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8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</row>
    <row r="693" spans="1:51" ht="15.75" customHeight="1" x14ac:dyDescent="0.25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8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</row>
    <row r="694" spans="1:51" ht="15.75" customHeight="1" x14ac:dyDescent="0.25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8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</row>
    <row r="695" spans="1:51" ht="15.75" customHeight="1" x14ac:dyDescent="0.25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8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</row>
    <row r="696" spans="1:51" ht="15.75" customHeight="1" x14ac:dyDescent="0.25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8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</row>
    <row r="697" spans="1:51" ht="15.75" customHeight="1" x14ac:dyDescent="0.25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8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</row>
    <row r="698" spans="1:51" ht="15.75" customHeight="1" x14ac:dyDescent="0.25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8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</row>
    <row r="699" spans="1:51" ht="15.75" customHeight="1" x14ac:dyDescent="0.25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8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</row>
    <row r="700" spans="1:51" ht="15.75" customHeight="1" x14ac:dyDescent="0.25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8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</row>
    <row r="701" spans="1:51" ht="15.75" customHeight="1" x14ac:dyDescent="0.25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8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</row>
    <row r="702" spans="1:51" ht="15.75" customHeight="1" x14ac:dyDescent="0.25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8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</row>
    <row r="703" spans="1:51" ht="15.75" customHeight="1" x14ac:dyDescent="0.25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8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</row>
    <row r="704" spans="1:51" ht="15.75" customHeight="1" x14ac:dyDescent="0.25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8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</row>
    <row r="705" spans="1:51" ht="15.75" customHeight="1" x14ac:dyDescent="0.25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8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</row>
    <row r="706" spans="1:51" ht="15.75" customHeight="1" x14ac:dyDescent="0.25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8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</row>
    <row r="707" spans="1:51" ht="15.75" customHeight="1" x14ac:dyDescent="0.25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8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</row>
    <row r="708" spans="1:51" ht="15.75" customHeight="1" x14ac:dyDescent="0.25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8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</row>
    <row r="709" spans="1:51" ht="15.75" customHeight="1" x14ac:dyDescent="0.25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8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</row>
    <row r="710" spans="1:51" ht="15.75" customHeight="1" x14ac:dyDescent="0.25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8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</row>
    <row r="711" spans="1:51" ht="15.75" customHeight="1" x14ac:dyDescent="0.25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8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</row>
    <row r="712" spans="1:51" ht="15.75" customHeight="1" x14ac:dyDescent="0.25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8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</row>
    <row r="713" spans="1:51" ht="15.75" customHeight="1" x14ac:dyDescent="0.25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8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</row>
    <row r="714" spans="1:51" ht="15.75" customHeight="1" x14ac:dyDescent="0.25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8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</row>
    <row r="715" spans="1:51" ht="15.75" customHeight="1" x14ac:dyDescent="0.25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8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</row>
    <row r="716" spans="1:51" ht="15.75" customHeight="1" x14ac:dyDescent="0.25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8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</row>
    <row r="717" spans="1:51" ht="15.75" customHeight="1" x14ac:dyDescent="0.25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8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</row>
    <row r="718" spans="1:51" ht="15.75" customHeight="1" x14ac:dyDescent="0.25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8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</row>
    <row r="719" spans="1:51" ht="15.75" customHeight="1" x14ac:dyDescent="0.25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8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</row>
    <row r="720" spans="1:51" ht="15.75" customHeight="1" x14ac:dyDescent="0.25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8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</row>
    <row r="721" spans="1:51" ht="15.75" customHeight="1" x14ac:dyDescent="0.25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8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</row>
    <row r="722" spans="1:51" ht="15.75" customHeight="1" x14ac:dyDescent="0.25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8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</row>
    <row r="723" spans="1:51" ht="15.75" customHeight="1" x14ac:dyDescent="0.25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8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</row>
    <row r="724" spans="1:51" ht="15.75" customHeight="1" x14ac:dyDescent="0.25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8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</row>
    <row r="725" spans="1:51" ht="15.75" customHeight="1" x14ac:dyDescent="0.25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8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</row>
    <row r="726" spans="1:51" ht="15.75" customHeight="1" x14ac:dyDescent="0.25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8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</row>
    <row r="727" spans="1:51" ht="15.75" customHeight="1" x14ac:dyDescent="0.25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8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</row>
    <row r="728" spans="1:51" ht="15.75" customHeight="1" x14ac:dyDescent="0.25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8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</row>
    <row r="729" spans="1:51" ht="15.75" customHeight="1" x14ac:dyDescent="0.25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8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</row>
    <row r="730" spans="1:51" ht="15.75" customHeight="1" x14ac:dyDescent="0.25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8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</row>
    <row r="731" spans="1:51" ht="15.75" customHeight="1" x14ac:dyDescent="0.25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8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</row>
    <row r="732" spans="1:51" ht="15.75" customHeight="1" x14ac:dyDescent="0.25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8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</row>
    <row r="733" spans="1:51" ht="15.75" customHeight="1" x14ac:dyDescent="0.25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8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</row>
    <row r="734" spans="1:51" ht="15.75" customHeight="1" x14ac:dyDescent="0.25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8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</row>
    <row r="735" spans="1:51" ht="15.75" customHeight="1" x14ac:dyDescent="0.25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8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</row>
    <row r="736" spans="1:51" ht="15.75" customHeight="1" x14ac:dyDescent="0.25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8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</row>
    <row r="737" spans="1:51" ht="15.75" customHeight="1" x14ac:dyDescent="0.25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8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</row>
    <row r="738" spans="1:51" ht="15.75" customHeight="1" x14ac:dyDescent="0.25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8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</row>
    <row r="739" spans="1:51" ht="15.75" customHeight="1" x14ac:dyDescent="0.25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8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</row>
    <row r="740" spans="1:51" ht="15.75" customHeight="1" x14ac:dyDescent="0.25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8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</row>
    <row r="741" spans="1:51" ht="15.75" customHeight="1" x14ac:dyDescent="0.25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8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</row>
    <row r="742" spans="1:51" ht="15.75" customHeight="1" x14ac:dyDescent="0.25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8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</row>
    <row r="743" spans="1:51" ht="15.75" customHeight="1" x14ac:dyDescent="0.25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8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</row>
    <row r="744" spans="1:51" ht="15.75" customHeight="1" x14ac:dyDescent="0.25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8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</row>
    <row r="745" spans="1:51" ht="15.75" customHeight="1" x14ac:dyDescent="0.25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8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</row>
    <row r="746" spans="1:51" ht="15.75" customHeight="1" x14ac:dyDescent="0.25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8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</row>
    <row r="747" spans="1:51" ht="15.75" customHeight="1" x14ac:dyDescent="0.25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8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</row>
    <row r="748" spans="1:51" ht="15.75" customHeight="1" x14ac:dyDescent="0.25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8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</row>
    <row r="749" spans="1:51" ht="15.75" customHeight="1" x14ac:dyDescent="0.25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8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</row>
    <row r="750" spans="1:51" ht="15.75" customHeight="1" x14ac:dyDescent="0.25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8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</row>
    <row r="751" spans="1:51" ht="15.75" customHeight="1" x14ac:dyDescent="0.25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8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</row>
    <row r="752" spans="1:51" ht="15.75" customHeight="1" x14ac:dyDescent="0.25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8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</row>
    <row r="753" spans="1:51" ht="15.75" customHeight="1" x14ac:dyDescent="0.25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8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</row>
    <row r="754" spans="1:51" ht="15.75" customHeight="1" x14ac:dyDescent="0.25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8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</row>
    <row r="755" spans="1:51" ht="15.75" customHeight="1" x14ac:dyDescent="0.25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8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</row>
    <row r="756" spans="1:51" ht="15.75" customHeight="1" x14ac:dyDescent="0.25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8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</row>
    <row r="757" spans="1:51" ht="15.75" customHeight="1" x14ac:dyDescent="0.25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8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</row>
    <row r="758" spans="1:51" ht="15.75" customHeight="1" x14ac:dyDescent="0.25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8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</row>
    <row r="759" spans="1:51" ht="15.75" customHeight="1" x14ac:dyDescent="0.25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8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</row>
    <row r="760" spans="1:51" ht="15.75" customHeight="1" x14ac:dyDescent="0.25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8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</row>
    <row r="761" spans="1:51" ht="15.75" customHeight="1" x14ac:dyDescent="0.25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8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</row>
    <row r="762" spans="1:51" ht="15.75" customHeight="1" x14ac:dyDescent="0.25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8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</row>
    <row r="763" spans="1:51" ht="15.75" customHeight="1" x14ac:dyDescent="0.25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8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</row>
    <row r="764" spans="1:51" ht="15.75" customHeight="1" x14ac:dyDescent="0.25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8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</row>
    <row r="765" spans="1:51" ht="15.75" customHeight="1" x14ac:dyDescent="0.25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8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</row>
    <row r="766" spans="1:51" ht="15.75" customHeight="1" x14ac:dyDescent="0.25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8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</row>
    <row r="767" spans="1:51" ht="15.75" customHeight="1" x14ac:dyDescent="0.25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8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</row>
    <row r="768" spans="1:51" ht="15.75" customHeight="1" x14ac:dyDescent="0.25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8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</row>
    <row r="769" spans="1:51" ht="15.75" customHeight="1" x14ac:dyDescent="0.25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8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</row>
    <row r="770" spans="1:51" ht="15.75" customHeight="1" x14ac:dyDescent="0.25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8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</row>
    <row r="771" spans="1:51" ht="15.75" customHeight="1" x14ac:dyDescent="0.25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8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</row>
    <row r="772" spans="1:51" ht="15.75" customHeight="1" x14ac:dyDescent="0.25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8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</row>
    <row r="773" spans="1:51" ht="15.75" customHeight="1" x14ac:dyDescent="0.25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8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</row>
    <row r="774" spans="1:51" ht="15.75" customHeight="1" x14ac:dyDescent="0.25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8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</row>
    <row r="775" spans="1:51" ht="15.75" customHeight="1" x14ac:dyDescent="0.25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8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</row>
    <row r="776" spans="1:51" ht="15.75" customHeight="1" x14ac:dyDescent="0.25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8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</row>
    <row r="777" spans="1:51" ht="15.75" customHeight="1" x14ac:dyDescent="0.25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8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</row>
    <row r="778" spans="1:51" ht="15.75" customHeight="1" x14ac:dyDescent="0.25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8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</row>
    <row r="779" spans="1:51" ht="15.75" customHeight="1" x14ac:dyDescent="0.25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8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</row>
    <row r="780" spans="1:51" ht="15.75" customHeight="1" x14ac:dyDescent="0.25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8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</row>
    <row r="781" spans="1:51" ht="15.75" customHeight="1" x14ac:dyDescent="0.25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8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</row>
    <row r="782" spans="1:51" ht="15.75" customHeight="1" x14ac:dyDescent="0.25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8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</row>
    <row r="783" spans="1:51" ht="15.75" customHeight="1" x14ac:dyDescent="0.25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8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</row>
    <row r="784" spans="1:51" ht="15.75" customHeight="1" x14ac:dyDescent="0.25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8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</row>
    <row r="785" spans="1:51" ht="15.75" customHeight="1" x14ac:dyDescent="0.25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8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</row>
    <row r="786" spans="1:51" ht="15.75" customHeight="1" x14ac:dyDescent="0.25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8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</row>
    <row r="787" spans="1:51" ht="15.75" customHeight="1" x14ac:dyDescent="0.25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8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</row>
    <row r="788" spans="1:51" ht="15.75" customHeight="1" x14ac:dyDescent="0.25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8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</row>
    <row r="789" spans="1:51" ht="15.75" customHeight="1" x14ac:dyDescent="0.25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8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</row>
    <row r="790" spans="1:51" ht="15.75" customHeight="1" x14ac:dyDescent="0.25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8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</row>
    <row r="791" spans="1:51" ht="15.75" customHeight="1" x14ac:dyDescent="0.25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8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</row>
    <row r="792" spans="1:51" ht="15.75" customHeight="1" x14ac:dyDescent="0.25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8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</row>
    <row r="793" spans="1:51" ht="15.75" customHeight="1" x14ac:dyDescent="0.25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8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</row>
    <row r="794" spans="1:51" ht="15.75" customHeight="1" x14ac:dyDescent="0.25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8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</row>
    <row r="795" spans="1:51" ht="15.75" customHeight="1" x14ac:dyDescent="0.25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8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</row>
    <row r="796" spans="1:51" ht="15.75" customHeight="1" x14ac:dyDescent="0.25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8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</row>
    <row r="797" spans="1:51" ht="15.75" customHeight="1" x14ac:dyDescent="0.25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8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</row>
    <row r="798" spans="1:51" ht="15.75" customHeight="1" x14ac:dyDescent="0.25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8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</row>
    <row r="799" spans="1:51" ht="15.75" customHeight="1" x14ac:dyDescent="0.25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8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</row>
    <row r="800" spans="1:51" ht="15.75" customHeight="1" x14ac:dyDescent="0.25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8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</row>
    <row r="801" spans="1:51" ht="15.75" customHeight="1" x14ac:dyDescent="0.25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8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</row>
    <row r="802" spans="1:51" ht="15.75" customHeight="1" x14ac:dyDescent="0.25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8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</row>
    <row r="803" spans="1:51" ht="15.75" customHeight="1" x14ac:dyDescent="0.25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8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</row>
    <row r="804" spans="1:51" ht="15.75" customHeight="1" x14ac:dyDescent="0.25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8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</row>
    <row r="805" spans="1:51" ht="15.75" customHeight="1" x14ac:dyDescent="0.25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8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</row>
    <row r="806" spans="1:51" ht="15.75" customHeight="1" x14ac:dyDescent="0.25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8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</row>
    <row r="807" spans="1:51" ht="15.75" customHeight="1" x14ac:dyDescent="0.25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8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</row>
    <row r="808" spans="1:51" ht="15.75" customHeight="1" x14ac:dyDescent="0.25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8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</row>
    <row r="809" spans="1:51" ht="15.75" customHeight="1" x14ac:dyDescent="0.25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8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</row>
    <row r="810" spans="1:51" ht="15.75" customHeight="1" x14ac:dyDescent="0.25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8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</row>
    <row r="811" spans="1:51" ht="15.75" customHeight="1" x14ac:dyDescent="0.25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8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</row>
    <row r="812" spans="1:51" ht="15.75" customHeight="1" x14ac:dyDescent="0.25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8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</row>
    <row r="813" spans="1:51" ht="15.75" customHeight="1" x14ac:dyDescent="0.25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8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</row>
    <row r="814" spans="1:51" ht="15.75" customHeight="1" x14ac:dyDescent="0.25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8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</row>
    <row r="815" spans="1:51" ht="15.75" customHeight="1" x14ac:dyDescent="0.25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8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</row>
    <row r="816" spans="1:51" ht="15.75" customHeight="1" x14ac:dyDescent="0.25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8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</row>
    <row r="817" spans="1:51" ht="15.75" customHeight="1" x14ac:dyDescent="0.25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8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</row>
    <row r="818" spans="1:51" ht="15.75" customHeight="1" x14ac:dyDescent="0.25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8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</row>
    <row r="819" spans="1:51" ht="15.75" customHeight="1" x14ac:dyDescent="0.25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8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</row>
    <row r="820" spans="1:51" ht="15.75" customHeight="1" x14ac:dyDescent="0.25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8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</row>
    <row r="821" spans="1:51" ht="15.75" customHeight="1" x14ac:dyDescent="0.25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8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</row>
    <row r="822" spans="1:51" ht="15.75" customHeight="1" x14ac:dyDescent="0.25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8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</row>
    <row r="823" spans="1:51" ht="15.75" customHeight="1" x14ac:dyDescent="0.25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8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</row>
    <row r="824" spans="1:51" ht="15.75" customHeight="1" x14ac:dyDescent="0.25">
      <c r="A824" s="84"/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8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</row>
    <row r="825" spans="1:51" ht="15.75" customHeight="1" x14ac:dyDescent="0.25">
      <c r="A825" s="84"/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8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</row>
    <row r="826" spans="1:51" ht="15.75" customHeight="1" x14ac:dyDescent="0.25">
      <c r="A826" s="84"/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8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</row>
    <row r="827" spans="1:51" ht="15.75" customHeight="1" x14ac:dyDescent="0.25">
      <c r="A827" s="84"/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8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</row>
    <row r="828" spans="1:51" ht="15.75" customHeight="1" x14ac:dyDescent="0.25">
      <c r="A828" s="84"/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8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</row>
    <row r="829" spans="1:51" ht="15.75" customHeight="1" x14ac:dyDescent="0.25">
      <c r="A829" s="84"/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8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</row>
    <row r="830" spans="1:51" ht="15.75" customHeight="1" x14ac:dyDescent="0.25">
      <c r="A830" s="84"/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8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</row>
    <row r="831" spans="1:51" ht="15.75" customHeight="1" x14ac:dyDescent="0.25">
      <c r="A831" s="84"/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8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</row>
    <row r="832" spans="1:51" ht="15.75" customHeight="1" x14ac:dyDescent="0.25">
      <c r="A832" s="84"/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8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</row>
    <row r="833" spans="1:51" ht="15.75" customHeight="1" x14ac:dyDescent="0.25">
      <c r="A833" s="84"/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8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</row>
    <row r="834" spans="1:51" ht="15.75" customHeight="1" x14ac:dyDescent="0.25">
      <c r="A834" s="84"/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8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</row>
    <row r="835" spans="1:51" ht="15.75" customHeight="1" x14ac:dyDescent="0.25">
      <c r="A835" s="84"/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8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</row>
    <row r="836" spans="1:51" ht="15.75" customHeight="1" x14ac:dyDescent="0.25">
      <c r="A836" s="84"/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8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</row>
    <row r="837" spans="1:51" ht="15.75" customHeight="1" x14ac:dyDescent="0.25">
      <c r="A837" s="84"/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8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</row>
    <row r="838" spans="1:51" ht="15.75" customHeight="1" x14ac:dyDescent="0.25">
      <c r="A838" s="84"/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8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</row>
    <row r="839" spans="1:51" ht="15.75" customHeight="1" x14ac:dyDescent="0.25">
      <c r="A839" s="84"/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8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</row>
    <row r="840" spans="1:51" ht="15.75" customHeight="1" x14ac:dyDescent="0.25">
      <c r="A840" s="84"/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8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</row>
    <row r="841" spans="1:51" ht="15.75" customHeight="1" x14ac:dyDescent="0.25">
      <c r="A841" s="84"/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8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</row>
    <row r="842" spans="1:51" ht="15.75" customHeight="1" x14ac:dyDescent="0.25">
      <c r="A842" s="84"/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8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</row>
    <row r="843" spans="1:51" ht="15.75" customHeight="1" x14ac:dyDescent="0.25">
      <c r="A843" s="84"/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8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</row>
    <row r="844" spans="1:51" ht="15.75" customHeight="1" x14ac:dyDescent="0.25">
      <c r="A844" s="84"/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8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</row>
    <row r="845" spans="1:51" ht="15.75" customHeight="1" x14ac:dyDescent="0.25">
      <c r="A845" s="84"/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8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</row>
    <row r="846" spans="1:51" ht="15.75" customHeight="1" x14ac:dyDescent="0.25">
      <c r="A846" s="84"/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8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</row>
    <row r="847" spans="1:51" ht="15.75" customHeight="1" x14ac:dyDescent="0.25">
      <c r="A847" s="84"/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8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</row>
    <row r="848" spans="1:51" ht="15.75" customHeight="1" x14ac:dyDescent="0.25">
      <c r="A848" s="84"/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8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</row>
    <row r="849" spans="1:51" ht="15.75" customHeight="1" x14ac:dyDescent="0.25">
      <c r="A849" s="84"/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8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</row>
    <row r="850" spans="1:51" ht="15.75" customHeight="1" x14ac:dyDescent="0.25">
      <c r="A850" s="84"/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8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</row>
    <row r="851" spans="1:51" ht="15.75" customHeight="1" x14ac:dyDescent="0.25">
      <c r="A851" s="84"/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8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</row>
    <row r="852" spans="1:51" ht="15.75" customHeight="1" x14ac:dyDescent="0.25">
      <c r="A852" s="84"/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8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</row>
    <row r="853" spans="1:51" ht="15.75" customHeight="1" x14ac:dyDescent="0.25">
      <c r="A853" s="84"/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8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</row>
    <row r="854" spans="1:51" ht="15.75" customHeight="1" x14ac:dyDescent="0.25">
      <c r="A854" s="84"/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8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</row>
    <row r="855" spans="1:51" ht="15.75" customHeight="1" x14ac:dyDescent="0.25">
      <c r="A855" s="84"/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8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</row>
    <row r="856" spans="1:51" ht="15.75" customHeight="1" x14ac:dyDescent="0.25">
      <c r="A856" s="84"/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8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</row>
    <row r="857" spans="1:51" ht="15.75" customHeight="1" x14ac:dyDescent="0.25">
      <c r="A857" s="84"/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8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</row>
    <row r="858" spans="1:51" ht="15.75" customHeight="1" x14ac:dyDescent="0.25">
      <c r="A858" s="84"/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8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</row>
    <row r="859" spans="1:51" ht="15.75" customHeight="1" x14ac:dyDescent="0.25">
      <c r="A859" s="84"/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8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</row>
    <row r="860" spans="1:51" ht="15.75" customHeight="1" x14ac:dyDescent="0.25">
      <c r="A860" s="84"/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8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</row>
    <row r="861" spans="1:51" ht="15.75" customHeight="1" x14ac:dyDescent="0.25">
      <c r="A861" s="84"/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8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</row>
    <row r="862" spans="1:51" ht="15.75" customHeight="1" x14ac:dyDescent="0.25">
      <c r="A862" s="84"/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8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</row>
    <row r="863" spans="1:51" ht="15.75" customHeight="1" x14ac:dyDescent="0.25">
      <c r="A863" s="84"/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8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</row>
    <row r="864" spans="1:51" ht="15.75" customHeight="1" x14ac:dyDescent="0.25">
      <c r="A864" s="84"/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8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</row>
    <row r="865" spans="1:51" ht="15.75" customHeight="1" x14ac:dyDescent="0.25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8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</row>
    <row r="866" spans="1:51" ht="15.75" customHeight="1" x14ac:dyDescent="0.25">
      <c r="A866" s="84"/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8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</row>
    <row r="867" spans="1:51" ht="15.75" customHeight="1" x14ac:dyDescent="0.25">
      <c r="A867" s="84"/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8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</row>
    <row r="868" spans="1:51" ht="15.75" customHeight="1" x14ac:dyDescent="0.25">
      <c r="A868" s="84"/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8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</row>
    <row r="869" spans="1:51" ht="15.75" customHeight="1" x14ac:dyDescent="0.25">
      <c r="A869" s="84"/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8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</row>
    <row r="870" spans="1:51" ht="15.75" customHeight="1" x14ac:dyDescent="0.25">
      <c r="A870" s="84"/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8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</row>
    <row r="871" spans="1:51" ht="15.75" customHeight="1" x14ac:dyDescent="0.25">
      <c r="A871" s="84"/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8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</row>
    <row r="872" spans="1:51" ht="15.75" customHeight="1" x14ac:dyDescent="0.25">
      <c r="A872" s="84"/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8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</row>
    <row r="873" spans="1:51" ht="15.75" customHeight="1" x14ac:dyDescent="0.25">
      <c r="A873" s="84"/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8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</row>
    <row r="874" spans="1:51" ht="15.75" customHeight="1" x14ac:dyDescent="0.25">
      <c r="A874" s="84"/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8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</row>
    <row r="875" spans="1:51" ht="15.75" customHeight="1" x14ac:dyDescent="0.25">
      <c r="A875" s="84"/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8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</row>
    <row r="876" spans="1:51" ht="15.75" customHeight="1" x14ac:dyDescent="0.25">
      <c r="A876" s="84"/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8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</row>
    <row r="877" spans="1:51" ht="15.75" customHeight="1" x14ac:dyDescent="0.25">
      <c r="A877" s="84"/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8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</row>
    <row r="878" spans="1:51" ht="15.75" customHeight="1" x14ac:dyDescent="0.25">
      <c r="A878" s="84"/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8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</row>
    <row r="879" spans="1:51" ht="15.75" customHeight="1" x14ac:dyDescent="0.25">
      <c r="A879" s="84"/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8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</row>
    <row r="880" spans="1:51" ht="15.75" customHeight="1" x14ac:dyDescent="0.25">
      <c r="A880" s="84"/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8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</row>
    <row r="881" spans="1:51" ht="15.75" customHeight="1" x14ac:dyDescent="0.25">
      <c r="A881" s="84"/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8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</row>
    <row r="882" spans="1:51" ht="15.75" customHeight="1" x14ac:dyDescent="0.25">
      <c r="A882" s="84"/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8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</row>
    <row r="883" spans="1:51" ht="15.75" customHeight="1" x14ac:dyDescent="0.25">
      <c r="A883" s="84"/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8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</row>
    <row r="884" spans="1:51" ht="15.75" customHeight="1" x14ac:dyDescent="0.25">
      <c r="A884" s="84"/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8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</row>
    <row r="885" spans="1:51" ht="15.75" customHeight="1" x14ac:dyDescent="0.25">
      <c r="A885" s="84"/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8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</row>
    <row r="886" spans="1:51" ht="15.75" customHeight="1" x14ac:dyDescent="0.25">
      <c r="A886" s="84"/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8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</row>
    <row r="887" spans="1:51" ht="15.75" customHeight="1" x14ac:dyDescent="0.25">
      <c r="A887" s="84"/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8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</row>
    <row r="888" spans="1:51" ht="15.75" customHeight="1" x14ac:dyDescent="0.25">
      <c r="A888" s="84"/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8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</row>
    <row r="889" spans="1:51" ht="15.75" customHeight="1" x14ac:dyDescent="0.25">
      <c r="A889" s="84"/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8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</row>
    <row r="890" spans="1:51" ht="15.75" customHeight="1" x14ac:dyDescent="0.25">
      <c r="A890" s="84"/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8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</row>
    <row r="891" spans="1:51" ht="15.75" customHeight="1" x14ac:dyDescent="0.25">
      <c r="A891" s="84"/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8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</row>
    <row r="892" spans="1:51" ht="15.75" customHeight="1" x14ac:dyDescent="0.25">
      <c r="A892" s="84"/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8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</row>
    <row r="893" spans="1:51" ht="15.75" customHeight="1" x14ac:dyDescent="0.25">
      <c r="A893" s="84"/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8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</row>
    <row r="894" spans="1:51" ht="15.75" customHeight="1" x14ac:dyDescent="0.25">
      <c r="A894" s="84"/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8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</row>
    <row r="895" spans="1:51" ht="15.75" customHeight="1" x14ac:dyDescent="0.25">
      <c r="A895" s="84"/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8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</row>
    <row r="896" spans="1:51" ht="15.75" customHeight="1" x14ac:dyDescent="0.25">
      <c r="A896" s="84"/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8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</row>
    <row r="897" spans="1:51" ht="15.75" customHeight="1" x14ac:dyDescent="0.25">
      <c r="A897" s="84"/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8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</row>
    <row r="898" spans="1:51" ht="15.75" customHeight="1" x14ac:dyDescent="0.25">
      <c r="A898" s="84"/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8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</row>
    <row r="899" spans="1:51" ht="15.75" customHeight="1" x14ac:dyDescent="0.25">
      <c r="A899" s="84"/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8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</row>
    <row r="900" spans="1:51" ht="15.75" customHeight="1" x14ac:dyDescent="0.25">
      <c r="A900" s="84"/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8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</row>
    <row r="901" spans="1:51" ht="15.75" customHeight="1" x14ac:dyDescent="0.25">
      <c r="A901" s="84"/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8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</row>
    <row r="902" spans="1:51" ht="15.75" customHeight="1" x14ac:dyDescent="0.25">
      <c r="A902" s="84"/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8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</row>
    <row r="903" spans="1:51" ht="15.75" customHeight="1" x14ac:dyDescent="0.25">
      <c r="A903" s="84"/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8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</row>
    <row r="904" spans="1:51" ht="15.75" customHeight="1" x14ac:dyDescent="0.25">
      <c r="A904" s="84"/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8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</row>
    <row r="905" spans="1:51" ht="15.75" customHeight="1" x14ac:dyDescent="0.25">
      <c r="A905" s="84"/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8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</row>
    <row r="906" spans="1:51" ht="15.75" customHeight="1" x14ac:dyDescent="0.25">
      <c r="A906" s="84"/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8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</row>
    <row r="907" spans="1:51" ht="15.75" customHeight="1" x14ac:dyDescent="0.25">
      <c r="A907" s="84"/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8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</row>
    <row r="908" spans="1:51" ht="15.75" customHeight="1" x14ac:dyDescent="0.25">
      <c r="A908" s="84"/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8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</row>
    <row r="909" spans="1:51" ht="15.75" customHeight="1" x14ac:dyDescent="0.25">
      <c r="A909" s="84"/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8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</row>
    <row r="910" spans="1:51" ht="15.75" customHeight="1" x14ac:dyDescent="0.25">
      <c r="A910" s="84"/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8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</row>
    <row r="911" spans="1:51" ht="15.75" customHeight="1" x14ac:dyDescent="0.25">
      <c r="A911" s="84"/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8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</row>
    <row r="912" spans="1:51" ht="15.75" customHeight="1" x14ac:dyDescent="0.25">
      <c r="A912" s="84"/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8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</row>
    <row r="913" spans="1:51" ht="15.75" customHeight="1" x14ac:dyDescent="0.25">
      <c r="A913" s="84"/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8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</row>
    <row r="914" spans="1:51" ht="15.75" customHeight="1" x14ac:dyDescent="0.25">
      <c r="A914" s="84"/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8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</row>
    <row r="915" spans="1:51" ht="15.75" customHeight="1" x14ac:dyDescent="0.25">
      <c r="A915" s="84"/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8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</row>
    <row r="916" spans="1:51" ht="15.75" customHeight="1" x14ac:dyDescent="0.25">
      <c r="A916" s="84"/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8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</row>
    <row r="917" spans="1:51" ht="15.75" customHeight="1" x14ac:dyDescent="0.25">
      <c r="A917" s="84"/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8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</row>
    <row r="918" spans="1:51" ht="15.75" customHeight="1" x14ac:dyDescent="0.25">
      <c r="A918" s="84"/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8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</row>
    <row r="919" spans="1:51" ht="15.75" customHeight="1" x14ac:dyDescent="0.25">
      <c r="A919" s="84"/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8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</row>
    <row r="920" spans="1:51" ht="15.75" customHeight="1" x14ac:dyDescent="0.25">
      <c r="A920" s="84"/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8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</row>
    <row r="921" spans="1:51" ht="15.75" customHeight="1" x14ac:dyDescent="0.25">
      <c r="A921" s="84"/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8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</row>
    <row r="922" spans="1:51" ht="15.75" customHeight="1" x14ac:dyDescent="0.25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8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</row>
    <row r="923" spans="1:51" ht="15.75" customHeight="1" x14ac:dyDescent="0.25">
      <c r="A923" s="84"/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8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</row>
    <row r="924" spans="1:51" ht="15.75" customHeight="1" x14ac:dyDescent="0.25">
      <c r="A924" s="84"/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8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</row>
    <row r="925" spans="1:51" ht="15.75" customHeight="1" x14ac:dyDescent="0.25">
      <c r="A925" s="84"/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8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</row>
    <row r="926" spans="1:51" ht="15.75" customHeight="1" x14ac:dyDescent="0.25">
      <c r="A926" s="84"/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8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</row>
    <row r="927" spans="1:51" ht="15.75" customHeight="1" x14ac:dyDescent="0.25">
      <c r="A927" s="84"/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8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</row>
    <row r="928" spans="1:51" ht="15.75" customHeight="1" x14ac:dyDescent="0.25">
      <c r="A928" s="84"/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8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</row>
    <row r="929" spans="1:51" ht="15.75" customHeight="1" x14ac:dyDescent="0.25">
      <c r="A929" s="84"/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8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</row>
    <row r="930" spans="1:51" ht="15.75" customHeight="1" x14ac:dyDescent="0.25">
      <c r="A930" s="84"/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8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</row>
    <row r="931" spans="1:51" ht="15.75" customHeight="1" x14ac:dyDescent="0.25">
      <c r="A931" s="84"/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8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</row>
    <row r="932" spans="1:51" ht="15.75" customHeight="1" x14ac:dyDescent="0.25">
      <c r="A932" s="84"/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8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</row>
    <row r="933" spans="1:51" ht="15.75" customHeight="1" x14ac:dyDescent="0.25">
      <c r="A933" s="84"/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8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</row>
    <row r="934" spans="1:51" ht="15.75" customHeight="1" x14ac:dyDescent="0.25">
      <c r="A934" s="84"/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8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</row>
    <row r="935" spans="1:51" ht="15.75" customHeight="1" x14ac:dyDescent="0.25">
      <c r="A935" s="84"/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8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</row>
    <row r="936" spans="1:51" ht="15.75" customHeight="1" x14ac:dyDescent="0.25">
      <c r="A936" s="84"/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8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</row>
    <row r="937" spans="1:51" ht="15.75" customHeight="1" x14ac:dyDescent="0.25">
      <c r="A937" s="84"/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8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</row>
    <row r="938" spans="1:51" ht="15.75" customHeight="1" x14ac:dyDescent="0.25">
      <c r="A938" s="84"/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8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</row>
    <row r="939" spans="1:51" ht="15.75" customHeight="1" x14ac:dyDescent="0.25">
      <c r="A939" s="84"/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8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</row>
    <row r="940" spans="1:51" ht="15.75" customHeight="1" x14ac:dyDescent="0.25">
      <c r="A940" s="84"/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8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</row>
    <row r="941" spans="1:51" ht="15.75" customHeight="1" x14ac:dyDescent="0.25">
      <c r="A941" s="84"/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8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</row>
    <row r="942" spans="1:51" ht="15.75" customHeight="1" x14ac:dyDescent="0.25">
      <c r="A942" s="84"/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8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</row>
    <row r="943" spans="1:51" ht="15.75" customHeight="1" x14ac:dyDescent="0.25">
      <c r="A943" s="84"/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8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</row>
    <row r="944" spans="1:51" ht="15.75" customHeight="1" x14ac:dyDescent="0.25">
      <c r="A944" s="84"/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8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</row>
    <row r="945" spans="1:51" ht="15.75" customHeight="1" x14ac:dyDescent="0.25">
      <c r="A945" s="84"/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8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</row>
    <row r="946" spans="1:51" ht="15.75" customHeight="1" x14ac:dyDescent="0.25">
      <c r="A946" s="84"/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8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</row>
    <row r="947" spans="1:51" ht="15.75" customHeight="1" x14ac:dyDescent="0.25">
      <c r="A947" s="84"/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8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</row>
    <row r="948" spans="1:51" ht="15.75" customHeight="1" x14ac:dyDescent="0.25">
      <c r="A948" s="84"/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8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</row>
    <row r="949" spans="1:51" ht="15.75" customHeight="1" x14ac:dyDescent="0.25">
      <c r="A949" s="84"/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8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</row>
    <row r="950" spans="1:51" ht="15.75" customHeight="1" x14ac:dyDescent="0.25">
      <c r="A950" s="84"/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8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</row>
    <row r="951" spans="1:51" ht="15.75" customHeight="1" x14ac:dyDescent="0.25">
      <c r="A951" s="84"/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8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</row>
    <row r="952" spans="1:51" ht="15.75" customHeight="1" x14ac:dyDescent="0.25">
      <c r="A952" s="84"/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8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</row>
    <row r="953" spans="1:51" ht="15.75" customHeight="1" x14ac:dyDescent="0.25">
      <c r="A953" s="84"/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8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</row>
    <row r="954" spans="1:51" ht="15.75" customHeight="1" x14ac:dyDescent="0.25">
      <c r="A954" s="84"/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8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</row>
    <row r="955" spans="1:51" ht="15.75" customHeight="1" x14ac:dyDescent="0.25">
      <c r="A955" s="84"/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8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</row>
    <row r="956" spans="1:51" ht="15.75" customHeight="1" x14ac:dyDescent="0.25">
      <c r="A956" s="84"/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8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</row>
    <row r="957" spans="1:51" ht="15.75" customHeight="1" x14ac:dyDescent="0.25">
      <c r="A957" s="84"/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8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</row>
    <row r="958" spans="1:51" ht="15.75" customHeight="1" x14ac:dyDescent="0.25">
      <c r="A958" s="84"/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8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</row>
    <row r="959" spans="1:51" ht="15.75" customHeight="1" x14ac:dyDescent="0.25">
      <c r="A959" s="84"/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8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</row>
    <row r="960" spans="1:51" ht="15.75" customHeight="1" x14ac:dyDescent="0.25">
      <c r="A960" s="84"/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8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</row>
    <row r="961" spans="1:51" ht="15.75" customHeight="1" x14ac:dyDescent="0.25">
      <c r="A961" s="84"/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8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</row>
    <row r="962" spans="1:51" ht="15.75" customHeight="1" x14ac:dyDescent="0.25">
      <c r="A962" s="84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8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</row>
    <row r="963" spans="1:51" ht="15.75" customHeight="1" x14ac:dyDescent="0.25">
      <c r="A963" s="84"/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8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</row>
    <row r="964" spans="1:51" ht="15.75" customHeight="1" x14ac:dyDescent="0.25">
      <c r="A964" s="84"/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8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</row>
    <row r="965" spans="1:51" ht="15.75" customHeight="1" x14ac:dyDescent="0.25">
      <c r="A965" s="84"/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8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</row>
    <row r="966" spans="1:51" ht="15.75" customHeight="1" x14ac:dyDescent="0.25">
      <c r="A966" s="84"/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8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</row>
    <row r="967" spans="1:51" ht="15.75" customHeight="1" x14ac:dyDescent="0.25">
      <c r="A967" s="84"/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8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</row>
    <row r="968" spans="1:51" ht="15.75" customHeight="1" x14ac:dyDescent="0.25">
      <c r="A968" s="84"/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8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</row>
    <row r="969" spans="1:51" ht="15.75" customHeight="1" x14ac:dyDescent="0.25">
      <c r="A969" s="84"/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8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</row>
    <row r="970" spans="1:51" ht="15.75" customHeight="1" x14ac:dyDescent="0.25">
      <c r="A970" s="84"/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8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</row>
    <row r="971" spans="1:51" ht="15.75" customHeight="1" x14ac:dyDescent="0.25">
      <c r="A971" s="84"/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8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</row>
    <row r="972" spans="1:51" ht="15.75" customHeight="1" x14ac:dyDescent="0.25">
      <c r="A972" s="84"/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8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</row>
    <row r="973" spans="1:51" ht="15.75" customHeight="1" x14ac:dyDescent="0.25">
      <c r="A973" s="84"/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8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</row>
    <row r="974" spans="1:51" ht="15.75" customHeight="1" x14ac:dyDescent="0.25">
      <c r="A974" s="84"/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8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</row>
    <row r="975" spans="1:51" ht="15.75" customHeight="1" x14ac:dyDescent="0.25">
      <c r="A975" s="84"/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8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</row>
    <row r="976" spans="1:51" ht="15.75" customHeight="1" x14ac:dyDescent="0.25">
      <c r="A976" s="84"/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8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</row>
    <row r="977" spans="1:51" ht="15.75" customHeight="1" x14ac:dyDescent="0.25">
      <c r="A977" s="84"/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8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</row>
    <row r="978" spans="1:51" ht="15.75" customHeight="1" x14ac:dyDescent="0.25">
      <c r="A978" s="84"/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8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</row>
    <row r="979" spans="1:51" ht="15.75" customHeight="1" x14ac:dyDescent="0.25">
      <c r="A979" s="84"/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8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</row>
    <row r="980" spans="1:51" ht="15.75" customHeight="1" x14ac:dyDescent="0.25">
      <c r="A980" s="84"/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8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</row>
    <row r="981" spans="1:51" ht="15.75" customHeight="1" x14ac:dyDescent="0.25">
      <c r="A981" s="84"/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8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</row>
    <row r="982" spans="1:51" ht="15.75" customHeight="1" x14ac:dyDescent="0.25">
      <c r="A982" s="84"/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8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</row>
    <row r="983" spans="1:51" ht="15.75" customHeight="1" x14ac:dyDescent="0.25">
      <c r="A983" s="84"/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8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</row>
    <row r="984" spans="1:51" ht="15.75" customHeight="1" x14ac:dyDescent="0.25">
      <c r="A984" s="84"/>
      <c r="B984" s="8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8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</row>
    <row r="985" spans="1:51" ht="15.75" customHeight="1" x14ac:dyDescent="0.25">
      <c r="A985" s="84"/>
      <c r="B985" s="8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8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</row>
    <row r="986" spans="1:51" ht="15.75" customHeight="1" x14ac:dyDescent="0.25">
      <c r="A986" s="84"/>
      <c r="B986" s="8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8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</row>
    <row r="987" spans="1:51" ht="15.75" customHeight="1" x14ac:dyDescent="0.25">
      <c r="A987" s="84"/>
      <c r="B987" s="8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84"/>
      <c r="AM987" s="84"/>
      <c r="AN987" s="84"/>
      <c r="AO987" s="84"/>
      <c r="AP987" s="84"/>
      <c r="AQ987" s="84"/>
      <c r="AR987" s="84"/>
      <c r="AS987" s="84"/>
      <c r="AT987" s="84"/>
      <c r="AU987" s="84"/>
      <c r="AV987" s="84"/>
      <c r="AW987" s="84"/>
      <c r="AX987" s="84"/>
      <c r="AY987" s="84"/>
    </row>
    <row r="988" spans="1:51" ht="15.75" customHeight="1" x14ac:dyDescent="0.25">
      <c r="A988" s="84"/>
      <c r="B988" s="8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  <c r="AA988" s="84"/>
      <c r="AB988" s="84"/>
      <c r="AC988" s="84"/>
      <c r="AD988" s="84"/>
      <c r="AE988" s="84"/>
      <c r="AF988" s="84"/>
      <c r="AG988" s="84"/>
      <c r="AH988" s="84"/>
      <c r="AI988" s="84"/>
      <c r="AJ988" s="84"/>
      <c r="AK988" s="84"/>
      <c r="AL988" s="84"/>
      <c r="AM988" s="84"/>
      <c r="AN988" s="84"/>
      <c r="AO988" s="84"/>
      <c r="AP988" s="84"/>
      <c r="AQ988" s="84"/>
      <c r="AR988" s="84"/>
      <c r="AS988" s="84"/>
      <c r="AT988" s="84"/>
      <c r="AU988" s="84"/>
      <c r="AV988" s="84"/>
      <c r="AW988" s="84"/>
      <c r="AX988" s="84"/>
      <c r="AY988" s="84"/>
    </row>
    <row r="989" spans="1:51" ht="15.75" customHeight="1" x14ac:dyDescent="0.25">
      <c r="A989" s="84"/>
      <c r="B989" s="8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  <c r="AA989" s="84"/>
      <c r="AB989" s="84"/>
      <c r="AC989" s="84"/>
      <c r="AD989" s="84"/>
      <c r="AE989" s="84"/>
      <c r="AF989" s="84"/>
      <c r="AG989" s="84"/>
      <c r="AH989" s="84"/>
      <c r="AI989" s="84"/>
      <c r="AJ989" s="84"/>
      <c r="AK989" s="84"/>
      <c r="AL989" s="84"/>
      <c r="AM989" s="84"/>
      <c r="AN989" s="84"/>
      <c r="AO989" s="84"/>
      <c r="AP989" s="84"/>
      <c r="AQ989" s="84"/>
      <c r="AR989" s="84"/>
      <c r="AS989" s="84"/>
      <c r="AT989" s="84"/>
      <c r="AU989" s="84"/>
      <c r="AV989" s="84"/>
      <c r="AW989" s="84"/>
      <c r="AX989" s="84"/>
      <c r="AY989" s="84"/>
    </row>
    <row r="990" spans="1:51" ht="15.75" customHeight="1" x14ac:dyDescent="0.25">
      <c r="A990" s="84"/>
      <c r="B990" s="8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  <c r="AA990" s="84"/>
      <c r="AB990" s="84"/>
      <c r="AC990" s="84"/>
      <c r="AD990" s="84"/>
      <c r="AE990" s="84"/>
      <c r="AF990" s="84"/>
      <c r="AG990" s="84"/>
      <c r="AH990" s="84"/>
      <c r="AI990" s="84"/>
      <c r="AJ990" s="84"/>
      <c r="AK990" s="84"/>
      <c r="AL990" s="84"/>
      <c r="AM990" s="84"/>
      <c r="AN990" s="84"/>
      <c r="AO990" s="84"/>
      <c r="AP990" s="84"/>
      <c r="AQ990" s="84"/>
      <c r="AR990" s="84"/>
      <c r="AS990" s="84"/>
      <c r="AT990" s="84"/>
      <c r="AU990" s="84"/>
      <c r="AV990" s="84"/>
      <c r="AW990" s="84"/>
      <c r="AX990" s="84"/>
      <c r="AY990" s="84"/>
    </row>
    <row r="991" spans="1:51" ht="15.75" customHeight="1" x14ac:dyDescent="0.25">
      <c r="A991" s="84"/>
      <c r="B991" s="8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  <c r="AA991" s="84"/>
      <c r="AB991" s="84"/>
      <c r="AC991" s="84"/>
      <c r="AD991" s="84"/>
      <c r="AE991" s="84"/>
      <c r="AF991" s="84"/>
      <c r="AG991" s="84"/>
      <c r="AH991" s="84"/>
      <c r="AI991" s="84"/>
      <c r="AJ991" s="84"/>
      <c r="AK991" s="84"/>
      <c r="AL991" s="84"/>
      <c r="AM991" s="84"/>
      <c r="AN991" s="84"/>
      <c r="AO991" s="84"/>
      <c r="AP991" s="84"/>
      <c r="AQ991" s="84"/>
      <c r="AR991" s="84"/>
      <c r="AS991" s="84"/>
      <c r="AT991" s="84"/>
      <c r="AU991" s="84"/>
      <c r="AV991" s="84"/>
      <c r="AW991" s="84"/>
      <c r="AX991" s="84"/>
      <c r="AY991" s="84"/>
    </row>
    <row r="992" spans="1:51" ht="15.75" customHeight="1" x14ac:dyDescent="0.25">
      <c r="A992" s="84"/>
      <c r="B992" s="8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  <c r="AA992" s="84"/>
      <c r="AB992" s="84"/>
      <c r="AC992" s="84"/>
      <c r="AD992" s="84"/>
      <c r="AE992" s="84"/>
      <c r="AF992" s="84"/>
      <c r="AG992" s="84"/>
      <c r="AH992" s="84"/>
      <c r="AI992" s="84"/>
      <c r="AJ992" s="84"/>
      <c r="AK992" s="84"/>
      <c r="AL992" s="84"/>
      <c r="AM992" s="84"/>
      <c r="AN992" s="84"/>
      <c r="AO992" s="84"/>
      <c r="AP992" s="84"/>
      <c r="AQ992" s="84"/>
      <c r="AR992" s="84"/>
      <c r="AS992" s="84"/>
      <c r="AT992" s="84"/>
      <c r="AU992" s="84"/>
      <c r="AV992" s="84"/>
      <c r="AW992" s="84"/>
      <c r="AX992" s="84"/>
      <c r="AY992" s="84"/>
    </row>
    <row r="993" spans="1:51" ht="15.75" customHeight="1" x14ac:dyDescent="0.25">
      <c r="A993" s="84"/>
      <c r="B993" s="8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  <c r="AA993" s="84"/>
      <c r="AB993" s="84"/>
      <c r="AC993" s="84"/>
      <c r="AD993" s="84"/>
      <c r="AE993" s="84"/>
      <c r="AF993" s="84"/>
      <c r="AG993" s="84"/>
      <c r="AH993" s="84"/>
      <c r="AI993" s="84"/>
      <c r="AJ993" s="84"/>
      <c r="AK993" s="84"/>
      <c r="AL993" s="84"/>
      <c r="AM993" s="84"/>
      <c r="AN993" s="84"/>
      <c r="AO993" s="84"/>
      <c r="AP993" s="84"/>
      <c r="AQ993" s="84"/>
      <c r="AR993" s="84"/>
      <c r="AS993" s="84"/>
      <c r="AT993" s="84"/>
      <c r="AU993" s="84"/>
      <c r="AV993" s="84"/>
      <c r="AW993" s="84"/>
      <c r="AX993" s="84"/>
      <c r="AY993" s="84"/>
    </row>
    <row r="994" spans="1:51" ht="15.75" customHeight="1" x14ac:dyDescent="0.25">
      <c r="A994" s="84"/>
      <c r="B994" s="8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  <c r="AA994" s="84"/>
      <c r="AB994" s="84"/>
      <c r="AC994" s="84"/>
      <c r="AD994" s="84"/>
      <c r="AE994" s="84"/>
      <c r="AF994" s="84"/>
      <c r="AG994" s="84"/>
      <c r="AH994" s="84"/>
      <c r="AI994" s="84"/>
      <c r="AJ994" s="84"/>
      <c r="AK994" s="84"/>
      <c r="AL994" s="84"/>
      <c r="AM994" s="84"/>
      <c r="AN994" s="84"/>
      <c r="AO994" s="84"/>
      <c r="AP994" s="84"/>
      <c r="AQ994" s="84"/>
      <c r="AR994" s="84"/>
      <c r="AS994" s="84"/>
      <c r="AT994" s="84"/>
      <c r="AU994" s="84"/>
      <c r="AV994" s="84"/>
      <c r="AW994" s="84"/>
      <c r="AX994" s="84"/>
      <c r="AY994" s="84"/>
    </row>
    <row r="995" spans="1:51" ht="15.75" customHeight="1" x14ac:dyDescent="0.25">
      <c r="A995" s="84"/>
      <c r="B995" s="8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  <c r="AA995" s="84"/>
      <c r="AB995" s="84"/>
      <c r="AC995" s="84"/>
      <c r="AD995" s="84"/>
      <c r="AE995" s="84"/>
      <c r="AF995" s="84"/>
      <c r="AG995" s="84"/>
      <c r="AH995" s="84"/>
      <c r="AI995" s="84"/>
      <c r="AJ995" s="84"/>
      <c r="AK995" s="84"/>
      <c r="AL995" s="84"/>
      <c r="AM995" s="84"/>
      <c r="AN995" s="84"/>
      <c r="AO995" s="84"/>
      <c r="AP995" s="84"/>
      <c r="AQ995" s="84"/>
      <c r="AR995" s="84"/>
      <c r="AS995" s="84"/>
      <c r="AT995" s="84"/>
      <c r="AU995" s="84"/>
      <c r="AV995" s="84"/>
      <c r="AW995" s="84"/>
      <c r="AX995" s="84"/>
      <c r="AY995" s="84"/>
    </row>
    <row r="996" spans="1:51" ht="15.75" customHeight="1" x14ac:dyDescent="0.25">
      <c r="A996" s="84"/>
      <c r="B996" s="8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  <c r="AA996" s="84"/>
      <c r="AB996" s="84"/>
      <c r="AC996" s="84"/>
      <c r="AD996" s="84"/>
      <c r="AE996" s="84"/>
      <c r="AF996" s="84"/>
      <c r="AG996" s="84"/>
      <c r="AH996" s="84"/>
      <c r="AI996" s="84"/>
      <c r="AJ996" s="84"/>
      <c r="AK996" s="84"/>
      <c r="AL996" s="84"/>
      <c r="AM996" s="84"/>
      <c r="AN996" s="84"/>
      <c r="AO996" s="84"/>
      <c r="AP996" s="84"/>
      <c r="AQ996" s="84"/>
      <c r="AR996" s="84"/>
      <c r="AS996" s="84"/>
      <c r="AT996" s="84"/>
      <c r="AU996" s="84"/>
      <c r="AV996" s="84"/>
      <c r="AW996" s="84"/>
      <c r="AX996" s="84"/>
      <c r="AY996" s="84"/>
    </row>
    <row r="997" spans="1:51" ht="15.75" customHeight="1" x14ac:dyDescent="0.25">
      <c r="A997" s="84"/>
      <c r="B997" s="8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  <c r="AA997" s="84"/>
      <c r="AB997" s="84"/>
      <c r="AC997" s="84"/>
      <c r="AD997" s="84"/>
      <c r="AE997" s="84"/>
      <c r="AF997" s="84"/>
      <c r="AG997" s="84"/>
      <c r="AH997" s="84"/>
      <c r="AI997" s="84"/>
      <c r="AJ997" s="84"/>
      <c r="AK997" s="84"/>
      <c r="AL997" s="84"/>
      <c r="AM997" s="84"/>
      <c r="AN997" s="84"/>
      <c r="AO997" s="84"/>
      <c r="AP997" s="84"/>
      <c r="AQ997" s="84"/>
      <c r="AR997" s="84"/>
      <c r="AS997" s="84"/>
      <c r="AT997" s="84"/>
      <c r="AU997" s="84"/>
      <c r="AV997" s="84"/>
      <c r="AW997" s="84"/>
      <c r="AX997" s="84"/>
      <c r="AY997" s="84"/>
    </row>
    <row r="998" spans="1:51" ht="15.75" customHeight="1" x14ac:dyDescent="0.25">
      <c r="A998" s="84"/>
      <c r="B998" s="8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  <c r="AA998" s="84"/>
      <c r="AB998" s="84"/>
      <c r="AC998" s="84"/>
      <c r="AD998" s="84"/>
      <c r="AE998" s="84"/>
      <c r="AF998" s="84"/>
      <c r="AG998" s="84"/>
      <c r="AH998" s="84"/>
      <c r="AI998" s="84"/>
      <c r="AJ998" s="84"/>
      <c r="AK998" s="84"/>
      <c r="AL998" s="84"/>
      <c r="AM998" s="84"/>
      <c r="AN998" s="84"/>
      <c r="AO998" s="84"/>
      <c r="AP998" s="84"/>
      <c r="AQ998" s="84"/>
      <c r="AR998" s="84"/>
      <c r="AS998" s="84"/>
      <c r="AT998" s="84"/>
      <c r="AU998" s="84"/>
      <c r="AV998" s="84"/>
      <c r="AW998" s="84"/>
      <c r="AX998" s="84"/>
      <c r="AY998" s="84"/>
    </row>
    <row r="999" spans="1:51" ht="15.75" customHeight="1" x14ac:dyDescent="0.25">
      <c r="A999" s="84"/>
      <c r="B999" s="8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  <c r="AA999" s="84"/>
      <c r="AB999" s="84"/>
      <c r="AC999" s="84"/>
      <c r="AD999" s="84"/>
      <c r="AE999" s="84"/>
      <c r="AF999" s="84"/>
      <c r="AG999" s="84"/>
      <c r="AH999" s="84"/>
      <c r="AI999" s="84"/>
      <c r="AJ999" s="84"/>
      <c r="AK999" s="84"/>
      <c r="AL999" s="84"/>
      <c r="AM999" s="84"/>
      <c r="AN999" s="84"/>
      <c r="AO999" s="84"/>
      <c r="AP999" s="84"/>
      <c r="AQ999" s="84"/>
      <c r="AR999" s="84"/>
      <c r="AS999" s="84"/>
      <c r="AT999" s="84"/>
      <c r="AU999" s="84"/>
      <c r="AV999" s="84"/>
      <c r="AW999" s="84"/>
      <c r="AX999" s="84"/>
      <c r="AY999" s="84"/>
    </row>
    <row r="1000" spans="1:51" ht="15.75" customHeight="1" x14ac:dyDescent="0.25">
      <c r="A1000" s="84"/>
      <c r="B1000" s="84"/>
      <c r="C1000" s="84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  <c r="AA1000" s="84"/>
      <c r="AB1000" s="84"/>
      <c r="AC1000" s="84"/>
      <c r="AD1000" s="84"/>
      <c r="AE1000" s="84"/>
      <c r="AF1000" s="84"/>
      <c r="AG1000" s="84"/>
      <c r="AH1000" s="84"/>
      <c r="AI1000" s="84"/>
      <c r="AJ1000" s="84"/>
      <c r="AK1000" s="84"/>
      <c r="AL1000" s="84"/>
      <c r="AM1000" s="84"/>
      <c r="AN1000" s="84"/>
      <c r="AO1000" s="84"/>
      <c r="AP1000" s="84"/>
      <c r="AQ1000" s="84"/>
      <c r="AR1000" s="84"/>
      <c r="AS1000" s="84"/>
      <c r="AT1000" s="84"/>
      <c r="AU1000" s="84"/>
      <c r="AV1000" s="84"/>
      <c r="AW1000" s="84"/>
      <c r="AX1000" s="84"/>
      <c r="AY1000" s="84"/>
    </row>
  </sheetData>
  <mergeCells count="9">
    <mergeCell ref="C64:G64"/>
    <mergeCell ref="E67:G67"/>
    <mergeCell ref="AT6:AX13"/>
    <mergeCell ref="C19:G19"/>
    <mergeCell ref="E22:G22"/>
    <mergeCell ref="AT28:AX35"/>
    <mergeCell ref="C41:G41"/>
    <mergeCell ref="E44:G44"/>
    <mergeCell ref="AT51:AX58"/>
  </mergeCells>
  <pageMargins left="0.7" right="0.7" top="0.75" bottom="0.75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  <pageSetUpPr fitToPage="1"/>
  </sheetPr>
  <dimension ref="A1:AQ1000"/>
  <sheetViews>
    <sheetView zoomScale="55" zoomScaleNormal="55" workbookViewId="0">
      <selection activeCell="AL12" sqref="AL12"/>
    </sheetView>
  </sheetViews>
  <sheetFormatPr defaultColWidth="14.42578125" defaultRowHeight="15" customHeight="1" x14ac:dyDescent="0.2"/>
  <cols>
    <col min="1" max="1" width="29.5703125" customWidth="1"/>
    <col min="2" max="2" width="10.5703125" customWidth="1"/>
    <col min="3" max="3" width="11.42578125" customWidth="1"/>
    <col min="4" max="4" width="11" customWidth="1"/>
    <col min="5" max="5" width="8.42578125" customWidth="1"/>
    <col min="6" max="6" width="9.85546875" customWidth="1"/>
    <col min="7" max="7" width="10.42578125" customWidth="1"/>
    <col min="8" max="42" width="9.140625" customWidth="1"/>
    <col min="43" max="43" width="10.140625" bestFit="1" customWidth="1"/>
  </cols>
  <sheetData>
    <row r="1" spans="1:43" ht="15.75" x14ac:dyDescent="0.25">
      <c r="A1" s="67" t="s">
        <v>183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</row>
    <row r="2" spans="1:43" x14ac:dyDescent="0.25">
      <c r="A2" s="72" t="s">
        <v>54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</row>
    <row r="3" spans="1:43" x14ac:dyDescent="0.25">
      <c r="A3" s="72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</row>
    <row r="4" spans="1:43" x14ac:dyDescent="0.25">
      <c r="A4" s="69"/>
      <c r="B4" s="69">
        <v>2016</v>
      </c>
      <c r="C4" s="69">
        <v>2017</v>
      </c>
      <c r="D4" s="69">
        <v>2018</v>
      </c>
      <c r="E4" s="69">
        <v>2019</v>
      </c>
      <c r="F4" s="69">
        <v>2020</v>
      </c>
      <c r="G4" s="69">
        <v>2021</v>
      </c>
      <c r="H4" s="69">
        <v>2022</v>
      </c>
      <c r="I4" s="69">
        <v>2023</v>
      </c>
      <c r="J4" s="69">
        <v>2024</v>
      </c>
      <c r="K4" s="69">
        <v>2025</v>
      </c>
      <c r="L4" s="69">
        <v>2026</v>
      </c>
      <c r="M4" s="69">
        <v>2027</v>
      </c>
      <c r="N4" s="69">
        <v>2028</v>
      </c>
      <c r="O4" s="69">
        <v>2029</v>
      </c>
      <c r="P4" s="69">
        <v>2030</v>
      </c>
      <c r="Q4" s="69">
        <v>2031</v>
      </c>
      <c r="R4" s="69">
        <v>2032</v>
      </c>
      <c r="S4" s="69">
        <v>2033</v>
      </c>
      <c r="T4" s="69">
        <v>2034</v>
      </c>
      <c r="U4" s="69">
        <v>2035</v>
      </c>
      <c r="V4" s="69">
        <v>2036</v>
      </c>
      <c r="W4" s="69">
        <v>2037</v>
      </c>
      <c r="X4" s="69">
        <v>2038</v>
      </c>
      <c r="Y4" s="69">
        <v>2039</v>
      </c>
      <c r="Z4" s="69">
        <v>2040</v>
      </c>
      <c r="AA4" s="69">
        <v>2041</v>
      </c>
      <c r="AB4" s="69">
        <v>2042</v>
      </c>
      <c r="AC4" s="69">
        <v>2043</v>
      </c>
      <c r="AD4" s="69">
        <v>2044</v>
      </c>
      <c r="AE4" s="69">
        <v>2045</v>
      </c>
      <c r="AF4" s="69">
        <v>2046</v>
      </c>
      <c r="AG4" s="69">
        <v>2047</v>
      </c>
      <c r="AH4" s="69">
        <v>2048</v>
      </c>
      <c r="AI4" s="69">
        <v>2049</v>
      </c>
      <c r="AJ4" s="69">
        <v>2050</v>
      </c>
      <c r="AK4" s="69">
        <v>2051</v>
      </c>
      <c r="AL4" s="69">
        <v>2052</v>
      </c>
      <c r="AM4" s="69">
        <v>2053</v>
      </c>
      <c r="AN4" s="69">
        <v>2054</v>
      </c>
      <c r="AO4" s="69">
        <v>2055</v>
      </c>
      <c r="AP4" s="69">
        <v>2056</v>
      </c>
      <c r="AQ4" s="69">
        <v>2057</v>
      </c>
    </row>
    <row r="5" spans="1:43" x14ac:dyDescent="0.25">
      <c r="A5" s="73" t="s">
        <v>56</v>
      </c>
      <c r="B5" s="69">
        <v>2.4039322673287547E-3</v>
      </c>
      <c r="C5" s="75">
        <v>2.3981672357284781E-3</v>
      </c>
      <c r="D5" s="75">
        <v>2.39242978899473E-3</v>
      </c>
      <c r="E5" s="75">
        <v>2.3867197296154755E-3</v>
      </c>
      <c r="F5" s="75">
        <v>2.3810368619600936E-3</v>
      </c>
      <c r="G5" s="75">
        <v>2.3753809922564722E-3</v>
      </c>
      <c r="H5" s="75">
        <v>2.3697519285689863E-3</v>
      </c>
      <c r="I5" s="75">
        <v>2.3641494807773488E-3</v>
      </c>
      <c r="J5" s="75">
        <v>2.3585734605552021E-3</v>
      </c>
      <c r="K5" s="75">
        <v>2.3530236813488715E-3</v>
      </c>
      <c r="L5" s="75">
        <v>-5.2807686079391265E-4</v>
      </c>
      <c r="M5" s="75">
        <v>-5.2835587330486949E-4</v>
      </c>
      <c r="N5" s="75">
        <v>-5.2863518080734605E-4</v>
      </c>
      <c r="O5" s="75">
        <v>-5.2891478376983453E-4</v>
      </c>
      <c r="P5" s="75">
        <v>-5.2919468266098631E-4</v>
      </c>
      <c r="Q5" s="75">
        <v>-5.2947487795086169E-4</v>
      </c>
      <c r="R5" s="75">
        <v>-5.297553701109339E-4</v>
      </c>
      <c r="S5" s="75">
        <v>-5.3003615961284172E-4</v>
      </c>
      <c r="T5" s="75">
        <v>-5.3031724692978086E-4</v>
      </c>
      <c r="U5" s="75">
        <v>-5.3059863253581189E-4</v>
      </c>
      <c r="V5" s="75">
        <v>-5.3088031690586316E-4</v>
      </c>
      <c r="W5" s="75">
        <v>-5.3116230051642908E-4</v>
      </c>
      <c r="X5" s="75">
        <v>-5.3144458384418074E-4</v>
      </c>
      <c r="Y5" s="75">
        <v>-5.3172716736722139E-4</v>
      </c>
      <c r="Z5" s="75">
        <v>-5.3201005156509049E-4</v>
      </c>
      <c r="AA5" s="75">
        <v>-5.3229323691751076E-4</v>
      </c>
      <c r="AB5" s="75">
        <v>-5.3257672390578546E-4</v>
      </c>
      <c r="AC5" s="75">
        <v>-5.3286051301210417E-4</v>
      </c>
      <c r="AD5" s="75">
        <v>-5.3314460471954499E-4</v>
      </c>
      <c r="AE5" s="75">
        <v>-5.33428999512776E-4</v>
      </c>
      <c r="AF5" s="75">
        <v>-5.3371369787582061E-4</v>
      </c>
      <c r="AG5" s="75">
        <v>-3.4847654264865352E-3</v>
      </c>
      <c r="AH5" s="75">
        <v>-3.4969514821094911E-3</v>
      </c>
      <c r="AI5" s="75">
        <v>-3.5092230649070898E-3</v>
      </c>
      <c r="AJ5" s="75">
        <v>-3.5215810784528191E-3</v>
      </c>
      <c r="AK5" s="75">
        <v>-3.5340264390914754E-3</v>
      </c>
      <c r="AL5" s="75">
        <v>-3.5465600761681961E-3</v>
      </c>
      <c r="AM5" s="75">
        <v>-3.5591829322598129E-3</v>
      </c>
      <c r="AN5" s="75">
        <v>-3.5718959634085845E-3</v>
      </c>
      <c r="AO5" s="75">
        <v>-3.5847001393664178E-3</v>
      </c>
      <c r="AP5" s="75">
        <v>-3.5975964438400353E-3</v>
      </c>
      <c r="AQ5" s="75">
        <v>-3.6105858747429E-3</v>
      </c>
    </row>
    <row r="6" spans="1:43" x14ac:dyDescent="0.25">
      <c r="A6" s="73" t="s">
        <v>57</v>
      </c>
      <c r="B6" s="69"/>
      <c r="C6" s="75">
        <f t="shared" ref="C6:E6" si="0">C31</f>
        <v>4.295958181555435E-2</v>
      </c>
      <c r="D6" s="75">
        <f t="shared" si="0"/>
        <v>4.4066355149117525E-2</v>
      </c>
      <c r="E6" s="75">
        <f t="shared" si="0"/>
        <v>4.8199028926281681E-2</v>
      </c>
      <c r="F6" s="76">
        <f>AVERAGE(C6:E6)</f>
        <v>4.5074988630317857E-2</v>
      </c>
      <c r="G6" s="77">
        <v>0.01</v>
      </c>
      <c r="H6" s="75">
        <f t="shared" ref="H6:R6" si="1">G6</f>
        <v>0.01</v>
      </c>
      <c r="I6" s="75">
        <f t="shared" si="1"/>
        <v>0.01</v>
      </c>
      <c r="J6" s="75">
        <f t="shared" si="1"/>
        <v>0.01</v>
      </c>
      <c r="K6" s="75">
        <f t="shared" si="1"/>
        <v>0.01</v>
      </c>
      <c r="L6" s="75">
        <f t="shared" si="1"/>
        <v>0.01</v>
      </c>
      <c r="M6" s="75">
        <f t="shared" si="1"/>
        <v>0.01</v>
      </c>
      <c r="N6" s="75">
        <f t="shared" si="1"/>
        <v>0.01</v>
      </c>
      <c r="O6" s="75">
        <f t="shared" si="1"/>
        <v>0.01</v>
      </c>
      <c r="P6" s="75">
        <f t="shared" si="1"/>
        <v>0.01</v>
      </c>
      <c r="Q6" s="75">
        <f t="shared" si="1"/>
        <v>0.01</v>
      </c>
      <c r="R6" s="75">
        <f t="shared" si="1"/>
        <v>0.01</v>
      </c>
      <c r="S6" s="75">
        <f t="shared" ref="S6:AQ6" si="2">R6*0.9</f>
        <v>9.0000000000000011E-3</v>
      </c>
      <c r="T6" s="75">
        <f t="shared" si="2"/>
        <v>8.1000000000000013E-3</v>
      </c>
      <c r="U6" s="75">
        <f t="shared" si="2"/>
        <v>7.2900000000000013E-3</v>
      </c>
      <c r="V6" s="75">
        <f t="shared" si="2"/>
        <v>6.5610000000000017E-3</v>
      </c>
      <c r="W6" s="75">
        <f t="shared" si="2"/>
        <v>5.904900000000002E-3</v>
      </c>
      <c r="X6" s="75">
        <f t="shared" si="2"/>
        <v>5.314410000000002E-3</v>
      </c>
      <c r="Y6" s="75">
        <f t="shared" si="2"/>
        <v>4.7829690000000024E-3</v>
      </c>
      <c r="Z6" s="75">
        <f t="shared" si="2"/>
        <v>4.304672100000002E-3</v>
      </c>
      <c r="AA6" s="75">
        <f t="shared" si="2"/>
        <v>3.8742048900000021E-3</v>
      </c>
      <c r="AB6" s="75">
        <f t="shared" si="2"/>
        <v>3.486784401000002E-3</v>
      </c>
      <c r="AC6" s="75">
        <f t="shared" si="2"/>
        <v>3.1381059609000019E-3</v>
      </c>
      <c r="AD6" s="75">
        <f t="shared" si="2"/>
        <v>2.8242953648100018E-3</v>
      </c>
      <c r="AE6" s="75">
        <f t="shared" si="2"/>
        <v>2.5418658283290017E-3</v>
      </c>
      <c r="AF6" s="75">
        <f t="shared" si="2"/>
        <v>2.2876792454961017E-3</v>
      </c>
      <c r="AG6" s="75">
        <f t="shared" si="2"/>
        <v>2.0589113209464917E-3</v>
      </c>
      <c r="AH6" s="75">
        <f t="shared" si="2"/>
        <v>1.8530201888518425E-3</v>
      </c>
      <c r="AI6" s="75">
        <f t="shared" si="2"/>
        <v>1.6677181699666583E-3</v>
      </c>
      <c r="AJ6" s="75">
        <f t="shared" si="2"/>
        <v>1.5009463529699924E-3</v>
      </c>
      <c r="AK6" s="75">
        <f t="shared" si="2"/>
        <v>1.3508517176729932E-3</v>
      </c>
      <c r="AL6" s="75">
        <f t="shared" si="2"/>
        <v>1.215766545905694E-3</v>
      </c>
      <c r="AM6" s="75">
        <f t="shared" si="2"/>
        <v>1.0941898913151245E-3</v>
      </c>
      <c r="AN6" s="75">
        <f t="shared" si="2"/>
        <v>9.8477090218361215E-4</v>
      </c>
      <c r="AO6" s="75">
        <f t="shared" si="2"/>
        <v>8.8629381196525091E-4</v>
      </c>
      <c r="AP6" s="75">
        <f t="shared" si="2"/>
        <v>7.9766443076872582E-4</v>
      </c>
      <c r="AQ6" s="75">
        <f t="shared" si="2"/>
        <v>7.1789798769185322E-4</v>
      </c>
    </row>
    <row r="7" spans="1:43" x14ac:dyDescent="0.25">
      <c r="A7" s="73" t="s">
        <v>58</v>
      </c>
      <c r="B7" s="69"/>
      <c r="C7" s="75">
        <f t="shared" ref="C7:AQ7" si="3">C5+C6</f>
        <v>4.5357749051282828E-2</v>
      </c>
      <c r="D7" s="75">
        <f t="shared" si="3"/>
        <v>4.6458784938112258E-2</v>
      </c>
      <c r="E7" s="75">
        <f t="shared" si="3"/>
        <v>5.0585748655897156E-2</v>
      </c>
      <c r="F7" s="75">
        <f t="shared" si="3"/>
        <v>4.7456025492277953E-2</v>
      </c>
      <c r="G7" s="75">
        <f t="shared" si="3"/>
        <v>1.2375380992256473E-2</v>
      </c>
      <c r="H7" s="75">
        <f t="shared" si="3"/>
        <v>1.2369751928568987E-2</v>
      </c>
      <c r="I7" s="75">
        <f t="shared" si="3"/>
        <v>1.236414948077735E-2</v>
      </c>
      <c r="J7" s="75">
        <f t="shared" si="3"/>
        <v>1.2358573460555203E-2</v>
      </c>
      <c r="K7" s="75">
        <f t="shared" si="3"/>
        <v>1.2353023681348871E-2</v>
      </c>
      <c r="L7" s="75">
        <f t="shared" si="3"/>
        <v>9.4719231392060878E-3</v>
      </c>
      <c r="M7" s="75">
        <f t="shared" si="3"/>
        <v>9.4716441266951314E-3</v>
      </c>
      <c r="N7" s="75">
        <f t="shared" si="3"/>
        <v>9.4713648191926542E-3</v>
      </c>
      <c r="O7" s="75">
        <f t="shared" si="3"/>
        <v>9.4710852162301663E-3</v>
      </c>
      <c r="P7" s="75">
        <f t="shared" si="3"/>
        <v>9.4708053173390132E-3</v>
      </c>
      <c r="Q7" s="75">
        <f t="shared" si="3"/>
        <v>9.4705251220491386E-3</v>
      </c>
      <c r="R7" s="75">
        <f t="shared" si="3"/>
        <v>9.4702446298890672E-3</v>
      </c>
      <c r="S7" s="75">
        <f t="shared" si="3"/>
        <v>8.4699638403871597E-3</v>
      </c>
      <c r="T7" s="75">
        <f t="shared" si="3"/>
        <v>7.5696827530702202E-3</v>
      </c>
      <c r="U7" s="75">
        <f t="shared" si="3"/>
        <v>6.7594013674641892E-3</v>
      </c>
      <c r="V7" s="75">
        <f t="shared" si="3"/>
        <v>6.030119683094139E-3</v>
      </c>
      <c r="W7" s="75">
        <f t="shared" si="3"/>
        <v>5.3737376994835726E-3</v>
      </c>
      <c r="X7" s="75">
        <f t="shared" si="3"/>
        <v>4.7829654161558217E-3</v>
      </c>
      <c r="Y7" s="75">
        <f t="shared" si="3"/>
        <v>4.2512418326327807E-3</v>
      </c>
      <c r="Z7" s="75">
        <f t="shared" si="3"/>
        <v>3.7726620484349114E-3</v>
      </c>
      <c r="AA7" s="75">
        <f t="shared" si="3"/>
        <v>3.3419116530824912E-3</v>
      </c>
      <c r="AB7" s="75">
        <f t="shared" si="3"/>
        <v>2.9542076770942166E-3</v>
      </c>
      <c r="AC7" s="75">
        <f t="shared" si="3"/>
        <v>2.6052454478878977E-3</v>
      </c>
      <c r="AD7" s="75">
        <f t="shared" si="3"/>
        <v>2.2911507600904568E-3</v>
      </c>
      <c r="AE7" s="75">
        <f t="shared" si="3"/>
        <v>2.0084368288162254E-3</v>
      </c>
      <c r="AF7" s="75">
        <f t="shared" si="3"/>
        <v>1.7539655476202811E-3</v>
      </c>
      <c r="AG7" s="75">
        <f t="shared" si="3"/>
        <v>-1.4258541055400436E-3</v>
      </c>
      <c r="AH7" s="75">
        <f t="shared" si="3"/>
        <v>-1.6439312932576486E-3</v>
      </c>
      <c r="AI7" s="75">
        <f t="shared" si="3"/>
        <v>-1.8415048949404315E-3</v>
      </c>
      <c r="AJ7" s="75">
        <f t="shared" si="3"/>
        <v>-2.0206347254828269E-3</v>
      </c>
      <c r="AK7" s="75">
        <f t="shared" si="3"/>
        <v>-2.1831747214184822E-3</v>
      </c>
      <c r="AL7" s="75">
        <f t="shared" si="3"/>
        <v>-2.3307935302625022E-3</v>
      </c>
      <c r="AM7" s="75">
        <f t="shared" si="3"/>
        <v>-2.4649930409446881E-3</v>
      </c>
      <c r="AN7" s="75">
        <f t="shared" si="3"/>
        <v>-2.5871250612249722E-3</v>
      </c>
      <c r="AO7" s="75">
        <f t="shared" si="3"/>
        <v>-2.6984063274011669E-3</v>
      </c>
      <c r="AP7" s="75">
        <f t="shared" si="3"/>
        <v>-2.7999320130713094E-3</v>
      </c>
      <c r="AQ7" s="75">
        <f t="shared" si="3"/>
        <v>-2.8926878870510469E-3</v>
      </c>
    </row>
    <row r="8" spans="1:43" x14ac:dyDescent="0.25">
      <c r="A8" s="73"/>
      <c r="B8" s="69"/>
      <c r="C8" s="75"/>
      <c r="D8" s="75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</row>
    <row r="9" spans="1:43" x14ac:dyDescent="0.25">
      <c r="A9" s="414"/>
      <c r="B9" s="110"/>
      <c r="C9" s="110"/>
      <c r="D9" s="110"/>
      <c r="E9" s="110"/>
      <c r="F9" s="110"/>
      <c r="G9" s="110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</row>
    <row r="10" spans="1:43" ht="20.25" customHeight="1" x14ac:dyDescent="0.2">
      <c r="A10" s="415" t="s">
        <v>279</v>
      </c>
      <c r="B10" s="273">
        <v>2016</v>
      </c>
      <c r="C10" s="313">
        <v>2017</v>
      </c>
      <c r="D10" s="275">
        <v>2018</v>
      </c>
      <c r="E10" s="276">
        <v>2019</v>
      </c>
      <c r="F10" s="205">
        <v>2020</v>
      </c>
      <c r="G10" s="314">
        <v>2021</v>
      </c>
      <c r="H10" s="80">
        <v>2022</v>
      </c>
      <c r="I10" s="81">
        <v>2023</v>
      </c>
      <c r="J10" s="82">
        <v>2024</v>
      </c>
      <c r="K10" s="79">
        <v>2025</v>
      </c>
      <c r="L10" s="80">
        <v>2026</v>
      </c>
      <c r="M10" s="81">
        <v>2027</v>
      </c>
      <c r="N10" s="82">
        <v>2028</v>
      </c>
      <c r="O10" s="83">
        <v>2029</v>
      </c>
      <c r="P10" s="79">
        <v>2030</v>
      </c>
      <c r="Q10" s="80">
        <v>2031</v>
      </c>
      <c r="R10" s="81">
        <v>2032</v>
      </c>
      <c r="S10" s="82">
        <v>2033</v>
      </c>
      <c r="T10" s="79">
        <v>2034</v>
      </c>
      <c r="U10" s="80">
        <v>2035</v>
      </c>
      <c r="V10" s="81">
        <v>2036</v>
      </c>
      <c r="W10" s="82">
        <v>2037</v>
      </c>
      <c r="X10" s="83">
        <v>2038</v>
      </c>
      <c r="Y10" s="79">
        <v>2039</v>
      </c>
      <c r="Z10" s="80">
        <v>2040</v>
      </c>
      <c r="AA10" s="81">
        <v>2041</v>
      </c>
      <c r="AB10" s="82">
        <v>2042</v>
      </c>
      <c r="AC10" s="79">
        <v>2043</v>
      </c>
      <c r="AD10" s="80">
        <v>2044</v>
      </c>
      <c r="AE10" s="81">
        <v>2045</v>
      </c>
      <c r="AF10" s="82">
        <v>2046</v>
      </c>
      <c r="AG10" s="83">
        <v>2047</v>
      </c>
      <c r="AH10" s="79">
        <v>2048</v>
      </c>
      <c r="AI10" s="80">
        <v>2049</v>
      </c>
      <c r="AJ10" s="81">
        <v>2050</v>
      </c>
      <c r="AK10" s="82">
        <v>2051</v>
      </c>
      <c r="AL10" s="79">
        <v>2052</v>
      </c>
      <c r="AM10" s="80">
        <v>2053</v>
      </c>
      <c r="AN10" s="81">
        <v>2054</v>
      </c>
      <c r="AO10" s="82">
        <v>2055</v>
      </c>
      <c r="AP10" s="83">
        <v>2056</v>
      </c>
      <c r="AQ10" s="79">
        <v>2057</v>
      </c>
    </row>
    <row r="11" spans="1:43" ht="14.25" x14ac:dyDescent="0.2">
      <c r="A11" s="416" t="s">
        <v>186</v>
      </c>
      <c r="B11" s="364" t="s">
        <v>11</v>
      </c>
      <c r="C11" s="365" t="s">
        <v>11</v>
      </c>
      <c r="D11" s="366" t="s">
        <v>11</v>
      </c>
      <c r="E11" s="367" t="s">
        <v>11</v>
      </c>
      <c r="F11" s="88" t="s">
        <v>11</v>
      </c>
      <c r="G11" s="417" t="s">
        <v>11</v>
      </c>
      <c r="H11" s="80" t="s">
        <v>11</v>
      </c>
      <c r="I11" s="81" t="s">
        <v>11</v>
      </c>
      <c r="J11" s="82" t="s">
        <v>11</v>
      </c>
      <c r="K11" s="79" t="s">
        <v>11</v>
      </c>
      <c r="L11" s="80" t="s">
        <v>11</v>
      </c>
      <c r="M11" s="81" t="s">
        <v>11</v>
      </c>
      <c r="N11" s="82" t="s">
        <v>11</v>
      </c>
      <c r="O11" s="83" t="s">
        <v>11</v>
      </c>
      <c r="P11" s="79" t="s">
        <v>11</v>
      </c>
      <c r="Q11" s="80" t="s">
        <v>11</v>
      </c>
      <c r="R11" s="81" t="s">
        <v>11</v>
      </c>
      <c r="S11" s="82" t="s">
        <v>11</v>
      </c>
      <c r="T11" s="79" t="s">
        <v>11</v>
      </c>
      <c r="U11" s="80" t="s">
        <v>11</v>
      </c>
      <c r="V11" s="81" t="s">
        <v>11</v>
      </c>
      <c r="W11" s="82" t="s">
        <v>11</v>
      </c>
      <c r="X11" s="83" t="s">
        <v>11</v>
      </c>
      <c r="Y11" s="79" t="s">
        <v>11</v>
      </c>
      <c r="Z11" s="80" t="s">
        <v>11</v>
      </c>
      <c r="AA11" s="81" t="s">
        <v>11</v>
      </c>
      <c r="AB11" s="82" t="s">
        <v>11</v>
      </c>
      <c r="AC11" s="79" t="s">
        <v>11</v>
      </c>
      <c r="AD11" s="80" t="s">
        <v>11</v>
      </c>
      <c r="AE11" s="81" t="s">
        <v>11</v>
      </c>
      <c r="AF11" s="82" t="s">
        <v>11</v>
      </c>
      <c r="AG11" s="83" t="s">
        <v>11</v>
      </c>
      <c r="AH11" s="79" t="s">
        <v>11</v>
      </c>
      <c r="AI11" s="80" t="s">
        <v>11</v>
      </c>
      <c r="AJ11" s="81" t="s">
        <v>11</v>
      </c>
      <c r="AK11" s="82" t="s">
        <v>11</v>
      </c>
      <c r="AL11" s="79" t="s">
        <v>11</v>
      </c>
      <c r="AM11" s="80" t="s">
        <v>11</v>
      </c>
      <c r="AN11" s="81" t="s">
        <v>11</v>
      </c>
      <c r="AO11" s="82" t="s">
        <v>11</v>
      </c>
      <c r="AP11" s="83" t="s">
        <v>11</v>
      </c>
      <c r="AQ11" s="79" t="s">
        <v>11</v>
      </c>
    </row>
    <row r="12" spans="1:43" x14ac:dyDescent="0.25">
      <c r="A12" s="418" t="s">
        <v>221</v>
      </c>
      <c r="B12" s="92">
        <v>148147</v>
      </c>
      <c r="C12" s="93">
        <v>160445</v>
      </c>
      <c r="D12" s="148">
        <v>160259</v>
      </c>
      <c r="E12" s="95">
        <v>163139</v>
      </c>
      <c r="F12" s="96">
        <v>138195</v>
      </c>
      <c r="G12" s="163">
        <v>139834</v>
      </c>
      <c r="H12" s="93">
        <f t="shared" ref="H12:AQ12" si="4">G12*(1+H$7)</f>
        <v>141563.71189117953</v>
      </c>
      <c r="I12" s="94">
        <f t="shared" si="4"/>
        <v>143314.02678605577</v>
      </c>
      <c r="J12" s="95">
        <f t="shared" si="4"/>
        <v>145085.18371401919</v>
      </c>
      <c r="K12" s="92">
        <f t="shared" si="4"/>
        <v>146877.42442425134</v>
      </c>
      <c r="L12" s="93">
        <f t="shared" si="4"/>
        <v>148268.63609928242</v>
      </c>
      <c r="M12" s="94">
        <f t="shared" si="4"/>
        <v>149672.98385556528</v>
      </c>
      <c r="N12" s="95">
        <f t="shared" si="4"/>
        <v>151090.59128923848</v>
      </c>
      <c r="O12" s="96">
        <f t="shared" si="4"/>
        <v>152521.58315470946</v>
      </c>
      <c r="P12" s="92">
        <f t="shared" si="4"/>
        <v>153966.08537546004</v>
      </c>
      <c r="Q12" s="93">
        <f t="shared" si="4"/>
        <v>155424.22505495188</v>
      </c>
      <c r="R12" s="94">
        <f t="shared" si="4"/>
        <v>156896.1304876332</v>
      </c>
      <c r="S12" s="95">
        <f t="shared" si="4"/>
        <v>158225.03503956011</v>
      </c>
      <c r="T12" s="92">
        <f t="shared" si="4"/>
        <v>159422.74835840301</v>
      </c>
      <c r="U12" s="93">
        <f t="shared" si="4"/>
        <v>160500.35070166169</v>
      </c>
      <c r="V12" s="94">
        <f t="shared" si="4"/>
        <v>161468.1870255713</v>
      </c>
      <c r="W12" s="95">
        <f t="shared" si="4"/>
        <v>162335.87470945789</v>
      </c>
      <c r="X12" s="96">
        <f t="shared" si="4"/>
        <v>163112.32158399461</v>
      </c>
      <c r="Y12" s="92">
        <f t="shared" si="4"/>
        <v>163805.75150893035</v>
      </c>
      <c r="Z12" s="93">
        <f t="shared" si="4"/>
        <v>164423.73525096345</v>
      </c>
      <c r="AA12" s="94">
        <f t="shared" si="4"/>
        <v>164973.22484784198</v>
      </c>
      <c r="AB12" s="95">
        <f t="shared" si="4"/>
        <v>165460.59001520247</v>
      </c>
      <c r="AC12" s="92">
        <f t="shared" si="4"/>
        <v>165891.65546414442</v>
      </c>
      <c r="AD12" s="93">
        <f t="shared" si="4"/>
        <v>166271.73825665377</v>
      </c>
      <c r="AE12" s="94">
        <f t="shared" si="4"/>
        <v>166605.68453935973</v>
      </c>
      <c r="AF12" s="95">
        <f t="shared" si="4"/>
        <v>166897.90517007944</v>
      </c>
      <c r="AG12" s="96">
        <f t="shared" si="4"/>
        <v>166659.93310678663</v>
      </c>
      <c r="AH12" s="92">
        <f t="shared" si="4"/>
        <v>166385.95562742016</v>
      </c>
      <c r="AI12" s="93">
        <f t="shared" si="4"/>
        <v>166079.55507568293</v>
      </c>
      <c r="AJ12" s="94">
        <f t="shared" si="4"/>
        <v>165743.96895950427</v>
      </c>
      <c r="AK12" s="95">
        <f t="shared" si="4"/>
        <v>165382.12091624431</v>
      </c>
      <c r="AL12" s="92">
        <f t="shared" si="4"/>
        <v>164996.64933879164</v>
      </c>
      <c r="AM12" s="93">
        <f t="shared" si="4"/>
        <v>164589.93374639231</v>
      </c>
      <c r="AN12" s="94">
        <f t="shared" si="4"/>
        <v>164164.11900397166</v>
      </c>
      <c r="AO12" s="95">
        <f t="shared" si="4"/>
        <v>163721.1375065191</v>
      </c>
      <c r="AP12" s="96">
        <f t="shared" si="4"/>
        <v>163262.72945239814</v>
      </c>
      <c r="AQ12" s="92">
        <f t="shared" si="4"/>
        <v>162790.46133250432</v>
      </c>
    </row>
    <row r="13" spans="1:43" x14ac:dyDescent="0.25">
      <c r="A13" s="418" t="s">
        <v>82</v>
      </c>
      <c r="B13" s="100">
        <v>72971</v>
      </c>
      <c r="C13" s="101">
        <v>70883</v>
      </c>
      <c r="D13" s="178">
        <v>91805</v>
      </c>
      <c r="E13" s="102">
        <v>151281</v>
      </c>
      <c r="F13" s="96">
        <v>110983</v>
      </c>
      <c r="G13" s="163">
        <v>151740</v>
      </c>
      <c r="H13" s="93">
        <f t="shared" ref="H13:AQ13" si="5">G13*(1+H$7)</f>
        <v>153616.98615764108</v>
      </c>
      <c r="I13" s="94">
        <f t="shared" si="5"/>
        <v>155516.32953728066</v>
      </c>
      <c r="J13" s="95">
        <f t="shared" si="5"/>
        <v>157438.28952018305</v>
      </c>
      <c r="K13" s="92">
        <f t="shared" si="5"/>
        <v>159383.12843897694</v>
      </c>
      <c r="L13" s="93">
        <f t="shared" si="5"/>
        <v>160892.79318123715</v>
      </c>
      <c r="M13" s="94">
        <f t="shared" si="5"/>
        <v>162416.71246079978</v>
      </c>
      <c r="N13" s="95">
        <f t="shared" si="5"/>
        <v>163955.02039724993</v>
      </c>
      <c r="O13" s="96">
        <f t="shared" si="5"/>
        <v>165507.85236706102</v>
      </c>
      <c r="P13" s="92">
        <f t="shared" si="5"/>
        <v>167075.34501532032</v>
      </c>
      <c r="Q13" s="93">
        <f t="shared" si="5"/>
        <v>168657.63626756292</v>
      </c>
      <c r="R13" s="94">
        <f t="shared" si="5"/>
        <v>170254.8653417156</v>
      </c>
      <c r="S13" s="95">
        <f t="shared" si="5"/>
        <v>171696.91789480991</v>
      </c>
      <c r="T13" s="92">
        <f t="shared" si="5"/>
        <v>172996.60909295359</v>
      </c>
      <c r="U13" s="93">
        <f t="shared" si="5"/>
        <v>174165.96260902315</v>
      </c>
      <c r="V13" s="94">
        <f t="shared" si="5"/>
        <v>175216.20420827685</v>
      </c>
      <c r="W13" s="95">
        <f t="shared" si="5"/>
        <v>176157.77013039126</v>
      </c>
      <c r="X13" s="96">
        <f t="shared" si="5"/>
        <v>177000.32665271204</v>
      </c>
      <c r="Y13" s="92">
        <f t="shared" si="5"/>
        <v>177752.79784576772</v>
      </c>
      <c r="Z13" s="93">
        <f t="shared" si="5"/>
        <v>178423.39908020356</v>
      </c>
      <c r="AA13" s="94">
        <f t="shared" si="5"/>
        <v>179019.67431677226</v>
      </c>
      <c r="AB13" s="95">
        <f t="shared" si="5"/>
        <v>179548.5356129898</v>
      </c>
      <c r="AC13" s="92">
        <f t="shared" si="5"/>
        <v>180016.30361807049</v>
      </c>
      <c r="AD13" s="93">
        <f t="shared" si="5"/>
        <v>180428.74810893371</v>
      </c>
      <c r="AE13" s="94">
        <f t="shared" si="5"/>
        <v>180791.1278516129</v>
      </c>
      <c r="AF13" s="95">
        <f t="shared" si="5"/>
        <v>181108.22926118001</v>
      </c>
      <c r="AG13" s="96">
        <f t="shared" si="5"/>
        <v>180849.99534894087</v>
      </c>
      <c r="AH13" s="92">
        <f t="shared" si="5"/>
        <v>180552.69038220122</v>
      </c>
      <c r="AI13" s="93">
        <f t="shared" si="5"/>
        <v>180220.20171906776</v>
      </c>
      <c r="AJ13" s="94">
        <f t="shared" si="5"/>
        <v>179856.04252124068</v>
      </c>
      <c r="AK13" s="95">
        <f t="shared" si="5"/>
        <v>179463.38535571395</v>
      </c>
      <c r="AL13" s="92">
        <f t="shared" si="5"/>
        <v>179045.09325820784</v>
      </c>
      <c r="AM13" s="93">
        <f t="shared" si="5"/>
        <v>178603.74834931106</v>
      </c>
      <c r="AN13" s="94">
        <f t="shared" si="5"/>
        <v>178141.67811592785</v>
      </c>
      <c r="AO13" s="95">
        <f t="shared" si="5"/>
        <v>177660.97948452597</v>
      </c>
      <c r="AP13" s="96">
        <f t="shared" si="5"/>
        <v>177163.54082059365</v>
      </c>
      <c r="AQ13" s="92">
        <f t="shared" si="5"/>
        <v>176651.06199203487</v>
      </c>
    </row>
    <row r="14" spans="1:43" x14ac:dyDescent="0.25">
      <c r="A14" s="418" t="s">
        <v>83</v>
      </c>
      <c r="B14" s="100">
        <v>281782</v>
      </c>
      <c r="C14" s="101">
        <v>288668</v>
      </c>
      <c r="D14" s="178">
        <v>290290</v>
      </c>
      <c r="E14" s="102">
        <v>263837</v>
      </c>
      <c r="F14" s="96">
        <v>231129</v>
      </c>
      <c r="G14" s="163">
        <v>290583</v>
      </c>
      <c r="H14" s="93">
        <f t="shared" ref="H14:AQ14" si="6">G14*(1+H$7)</f>
        <v>294177.43962465937</v>
      </c>
      <c r="I14" s="94">
        <f t="shared" si="6"/>
        <v>297814.69346205099</v>
      </c>
      <c r="J14" s="95">
        <f t="shared" si="6"/>
        <v>301495.25822883443</v>
      </c>
      <c r="K14" s="92">
        <f t="shared" si="6"/>
        <v>305219.63629354961</v>
      </c>
      <c r="L14" s="93">
        <f t="shared" si="6"/>
        <v>308110.65322909859</v>
      </c>
      <c r="M14" s="94">
        <f t="shared" si="6"/>
        <v>311028.96768812818</v>
      </c>
      <c r="N14" s="95">
        <f t="shared" si="6"/>
        <v>313974.83651043935</v>
      </c>
      <c r="O14" s="96">
        <f t="shared" si="6"/>
        <v>316948.51894278161</v>
      </c>
      <c r="P14" s="92">
        <f t="shared" si="6"/>
        <v>319950.27666130761</v>
      </c>
      <c r="Q14" s="93">
        <f t="shared" si="6"/>
        <v>322980.37379423506</v>
      </c>
      <c r="R14" s="94">
        <f t="shared" si="6"/>
        <v>326039.07694471948</v>
      </c>
      <c r="S14" s="95">
        <f t="shared" si="6"/>
        <v>328800.61613699445</v>
      </c>
      <c r="T14" s="92">
        <f t="shared" si="6"/>
        <v>331289.5324901655</v>
      </c>
      <c r="U14" s="93">
        <f t="shared" si="6"/>
        <v>333528.85140910605</v>
      </c>
      <c r="V14" s="94">
        <f t="shared" si="6"/>
        <v>335540.07030086784</v>
      </c>
      <c r="W14" s="95">
        <f t="shared" si="6"/>
        <v>337343.17462633096</v>
      </c>
      <c r="X14" s="96">
        <f t="shared" si="6"/>
        <v>338956.6753639449</v>
      </c>
      <c r="Y14" s="92">
        <f t="shared" si="6"/>
        <v>340397.66216170223</v>
      </c>
      <c r="Z14" s="93">
        <f t="shared" si="6"/>
        <v>341681.86750311562</v>
      </c>
      <c r="AA14" s="94">
        <f t="shared" si="6"/>
        <v>342823.73811777122</v>
      </c>
      <c r="AB14" s="95">
        <f t="shared" si="6"/>
        <v>343836.51063680893</v>
      </c>
      <c r="AC14" s="92">
        <f t="shared" si="6"/>
        <v>344732.28914096317</v>
      </c>
      <c r="AD14" s="93">
        <f t="shared" si="6"/>
        <v>345522.1227872562</v>
      </c>
      <c r="AE14" s="94">
        <f t="shared" si="6"/>
        <v>346216.08214383287</v>
      </c>
      <c r="AF14" s="95">
        <f t="shared" si="6"/>
        <v>346823.33322394517</v>
      </c>
      <c r="AG14" s="96">
        <f t="shared" si="6"/>
        <v>346328.8137503707</v>
      </c>
      <c r="AH14" s="92">
        <f t="shared" si="6"/>
        <v>345759.47297568963</v>
      </c>
      <c r="AI14" s="93">
        <f t="shared" si="6"/>
        <v>345122.75521373289</v>
      </c>
      <c r="AJ14" s="94">
        <f t="shared" si="6"/>
        <v>344425.38818999368</v>
      </c>
      <c r="AK14" s="95">
        <f t="shared" si="6"/>
        <v>343673.44738908252</v>
      </c>
      <c r="AL14" s="92">
        <f t="shared" si="6"/>
        <v>342872.41554138501</v>
      </c>
      <c r="AM14" s="93">
        <f t="shared" si="6"/>
        <v>342027.23742314358</v>
      </c>
      <c r="AN14" s="94">
        <f t="shared" si="6"/>
        <v>341142.37018558464</v>
      </c>
      <c r="AO14" s="95">
        <f t="shared" si="6"/>
        <v>340221.82945533126</v>
      </c>
      <c r="AP14" s="96">
        <f t="shared" si="6"/>
        <v>339269.2314634936</v>
      </c>
      <c r="AQ14" s="92">
        <f t="shared" si="6"/>
        <v>338287.83146719006</v>
      </c>
    </row>
    <row r="15" spans="1:43" x14ac:dyDescent="0.25">
      <c r="A15" s="418" t="s">
        <v>85</v>
      </c>
      <c r="B15" s="100">
        <v>148321</v>
      </c>
      <c r="C15" s="101">
        <v>166366</v>
      </c>
      <c r="D15" s="178">
        <v>168277</v>
      </c>
      <c r="E15" s="102">
        <v>160582</v>
      </c>
      <c r="F15" s="96">
        <v>144542</v>
      </c>
      <c r="G15" s="163">
        <v>142480</v>
      </c>
      <c r="H15" s="93">
        <f t="shared" ref="H15:AQ15" si="7">G15*(1+H$7)</f>
        <v>144242.44225478251</v>
      </c>
      <c r="I15" s="94">
        <f t="shared" si="7"/>
        <v>146025.87737229303</v>
      </c>
      <c r="J15" s="95">
        <f t="shared" si="7"/>
        <v>147830.54890494054</v>
      </c>
      <c r="K15" s="92">
        <f t="shared" si="7"/>
        <v>149656.70317639009</v>
      </c>
      <c r="L15" s="93">
        <f t="shared" si="7"/>
        <v>151074.23996614385</v>
      </c>
      <c r="M15" s="94">
        <f t="shared" si="7"/>
        <v>152505.1614038141</v>
      </c>
      <c r="N15" s="95">
        <f t="shared" si="7"/>
        <v>153949.59342427948</v>
      </c>
      <c r="O15" s="96">
        <f t="shared" si="7"/>
        <v>155407.66314260481</v>
      </c>
      <c r="P15" s="92">
        <f t="shared" si="7"/>
        <v>156879.49886505102</v>
      </c>
      <c r="Q15" s="93">
        <f t="shared" si="7"/>
        <v>158365.23010018695</v>
      </c>
      <c r="R15" s="94">
        <f t="shared" si="7"/>
        <v>159864.98757010439</v>
      </c>
      <c r="S15" s="95">
        <f t="shared" si="7"/>
        <v>161219.03823416712</v>
      </c>
      <c r="T15" s="92">
        <f t="shared" si="7"/>
        <v>162439.41520735488</v>
      </c>
      <c r="U15" s="93">
        <f t="shared" si="7"/>
        <v>163537.40841263754</v>
      </c>
      <c r="V15" s="94">
        <f t="shared" si="7"/>
        <v>164523.55855802877</v>
      </c>
      <c r="W15" s="95">
        <f t="shared" si="7"/>
        <v>165407.66500710524</v>
      </c>
      <c r="X15" s="96">
        <f t="shared" si="7"/>
        <v>166198.80414840131</v>
      </c>
      <c r="Y15" s="92">
        <f t="shared" si="7"/>
        <v>166905.35545713053</v>
      </c>
      <c r="Z15" s="93">
        <f t="shared" si="7"/>
        <v>167535.03295734417</v>
      </c>
      <c r="AA15" s="94">
        <f t="shared" si="7"/>
        <v>168094.92023628386</v>
      </c>
      <c r="AB15" s="95">
        <f t="shared" si="7"/>
        <v>168591.50754012645</v>
      </c>
      <c r="AC15" s="92">
        <f t="shared" si="7"/>
        <v>169030.72979769795</v>
      </c>
      <c r="AD15" s="93">
        <f t="shared" si="7"/>
        <v>169418.00468275259</v>
      </c>
      <c r="AE15" s="94">
        <f t="shared" si="7"/>
        <v>169758.270042822</v>
      </c>
      <c r="AF15" s="95">
        <f t="shared" si="7"/>
        <v>170056.02019990073</v>
      </c>
      <c r="AG15" s="96">
        <f t="shared" si="7"/>
        <v>169813.5451253269</v>
      </c>
      <c r="AH15" s="92">
        <f t="shared" si="7"/>
        <v>169534.38332447634</v>
      </c>
      <c r="AI15" s="93">
        <f t="shared" si="7"/>
        <v>169222.1849277236</v>
      </c>
      <c r="AJ15" s="94">
        <f t="shared" si="7"/>
        <v>168880.24870453656</v>
      </c>
      <c r="AK15" s="95">
        <f t="shared" si="7"/>
        <v>168511.55361461794</v>
      </c>
      <c r="AL15" s="92">
        <f t="shared" si="7"/>
        <v>168118.78797567848</v>
      </c>
      <c r="AM15" s="93">
        <f t="shared" si="7"/>
        <v>167704.37633326638</v>
      </c>
      <c r="AN15" s="94">
        <f t="shared" si="7"/>
        <v>167270.5041383775</v>
      </c>
      <c r="AO15" s="95">
        <f t="shared" si="7"/>
        <v>166819.14035162292</v>
      </c>
      <c r="AP15" s="96">
        <f t="shared" si="7"/>
        <v>166352.05810015937</v>
      </c>
      <c r="AQ15" s="92">
        <f t="shared" si="7"/>
        <v>165870.85351670702</v>
      </c>
    </row>
    <row r="16" spans="1:43" x14ac:dyDescent="0.25">
      <c r="A16" s="418" t="s">
        <v>222</v>
      </c>
      <c r="B16" s="100">
        <v>52719</v>
      </c>
      <c r="C16" s="101">
        <v>48246</v>
      </c>
      <c r="D16" s="178">
        <v>48260</v>
      </c>
      <c r="E16" s="102">
        <v>50385</v>
      </c>
      <c r="F16" s="96">
        <v>43776</v>
      </c>
      <c r="G16" s="163">
        <v>48159</v>
      </c>
      <c r="H16" s="93">
        <f t="shared" ref="H16:AQ16" si="8">G16*(1+H$7)</f>
        <v>48754.714883127956</v>
      </c>
      <c r="I16" s="94">
        <f t="shared" si="8"/>
        <v>49357.525465835628</v>
      </c>
      <c r="J16" s="95">
        <f t="shared" si="8"/>
        <v>49967.514070136378</v>
      </c>
      <c r="K16" s="92">
        <f t="shared" si="8"/>
        <v>50584.763954742906</v>
      </c>
      <c r="L16" s="93">
        <f t="shared" si="8"/>
        <v>51063.898950937117</v>
      </c>
      <c r="M16" s="94">
        <f t="shared" si="8"/>
        <v>51547.558029521912</v>
      </c>
      <c r="N16" s="95">
        <f t="shared" si="8"/>
        <v>52035.783757158017</v>
      </c>
      <c r="O16" s="96">
        <f t="shared" si="8"/>
        <v>52528.61909941538</v>
      </c>
      <c r="P16" s="92">
        <f t="shared" si="8"/>
        <v>53026.107424494592</v>
      </c>
      <c r="Q16" s="93">
        <f t="shared" si="8"/>
        <v>53528.29250698274</v>
      </c>
      <c r="R16" s="94">
        <f t="shared" si="8"/>
        <v>54035.218531644125</v>
      </c>
      <c r="S16" s="95">
        <f t="shared" si="8"/>
        <v>54492.894878714564</v>
      </c>
      <c r="T16" s="92">
        <f t="shared" si="8"/>
        <v>54905.388805242837</v>
      </c>
      <c r="U16" s="93">
        <f t="shared" si="8"/>
        <v>55276.516365414143</v>
      </c>
      <c r="V16" s="94">
        <f t="shared" si="8"/>
        <v>55609.840374762098</v>
      </c>
      <c r="W16" s="95">
        <f t="shared" si="8"/>
        <v>55908.673070446217</v>
      </c>
      <c r="X16" s="96">
        <f t="shared" si="8"/>
        <v>56176.082320205322</v>
      </c>
      <c r="Y16" s="92">
        <f t="shared" si="8"/>
        <v>56414.900431358401</v>
      </c>
      <c r="Z16" s="93">
        <f t="shared" si="8"/>
        <v>56627.734785182016</v>
      </c>
      <c r="AA16" s="94">
        <f t="shared" si="8"/>
        <v>56816.979671948277</v>
      </c>
      <c r="AB16" s="95">
        <f t="shared" si="8"/>
        <v>56984.828829484461</v>
      </c>
      <c r="AC16" s="92">
        <f t="shared" si="8"/>
        <v>57133.288295391154</v>
      </c>
      <c r="AD16" s="93">
        <f t="shared" si="8"/>
        <v>57264.189272295604</v>
      </c>
      <c r="AE16" s="94">
        <f t="shared" si="8"/>
        <v>57379.200779002385</v>
      </c>
      <c r="AF16" s="95">
        <f t="shared" si="8"/>
        <v>57479.841920318737</v>
      </c>
      <c r="AG16" s="96">
        <f t="shared" si="8"/>
        <v>57397.884051730856</v>
      </c>
      <c r="AH16" s="92">
        <f t="shared" si="8"/>
        <v>57303.525873971441</v>
      </c>
      <c r="AI16" s="93">
        <f t="shared" si="8"/>
        <v>57198.001150577176</v>
      </c>
      <c r="AJ16" s="94">
        <f t="shared" si="8"/>
        <v>57082.424883224114</v>
      </c>
      <c r="AK16" s="95">
        <f t="shared" si="8"/>
        <v>56957.803976181785</v>
      </c>
      <c r="AL16" s="92">
        <f t="shared" si="8"/>
        <v>56825.047095176138</v>
      </c>
      <c r="AM16" s="93">
        <f t="shared" si="8"/>
        <v>56684.973749535173</v>
      </c>
      <c r="AN16" s="94">
        <f t="shared" si="8"/>
        <v>56538.322633352873</v>
      </c>
      <c r="AO16" s="95">
        <f t="shared" si="8"/>
        <v>56385.759265818386</v>
      </c>
      <c r="AP16" s="96">
        <f t="shared" si="8"/>
        <v>56227.882973368694</v>
      </c>
      <c r="AQ16" s="92">
        <f t="shared" si="8"/>
        <v>56065.233257377113</v>
      </c>
    </row>
    <row r="17" spans="1:43" x14ac:dyDescent="0.25">
      <c r="A17" s="418" t="s">
        <v>223</v>
      </c>
      <c r="B17" s="100">
        <v>69240</v>
      </c>
      <c r="C17" s="101">
        <v>70725</v>
      </c>
      <c r="D17" s="178">
        <v>73965</v>
      </c>
      <c r="E17" s="102">
        <v>76301</v>
      </c>
      <c r="F17" s="96">
        <v>70057</v>
      </c>
      <c r="G17" s="163">
        <v>72599</v>
      </c>
      <c r="H17" s="93">
        <f t="shared" ref="H17:AQ17" si="9">G17*(1+H$7)</f>
        <v>73497.031620262191</v>
      </c>
      <c r="I17" s="94">
        <f t="shared" si="9"/>
        <v>74405.759905608531</v>
      </c>
      <c r="J17" s="95">
        <f t="shared" si="9"/>
        <v>75325.308955290428</v>
      </c>
      <c r="K17" s="92">
        <f t="shared" si="9"/>
        <v>76255.804280620054</v>
      </c>
      <c r="L17" s="93">
        <f t="shared" si="9"/>
        <v>76978.093397684439</v>
      </c>
      <c r="M17" s="94">
        <f t="shared" si="9"/>
        <v>77707.202503898807</v>
      </c>
      <c r="N17" s="95">
        <f t="shared" si="9"/>
        <v>78443.195767892117</v>
      </c>
      <c r="O17" s="96">
        <f t="shared" si="9"/>
        <v>79186.137959643238</v>
      </c>
      <c r="P17" s="92">
        <f t="shared" si="9"/>
        <v>79936.094456090956</v>
      </c>
      <c r="Q17" s="93">
        <f t="shared" si="9"/>
        <v>80693.131246795849</v>
      </c>
      <c r="R17" s="94">
        <f t="shared" si="9"/>
        <v>81457.314939654752</v>
      </c>
      <c r="S17" s="95">
        <f t="shared" si="9"/>
        <v>82147.255451728648</v>
      </c>
      <c r="T17" s="92">
        <f t="shared" si="9"/>
        <v>82769.08411453366</v>
      </c>
      <c r="U17" s="93">
        <f t="shared" si="9"/>
        <v>83328.553574881196</v>
      </c>
      <c r="V17" s="94">
        <f t="shared" si="9"/>
        <v>83831.034725956852</v>
      </c>
      <c r="W17" s="95">
        <f t="shared" si="9"/>
        <v>84281.520717650448</v>
      </c>
      <c r="X17" s="96">
        <f t="shared" si="9"/>
        <v>84684.636316463992</v>
      </c>
      <c r="Y17" s="92">
        <f t="shared" si="9"/>
        <v>85044.651184953836</v>
      </c>
      <c r="Z17" s="93">
        <f t="shared" si="9"/>
        <v>85365.495912901693</v>
      </c>
      <c r="AA17" s="94">
        <f t="shared" si="9"/>
        <v>85650.779858464171</v>
      </c>
      <c r="AB17" s="95">
        <f t="shared" si="9"/>
        <v>85903.810049871157</v>
      </c>
      <c r="AC17" s="92">
        <f t="shared" si="9"/>
        <v>86127.610559959823</v>
      </c>
      <c r="AD17" s="93">
        <f t="shared" si="9"/>
        <v>86324.941900359045</v>
      </c>
      <c r="AE17" s="94">
        <f t="shared" si="9"/>
        <v>86498.320092917143</v>
      </c>
      <c r="AF17" s="95">
        <f t="shared" si="9"/>
        <v>86650.03516628714</v>
      </c>
      <c r="AG17" s="96">
        <f t="shared" si="9"/>
        <v>86526.484857900097</v>
      </c>
      <c r="AH17" s="92">
        <f t="shared" si="9"/>
        <v>86384.241261746603</v>
      </c>
      <c r="AI17" s="93">
        <f t="shared" si="9"/>
        <v>86225.164258617384</v>
      </c>
      <c r="AJ17" s="94">
        <f t="shared" si="9"/>
        <v>86050.93469750596</v>
      </c>
      <c r="AK17" s="95">
        <f t="shared" si="9"/>
        <v>85863.070472119929</v>
      </c>
      <c r="AL17" s="92">
        <f t="shared" si="9"/>
        <v>85662.941382975041</v>
      </c>
      <c r="AM17" s="93">
        <f t="shared" si="9"/>
        <v>85451.782828599156</v>
      </c>
      <c r="AN17" s="94">
        <f t="shared" si="9"/>
        <v>85230.708379716933</v>
      </c>
      <c r="AO17" s="95">
        <f t="shared" si="9"/>
        <v>85000.721296936215</v>
      </c>
      <c r="AP17" s="96">
        <f t="shared" si="9"/>
        <v>84762.72505624278</v>
      </c>
      <c r="AQ17" s="92">
        <f t="shared" si="9"/>
        <v>84517.53294819915</v>
      </c>
    </row>
    <row r="18" spans="1:43" x14ac:dyDescent="0.25">
      <c r="A18" s="418" t="s">
        <v>224</v>
      </c>
      <c r="B18" s="100">
        <v>5764</v>
      </c>
      <c r="C18" s="101">
        <v>10373</v>
      </c>
      <c r="D18" s="178">
        <v>9738</v>
      </c>
      <c r="E18" s="102">
        <v>9478</v>
      </c>
      <c r="F18" s="96">
        <v>8196</v>
      </c>
      <c r="G18" s="163">
        <v>8267</v>
      </c>
      <c r="H18" s="93">
        <f t="shared" ref="H18:AQ18" si="10">G18*(1+H$7)</f>
        <v>8369.2607391934798</v>
      </c>
      <c r="I18" s="94">
        <f t="shared" si="10"/>
        <v>8472.7395300164699</v>
      </c>
      <c r="J18" s="95">
        <f t="shared" si="10"/>
        <v>8577.4505039103278</v>
      </c>
      <c r="K18" s="92">
        <f t="shared" si="10"/>
        <v>8683.4079531107309</v>
      </c>
      <c r="L18" s="93">
        <f t="shared" si="10"/>
        <v>8765.6565258289684</v>
      </c>
      <c r="M18" s="94">
        <f t="shared" si="10"/>
        <v>8848.6817049784622</v>
      </c>
      <c r="N18" s="95">
        <f t="shared" si="10"/>
        <v>8932.4907975752285</v>
      </c>
      <c r="O18" s="96">
        <f t="shared" si="10"/>
        <v>9017.0911791122544</v>
      </c>
      <c r="P18" s="92">
        <f t="shared" si="10"/>
        <v>9102.49029419832</v>
      </c>
      <c r="Q18" s="93">
        <f t="shared" si="10"/>
        <v>9188.695657202732</v>
      </c>
      <c r="R18" s="94">
        <f t="shared" si="10"/>
        <v>9275.7148529060414</v>
      </c>
      <c r="S18" s="95">
        <f t="shared" si="10"/>
        <v>9354.2798223038972</v>
      </c>
      <c r="T18" s="92">
        <f t="shared" si="10"/>
        <v>9425.0887529421834</v>
      </c>
      <c r="U18" s="93">
        <f t="shared" si="10"/>
        <v>9488.7967107472923</v>
      </c>
      <c r="V18" s="94">
        <f t="shared" si="10"/>
        <v>9546.0152905616487</v>
      </c>
      <c r="W18" s="95">
        <f t="shared" si="10"/>
        <v>9597.313072808387</v>
      </c>
      <c r="X18" s="96">
        <f t="shared" si="10"/>
        <v>9643.2166893236481</v>
      </c>
      <c r="Y18" s="92">
        <f t="shared" si="10"/>
        <v>9684.2123355144431</v>
      </c>
      <c r="Z18" s="93">
        <f t="shared" si="10"/>
        <v>9720.7475958616233</v>
      </c>
      <c r="AA18" s="94">
        <f t="shared" si="10"/>
        <v>9753.2334755289066</v>
      </c>
      <c r="AB18" s="95">
        <f t="shared" si="10"/>
        <v>9782.0465527388078</v>
      </c>
      <c r="AC18" s="92">
        <f t="shared" si="10"/>
        <v>9807.5311849913596</v>
      </c>
      <c r="AD18" s="93">
        <f t="shared" si="10"/>
        <v>9830.001717520463</v>
      </c>
      <c r="AE18" s="94">
        <f t="shared" si="10"/>
        <v>9849.7446549972574</v>
      </c>
      <c r="AF18" s="95">
        <f t="shared" si="10"/>
        <v>9867.0207677749786</v>
      </c>
      <c r="AG18" s="96">
        <f t="shared" si="10"/>
        <v>9852.9518357037978</v>
      </c>
      <c r="AH18" s="92">
        <f t="shared" si="10"/>
        <v>9836.7542598501241</v>
      </c>
      <c r="AI18" s="93">
        <f t="shared" si="10"/>
        <v>9818.6398287302836</v>
      </c>
      <c r="AJ18" s="94">
        <f t="shared" si="10"/>
        <v>9798.7999441353422</v>
      </c>
      <c r="AK18" s="95">
        <f t="shared" si="10"/>
        <v>9777.4074517970694</v>
      </c>
      <c r="AL18" s="92">
        <f t="shared" si="10"/>
        <v>9754.6183337656803</v>
      </c>
      <c r="AM18" s="93">
        <f t="shared" si="10"/>
        <v>9730.5732674558767</v>
      </c>
      <c r="AN18" s="94">
        <f t="shared" si="10"/>
        <v>9705.3990574955569</v>
      </c>
      <c r="AO18" s="95">
        <f t="shared" si="10"/>
        <v>9679.2099472688569</v>
      </c>
      <c r="AP18" s="96">
        <f t="shared" si="10"/>
        <v>9652.1088174762608</v>
      </c>
      <c r="AQ18" s="92">
        <f t="shared" si="10"/>
        <v>9624.1882792154483</v>
      </c>
    </row>
    <row r="19" spans="1:43" x14ac:dyDescent="0.25">
      <c r="A19" s="418" t="s">
        <v>225</v>
      </c>
      <c r="B19" s="100"/>
      <c r="C19" s="101"/>
      <c r="D19" s="178"/>
      <c r="E19" s="102">
        <v>2308</v>
      </c>
      <c r="F19" s="96">
        <v>2894</v>
      </c>
      <c r="G19" s="163">
        <v>2652</v>
      </c>
      <c r="H19" s="93">
        <f t="shared" ref="H19:AQ19" si="11">G19*(1+H$7)</f>
        <v>2684.8045821145652</v>
      </c>
      <c r="I19" s="94">
        <f t="shared" si="11"/>
        <v>2717.9999072945056</v>
      </c>
      <c r="J19" s="95">
        <f t="shared" si="11"/>
        <v>2751.5905088145869</v>
      </c>
      <c r="K19" s="92">
        <f t="shared" si="11"/>
        <v>2785.5809715313485</v>
      </c>
      <c r="L19" s="93">
        <f t="shared" si="11"/>
        <v>2811.9657803917289</v>
      </c>
      <c r="M19" s="94">
        <f t="shared" si="11"/>
        <v>2838.5997195600439</v>
      </c>
      <c r="N19" s="95">
        <f t="shared" si="11"/>
        <v>2865.485133079655</v>
      </c>
      <c r="O19" s="96">
        <f t="shared" si="11"/>
        <v>2892.6243869608929</v>
      </c>
      <c r="P19" s="92">
        <f t="shared" si="11"/>
        <v>2920.0198693859866</v>
      </c>
      <c r="Q19" s="93">
        <f t="shared" si="11"/>
        <v>2947.6739909158891</v>
      </c>
      <c r="R19" s="94">
        <f t="shared" si="11"/>
        <v>2975.5891846990239</v>
      </c>
      <c r="S19" s="95">
        <f t="shared" si="11"/>
        <v>3000.7923174972716</v>
      </c>
      <c r="T19" s="92">
        <f t="shared" si="11"/>
        <v>3023.5073633485763</v>
      </c>
      <c r="U19" s="93">
        <f t="shared" si="11"/>
        <v>3043.9444631549327</v>
      </c>
      <c r="V19" s="94">
        <f t="shared" si="11"/>
        <v>3062.2998125764484</v>
      </c>
      <c r="W19" s="95">
        <f t="shared" si="11"/>
        <v>3078.7558085264118</v>
      </c>
      <c r="X19" s="96">
        <f t="shared" si="11"/>
        <v>3093.4813910833823</v>
      </c>
      <c r="Y19" s="92">
        <f t="shared" si="11"/>
        <v>3106.632528581627</v>
      </c>
      <c r="Z19" s="93">
        <f t="shared" si="11"/>
        <v>3118.35280322064</v>
      </c>
      <c r="AA19" s="94">
        <f t="shared" si="11"/>
        <v>3128.7740627921453</v>
      </c>
      <c r="AB19" s="95">
        <f t="shared" si="11"/>
        <v>3138.0171111483396</v>
      </c>
      <c r="AC19" s="92">
        <f t="shared" si="11"/>
        <v>3146.1924159425535</v>
      </c>
      <c r="AD19" s="93">
        <f t="shared" si="11"/>
        <v>3153.400817087731</v>
      </c>
      <c r="AE19" s="94">
        <f t="shared" si="11"/>
        <v>3159.734223424789</v>
      </c>
      <c r="AF19" s="95">
        <f t="shared" si="11"/>
        <v>3165.2762883923124</v>
      </c>
      <c r="AG19" s="96">
        <f t="shared" si="11"/>
        <v>3160.7630662013394</v>
      </c>
      <c r="AH19" s="92">
        <f t="shared" si="11"/>
        <v>3155.5669888862381</v>
      </c>
      <c r="AI19" s="93">
        <f t="shared" si="11"/>
        <v>3149.7559968298915</v>
      </c>
      <c r="AJ19" s="94">
        <f t="shared" si="11"/>
        <v>3143.3914904858993</v>
      </c>
      <c r="AK19" s="95">
        <f t="shared" si="11"/>
        <v>3136.5289176443484</v>
      </c>
      <c r="AL19" s="92">
        <f t="shared" si="11"/>
        <v>3129.2183163356217</v>
      </c>
      <c r="AM19" s="93">
        <f t="shared" si="11"/>
        <v>3121.5048149622576</v>
      </c>
      <c r="AN19" s="94">
        <f t="shared" si="11"/>
        <v>3113.4290916267346</v>
      </c>
      <c r="AO19" s="95">
        <f t="shared" si="11"/>
        <v>3105.0277948659741</v>
      </c>
      <c r="AP19" s="96">
        <f t="shared" si="11"/>
        <v>3096.3339281416529</v>
      </c>
      <c r="AQ19" s="92">
        <f t="shared" si="11"/>
        <v>3087.3772004934526</v>
      </c>
    </row>
    <row r="20" spans="1:43" x14ac:dyDescent="0.25">
      <c r="A20" s="418" t="s">
        <v>226</v>
      </c>
      <c r="B20" s="100">
        <v>18248</v>
      </c>
      <c r="C20" s="101">
        <v>15417</v>
      </c>
      <c r="D20" s="178">
        <v>25750</v>
      </c>
      <c r="E20" s="102">
        <v>32341</v>
      </c>
      <c r="F20" s="96">
        <v>29080</v>
      </c>
      <c r="G20" s="163">
        <v>33826</v>
      </c>
      <c r="H20" s="93">
        <f t="shared" ref="H20:AQ20" si="12">G20*(1+H$7)</f>
        <v>34244.419228735773</v>
      </c>
      <c r="I20" s="94">
        <f t="shared" si="12"/>
        <v>34667.822346962268</v>
      </c>
      <c r="J20" s="95">
        <f t="shared" si="12"/>
        <v>35096.267176154674</v>
      </c>
      <c r="K20" s="92">
        <f t="shared" si="12"/>
        <v>35529.812195708662</v>
      </c>
      <c r="L20" s="93">
        <f t="shared" si="12"/>
        <v>35866.347845976845</v>
      </c>
      <c r="M20" s="94">
        <f t="shared" si="12"/>
        <v>36206.061128898196</v>
      </c>
      <c r="N20" s="95">
        <f t="shared" si="12"/>
        <v>36548.98194251598</v>
      </c>
      <c r="O20" s="96">
        <f t="shared" si="12"/>
        <v>36895.140465060002</v>
      </c>
      <c r="P20" s="92">
        <f t="shared" si="12"/>
        <v>37244.567157560457</v>
      </c>
      <c r="Q20" s="93">
        <f t="shared" si="12"/>
        <v>37597.292766485974</v>
      </c>
      <c r="R20" s="94">
        <f t="shared" si="12"/>
        <v>37953.348326406158</v>
      </c>
      <c r="S20" s="95">
        <f t="shared" si="12"/>
        <v>38274.811814352433</v>
      </c>
      <c r="T20" s="92">
        <f t="shared" si="12"/>
        <v>38564.539997220549</v>
      </c>
      <c r="U20" s="93">
        <f t="shared" si="12"/>
        <v>38825.213201613384</v>
      </c>
      <c r="V20" s="94">
        <f t="shared" si="12"/>
        <v>39059.333883940759</v>
      </c>
      <c r="W20" s="95">
        <f t="shared" si="12"/>
        <v>39269.228498949604</v>
      </c>
      <c r="X20" s="96">
        <f t="shared" si="12"/>
        <v>39457.051860779196</v>
      </c>
      <c r="Y20" s="92">
        <f t="shared" si="12"/>
        <v>39624.793330242101</v>
      </c>
      <c r="Z20" s="93">
        <f t="shared" si="12"/>
        <v>39774.284284216177</v>
      </c>
      <c r="AA20" s="94">
        <f t="shared" si="12"/>
        <v>39907.206428358608</v>
      </c>
      <c r="AB20" s="95">
        <f t="shared" si="12"/>
        <v>40025.100603960651</v>
      </c>
      <c r="AC20" s="92">
        <f t="shared" si="12"/>
        <v>40129.375815110376</v>
      </c>
      <c r="AD20" s="93">
        <f t="shared" si="12"/>
        <v>40221.318265011119</v>
      </c>
      <c r="AE20" s="94">
        <f t="shared" si="12"/>
        <v>40302.10024191811</v>
      </c>
      <c r="AF20" s="95">
        <f t="shared" si="12"/>
        <v>40372.788737239171</v>
      </c>
      <c r="AG20" s="96">
        <f t="shared" si="12"/>
        <v>40315.223030666079</v>
      </c>
      <c r="AH20" s="92">
        <f t="shared" si="12"/>
        <v>40248.947573931306</v>
      </c>
      <c r="AI20" s="93">
        <f t="shared" si="12"/>
        <v>40174.828939957712</v>
      </c>
      <c r="AJ20" s="94">
        <f t="shared" si="12"/>
        <v>40093.650285511299</v>
      </c>
      <c r="AK20" s="95">
        <f t="shared" si="12"/>
        <v>40006.118841718577</v>
      </c>
      <c r="AL20" s="92">
        <f t="shared" si="12"/>
        <v>39912.872838751384</v>
      </c>
      <c r="AM20" s="93">
        <f t="shared" si="12"/>
        <v>39814.487884959752</v>
      </c>
      <c r="AN20" s="94">
        <f t="shared" si="12"/>
        <v>39711.482825552739</v>
      </c>
      <c r="AO20" s="95">
        <f t="shared" si="12"/>
        <v>39604.325109025784</v>
      </c>
      <c r="AP20" s="96">
        <f t="shared" si="12"/>
        <v>39493.435691296938</v>
      </c>
      <c r="AQ20" s="92">
        <f t="shared" si="12"/>
        <v>39379.193508254699</v>
      </c>
    </row>
    <row r="21" spans="1:43" ht="15.75" customHeight="1" x14ac:dyDescent="0.25">
      <c r="A21" s="418" t="s">
        <v>227</v>
      </c>
      <c r="B21" s="92">
        <v>4869</v>
      </c>
      <c r="C21" s="93">
        <v>5515</v>
      </c>
      <c r="D21" s="148">
        <v>5713</v>
      </c>
      <c r="E21" s="95">
        <v>5757</v>
      </c>
      <c r="F21" s="96">
        <v>4145</v>
      </c>
      <c r="G21" s="163">
        <v>4193</v>
      </c>
      <c r="H21" s="93">
        <f t="shared" ref="H21:AQ21" si="13">G21*(1+H$7)</f>
        <v>4244.8663698364899</v>
      </c>
      <c r="I21" s="94">
        <f t="shared" si="13"/>
        <v>4297.3505321590728</v>
      </c>
      <c r="J21" s="95">
        <f t="shared" si="13"/>
        <v>4350.4596543965163</v>
      </c>
      <c r="K21" s="92">
        <f t="shared" si="13"/>
        <v>4404.2009855320293</v>
      </c>
      <c r="L21" s="93">
        <f t="shared" si="13"/>
        <v>4445.917238756605</v>
      </c>
      <c r="M21" s="94">
        <f t="shared" si="13"/>
        <v>4488.0273846588461</v>
      </c>
      <c r="N21" s="95">
        <f t="shared" si="13"/>
        <v>4530.535129337477</v>
      </c>
      <c r="O21" s="96">
        <f t="shared" si="13"/>
        <v>4573.4442136225562</v>
      </c>
      <c r="P21" s="92">
        <f t="shared" si="13"/>
        <v>4616.7584133994851</v>
      </c>
      <c r="Q21" s="93">
        <f t="shared" si="13"/>
        <v>4660.4815399360159</v>
      </c>
      <c r="R21" s="94">
        <f t="shared" si="13"/>
        <v>4704.6174402122924</v>
      </c>
      <c r="S21" s="95">
        <f t="shared" si="13"/>
        <v>4744.4653798137451</v>
      </c>
      <c r="T21" s="92">
        <f t="shared" si="13"/>
        <v>4780.3794775718598</v>
      </c>
      <c r="U21" s="93">
        <f t="shared" si="13"/>
        <v>4812.6919811495563</v>
      </c>
      <c r="V21" s="94">
        <f t="shared" si="13"/>
        <v>4841.713089793755</v>
      </c>
      <c r="W21" s="95">
        <f t="shared" si="13"/>
        <v>4867.7311859544625</v>
      </c>
      <c r="X21" s="96">
        <f t="shared" si="13"/>
        <v>4891.0133758720258</v>
      </c>
      <c r="Y21" s="92">
        <f t="shared" si="13"/>
        <v>4911.8062565394994</v>
      </c>
      <c r="Z21" s="93">
        <f t="shared" si="13"/>
        <v>4930.3368415928107</v>
      </c>
      <c r="AA21" s="94">
        <f t="shared" si="13"/>
        <v>4946.8135917373511</v>
      </c>
      <c r="AB21" s="95">
        <f t="shared" si="13"/>
        <v>4961.427506427216</v>
      </c>
      <c r="AC21" s="92">
        <f t="shared" si="13"/>
        <v>4974.3532428533617</v>
      </c>
      <c r="AD21" s="93">
        <f t="shared" si="13"/>
        <v>4985.750236066684</v>
      </c>
      <c r="AE21" s="94">
        <f t="shared" si="13"/>
        <v>4995.7638004600794</v>
      </c>
      <c r="AF21" s="95">
        <f t="shared" si="13"/>
        <v>5004.5261980501346</v>
      </c>
      <c r="AG21" s="96">
        <f t="shared" si="13"/>
        <v>4997.3904738243618</v>
      </c>
      <c r="AH21" s="92">
        <f t="shared" si="13"/>
        <v>4989.1751072398138</v>
      </c>
      <c r="AI21" s="93">
        <f t="shared" si="13"/>
        <v>4979.9875168581166</v>
      </c>
      <c r="AJ21" s="94">
        <f t="shared" si="13"/>
        <v>4969.9247811490823</v>
      </c>
      <c r="AK21" s="95">
        <f t="shared" si="13"/>
        <v>4959.0745669995258</v>
      </c>
      <c r="AL21" s="92">
        <f t="shared" si="13"/>
        <v>4947.5159880826741</v>
      </c>
      <c r="AM21" s="93">
        <f t="shared" si="13"/>
        <v>4935.320395602088</v>
      </c>
      <c r="AN21" s="94">
        <f t="shared" si="13"/>
        <v>4922.5521045214509</v>
      </c>
      <c r="AO21" s="95">
        <f t="shared" si="13"/>
        <v>4909.2690587756488</v>
      </c>
      <c r="AP21" s="96">
        <f t="shared" si="13"/>
        <v>4895.5234391772028</v>
      </c>
      <c r="AQ21" s="92">
        <f t="shared" si="13"/>
        <v>4881.3622178239211</v>
      </c>
    </row>
    <row r="22" spans="1:43" ht="15.75" customHeight="1" x14ac:dyDescent="0.25">
      <c r="A22" s="418" t="s">
        <v>228</v>
      </c>
      <c r="B22" s="100">
        <v>647</v>
      </c>
      <c r="C22" s="101">
        <v>554</v>
      </c>
      <c r="D22" s="178">
        <v>27</v>
      </c>
      <c r="E22" s="102">
        <v>805</v>
      </c>
      <c r="F22" s="96">
        <v>1054</v>
      </c>
      <c r="G22" s="163">
        <v>1196</v>
      </c>
      <c r="H22" s="93">
        <f t="shared" ref="H22:AQ22" si="14">G22*(1+H$7)</f>
        <v>1210.7942233065685</v>
      </c>
      <c r="I22" s="94">
        <f t="shared" si="14"/>
        <v>1225.7646640739927</v>
      </c>
      <c r="J22" s="95">
        <f t="shared" si="14"/>
        <v>1240.9133667203039</v>
      </c>
      <c r="K22" s="92">
        <f t="shared" si="14"/>
        <v>1256.2423989259023</v>
      </c>
      <c r="L22" s="93">
        <f t="shared" si="14"/>
        <v>1268.1414303727404</v>
      </c>
      <c r="M22" s="94">
        <f t="shared" si="14"/>
        <v>1280.152814703549</v>
      </c>
      <c r="N22" s="95">
        <f t="shared" si="14"/>
        <v>1292.2776090359225</v>
      </c>
      <c r="O22" s="96">
        <f t="shared" si="14"/>
        <v>1304.5168803941278</v>
      </c>
      <c r="P22" s="92">
        <f t="shared" si="14"/>
        <v>1316.8717058015229</v>
      </c>
      <c r="Q22" s="93">
        <f t="shared" si="14"/>
        <v>1329.3431723738317</v>
      </c>
      <c r="R22" s="94">
        <f t="shared" si="14"/>
        <v>1341.9323774132847</v>
      </c>
      <c r="S22" s="95">
        <f t="shared" si="14"/>
        <v>1353.29849612622</v>
      </c>
      <c r="T22" s="92">
        <f t="shared" si="14"/>
        <v>1363.5425364121027</v>
      </c>
      <c r="U22" s="93">
        <f t="shared" si="14"/>
        <v>1372.759267697322</v>
      </c>
      <c r="V22" s="94">
        <f t="shared" si="14"/>
        <v>1381.0371703776134</v>
      </c>
      <c r="W22" s="95">
        <f t="shared" si="14"/>
        <v>1388.4585018844598</v>
      </c>
      <c r="X22" s="96">
        <f t="shared" si="14"/>
        <v>1395.0994508807405</v>
      </c>
      <c r="Y22" s="92">
        <f t="shared" si="14"/>
        <v>1401.0303560270079</v>
      </c>
      <c r="Z22" s="93">
        <f t="shared" si="14"/>
        <v>1406.315970079896</v>
      </c>
      <c r="AA22" s="94">
        <f t="shared" si="14"/>
        <v>1411.0157538082219</v>
      </c>
      <c r="AB22" s="95">
        <f t="shared" si="14"/>
        <v>1415.1841873806231</v>
      </c>
      <c r="AC22" s="92">
        <f t="shared" si="14"/>
        <v>1418.8710895427196</v>
      </c>
      <c r="AD22" s="93">
        <f t="shared" si="14"/>
        <v>1422.1219371179957</v>
      </c>
      <c r="AE22" s="94">
        <f t="shared" si="14"/>
        <v>1424.9781791915709</v>
      </c>
      <c r="AF22" s="95">
        <f t="shared" si="14"/>
        <v>1427.4775418239835</v>
      </c>
      <c r="AG22" s="96">
        <f t="shared" si="14"/>
        <v>1425.4421671104076</v>
      </c>
      <c r="AH22" s="92">
        <f t="shared" si="14"/>
        <v>1423.0988381251657</v>
      </c>
      <c r="AI22" s="93">
        <f t="shared" si="14"/>
        <v>1420.4781946487742</v>
      </c>
      <c r="AJ22" s="94">
        <f t="shared" si="14"/>
        <v>1417.6079270818757</v>
      </c>
      <c r="AK22" s="95">
        <f t="shared" si="14"/>
        <v>1414.513041290588</v>
      </c>
      <c r="AL22" s="92">
        <f t="shared" si="14"/>
        <v>1411.2161034454759</v>
      </c>
      <c r="AM22" s="93">
        <f t="shared" si="14"/>
        <v>1407.7374655712138</v>
      </c>
      <c r="AN22" s="94">
        <f t="shared" si="14"/>
        <v>1404.0954726944092</v>
      </c>
      <c r="AO22" s="95">
        <f t="shared" si="14"/>
        <v>1400.3066525866152</v>
      </c>
      <c r="AP22" s="96">
        <f t="shared" si="14"/>
        <v>1396.3858891619213</v>
      </c>
      <c r="AQ22" s="92">
        <f t="shared" si="14"/>
        <v>1392.3465806146937</v>
      </c>
    </row>
    <row r="23" spans="1:43" ht="15.75" customHeight="1" x14ac:dyDescent="0.25">
      <c r="A23" s="419" t="s">
        <v>229</v>
      </c>
      <c r="B23" s="105"/>
      <c r="C23" s="106"/>
      <c r="D23" s="198"/>
      <c r="E23" s="391"/>
      <c r="F23" s="420">
        <v>20</v>
      </c>
      <c r="G23" s="421">
        <v>1269</v>
      </c>
      <c r="H23" s="101">
        <f t="shared" ref="H23:AQ23" si="15">G23*(1+H$7)</f>
        <v>1284.6972151973541</v>
      </c>
      <c r="I23" s="94">
        <f t="shared" si="15"/>
        <v>1300.5814036035927</v>
      </c>
      <c r="J23" s="95">
        <f t="shared" si="15"/>
        <v>1316.6547344214596</v>
      </c>
      <c r="K23" s="92">
        <f t="shared" si="15"/>
        <v>1332.919401535928</v>
      </c>
      <c r="L23" s="93">
        <f t="shared" si="15"/>
        <v>1345.5447116580331</v>
      </c>
      <c r="M23" s="94">
        <f t="shared" si="15"/>
        <v>1358.2892323234146</v>
      </c>
      <c r="N23" s="95">
        <f t="shared" si="15"/>
        <v>1371.1540851727307</v>
      </c>
      <c r="O23" s="96">
        <f t="shared" si="15"/>
        <v>1384.1404023579837</v>
      </c>
      <c r="P23" s="92">
        <f t="shared" si="15"/>
        <v>1397.2493266405793</v>
      </c>
      <c r="Q23" s="93">
        <f t="shared" si="15"/>
        <v>1410.482011490295</v>
      </c>
      <c r="R23" s="94">
        <f t="shared" si="15"/>
        <v>1423.8396211851662</v>
      </c>
      <c r="S23" s="95">
        <f t="shared" si="15"/>
        <v>1435.8994912911151</v>
      </c>
      <c r="T23" s="92">
        <f t="shared" si="15"/>
        <v>1446.7687949054837</v>
      </c>
      <c r="U23" s="93">
        <f t="shared" si="15"/>
        <v>1456.5480858761723</v>
      </c>
      <c r="V23" s="94">
        <f t="shared" si="15"/>
        <v>1465.3312451581871</v>
      </c>
      <c r="W23" s="95">
        <f t="shared" si="15"/>
        <v>1473.2055509125248</v>
      </c>
      <c r="X23" s="96">
        <f t="shared" si="15"/>
        <v>1480.2518421134282</v>
      </c>
      <c r="Y23" s="92">
        <f t="shared" si="15"/>
        <v>1486.5447506674525</v>
      </c>
      <c r="Z23" s="93">
        <f t="shared" si="15"/>
        <v>1492.1529816315956</v>
      </c>
      <c r="AA23" s="94">
        <f t="shared" si="15"/>
        <v>1497.1396250690918</v>
      </c>
      <c r="AB23" s="95">
        <f t="shared" si="15"/>
        <v>1501.5624864431531</v>
      </c>
      <c r="AC23" s="92">
        <f t="shared" si="15"/>
        <v>1505.4744252756786</v>
      </c>
      <c r="AD23" s="93">
        <f t="shared" si="15"/>
        <v>1508.9236941494457</v>
      </c>
      <c r="AE23" s="94">
        <f t="shared" si="15"/>
        <v>1511.9542720686488</v>
      </c>
      <c r="AF23" s="95">
        <f t="shared" si="15"/>
        <v>1514.6061877714344</v>
      </c>
      <c r="AG23" s="96">
        <f t="shared" si="15"/>
        <v>1512.4465803203241</v>
      </c>
      <c r="AH23" s="92">
        <f t="shared" si="15"/>
        <v>1509.960222057555</v>
      </c>
      <c r="AI23" s="93">
        <f t="shared" si="15"/>
        <v>1507.1796229174709</v>
      </c>
      <c r="AJ23" s="94">
        <f t="shared" si="15"/>
        <v>1504.1341634338637</v>
      </c>
      <c r="AK23" s="95">
        <f t="shared" si="15"/>
        <v>1500.850375750633</v>
      </c>
      <c r="AL23" s="92">
        <f t="shared" si="15"/>
        <v>1497.3522034049413</v>
      </c>
      <c r="AM23" s="93">
        <f t="shared" si="15"/>
        <v>1493.6612406437048</v>
      </c>
      <c r="AN23" s="94">
        <f t="shared" si="15"/>
        <v>1489.7969522150552</v>
      </c>
      <c r="AO23" s="95">
        <f t="shared" si="15"/>
        <v>1485.7768746926552</v>
      </c>
      <c r="AP23" s="96">
        <f t="shared" si="15"/>
        <v>1481.6168004569222</v>
      </c>
      <c r="AQ23" s="92">
        <f t="shared" si="15"/>
        <v>1477.3309454849891</v>
      </c>
    </row>
    <row r="24" spans="1:43" ht="15.75" customHeight="1" x14ac:dyDescent="0.2">
      <c r="A24" s="422" t="s">
        <v>99</v>
      </c>
      <c r="B24" s="423">
        <f t="shared" ref="B24:AQ24" si="16">SUM(B12:B23)</f>
        <v>802708</v>
      </c>
      <c r="C24" s="424">
        <f t="shared" si="16"/>
        <v>837192</v>
      </c>
      <c r="D24" s="425">
        <f t="shared" si="16"/>
        <v>874084</v>
      </c>
      <c r="E24" s="426">
        <f t="shared" si="16"/>
        <v>916214</v>
      </c>
      <c r="F24" s="351">
        <f t="shared" si="16"/>
        <v>784071</v>
      </c>
      <c r="G24" s="338">
        <f t="shared" si="16"/>
        <v>896798</v>
      </c>
      <c r="H24" s="297">
        <f t="shared" si="16"/>
        <v>907891.16879003693</v>
      </c>
      <c r="I24" s="298">
        <f t="shared" si="16"/>
        <v>919116.4709132344</v>
      </c>
      <c r="J24" s="299">
        <f t="shared" si="16"/>
        <v>930475.43933782179</v>
      </c>
      <c r="K24" s="300">
        <f t="shared" si="16"/>
        <v>941969.62447487563</v>
      </c>
      <c r="L24" s="297">
        <f t="shared" si="16"/>
        <v>950891.88835736841</v>
      </c>
      <c r="M24" s="298">
        <f t="shared" si="16"/>
        <v>959898.39792685048</v>
      </c>
      <c r="N24" s="299">
        <f t="shared" si="16"/>
        <v>968989.94584297435</v>
      </c>
      <c r="O24" s="301">
        <f t="shared" si="16"/>
        <v>978167.33219372341</v>
      </c>
      <c r="P24" s="300">
        <f t="shared" si="16"/>
        <v>987431.36456471076</v>
      </c>
      <c r="Q24" s="297">
        <f t="shared" si="16"/>
        <v>996782.85810912005</v>
      </c>
      <c r="R24" s="298">
        <f t="shared" si="16"/>
        <v>1006222.6356182935</v>
      </c>
      <c r="S24" s="299">
        <f t="shared" si="16"/>
        <v>1014745.3049573596</v>
      </c>
      <c r="T24" s="300">
        <f t="shared" si="16"/>
        <v>1022426.6049910542</v>
      </c>
      <c r="U24" s="297">
        <f t="shared" si="16"/>
        <v>1029337.5967829624</v>
      </c>
      <c r="V24" s="298">
        <f t="shared" si="16"/>
        <v>1035544.625685872</v>
      </c>
      <c r="W24" s="299">
        <f t="shared" si="16"/>
        <v>1041109.3708804179</v>
      </c>
      <c r="X24" s="301">
        <f t="shared" si="16"/>
        <v>1046088.9609957745</v>
      </c>
      <c r="Y24" s="300">
        <f t="shared" si="16"/>
        <v>1050536.1381474154</v>
      </c>
      <c r="Z24" s="297">
        <f t="shared" si="16"/>
        <v>1054499.4559663136</v>
      </c>
      <c r="AA24" s="298">
        <f t="shared" si="16"/>
        <v>1058023.4999863759</v>
      </c>
      <c r="AB24" s="299">
        <f t="shared" si="16"/>
        <v>1061149.1211325822</v>
      </c>
      <c r="AC24" s="300">
        <f t="shared" si="16"/>
        <v>1063913.6750499429</v>
      </c>
      <c r="AD24" s="297">
        <f t="shared" si="16"/>
        <v>1066351.2616752042</v>
      </c>
      <c r="AE24" s="298">
        <f t="shared" si="16"/>
        <v>1068492.9608216074</v>
      </c>
      <c r="AF24" s="299">
        <f t="shared" si="16"/>
        <v>1070367.0606627634</v>
      </c>
      <c r="AG24" s="301">
        <f t="shared" si="16"/>
        <v>1068840.8733948825</v>
      </c>
      <c r="AH24" s="300">
        <f t="shared" si="16"/>
        <v>1067083.7724355955</v>
      </c>
      <c r="AI24" s="297">
        <f t="shared" si="16"/>
        <v>1065118.7324453441</v>
      </c>
      <c r="AJ24" s="298">
        <f t="shared" si="16"/>
        <v>1062966.5165478026</v>
      </c>
      <c r="AK24" s="299">
        <f t="shared" si="16"/>
        <v>1060645.8749191612</v>
      </c>
      <c r="AL24" s="300">
        <f t="shared" si="16"/>
        <v>1058173.728376</v>
      </c>
      <c r="AM24" s="297">
        <f t="shared" si="16"/>
        <v>1055565.3374994425</v>
      </c>
      <c r="AN24" s="298">
        <f t="shared" si="16"/>
        <v>1052834.4579610373</v>
      </c>
      <c r="AO24" s="299">
        <f t="shared" si="16"/>
        <v>1049993.4827979694</v>
      </c>
      <c r="AP24" s="301">
        <f t="shared" si="16"/>
        <v>1047053.5724319672</v>
      </c>
      <c r="AQ24" s="300">
        <f t="shared" si="16"/>
        <v>1044024.7732458998</v>
      </c>
    </row>
    <row r="25" spans="1:43" ht="15.75" customHeight="1" x14ac:dyDescent="0.25">
      <c r="A25" s="111"/>
      <c r="B25" s="113">
        <f t="shared" ref="B25:G25" si="17">SUM(B12:B23)</f>
        <v>802708</v>
      </c>
      <c r="C25" s="113">
        <f t="shared" si="17"/>
        <v>837192</v>
      </c>
      <c r="D25" s="113">
        <f t="shared" si="17"/>
        <v>874084</v>
      </c>
      <c r="E25" s="113">
        <f t="shared" si="17"/>
        <v>916214</v>
      </c>
      <c r="F25" s="113">
        <f t="shared" si="17"/>
        <v>784071</v>
      </c>
      <c r="G25" s="113">
        <f t="shared" si="17"/>
        <v>896798</v>
      </c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</row>
    <row r="26" spans="1:43" ht="15.75" customHeight="1" x14ac:dyDescent="0.25">
      <c r="A26" s="111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</row>
    <row r="27" spans="1:43" ht="15.75" customHeight="1" x14ac:dyDescent="0.25">
      <c r="A27" s="111"/>
      <c r="B27" s="84"/>
      <c r="C27" s="939" t="s">
        <v>214</v>
      </c>
      <c r="D27" s="940"/>
      <c r="E27" s="940"/>
      <c r="F27" s="940"/>
      <c r="G27" s="941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</row>
    <row r="28" spans="1:43" ht="15.75" customHeight="1" x14ac:dyDescent="0.25">
      <c r="A28" s="111"/>
      <c r="B28" s="84"/>
      <c r="C28" s="114">
        <v>2017</v>
      </c>
      <c r="D28" s="115">
        <v>2018</v>
      </c>
      <c r="E28" s="115">
        <v>2019</v>
      </c>
      <c r="F28" s="115">
        <v>2020</v>
      </c>
      <c r="G28" s="116">
        <v>2021</v>
      </c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</row>
    <row r="29" spans="1:43" ht="15.75" customHeight="1" x14ac:dyDescent="0.25">
      <c r="A29" s="111"/>
      <c r="B29" s="84"/>
      <c r="C29" s="117">
        <f t="shared" ref="C29:G29" si="18">(C25-B25)/B25</f>
        <v>4.295958181555435E-2</v>
      </c>
      <c r="D29" s="118">
        <f t="shared" si="18"/>
        <v>4.4066355149117525E-2</v>
      </c>
      <c r="E29" s="118">
        <f t="shared" si="18"/>
        <v>4.8199028926281681E-2</v>
      </c>
      <c r="F29" s="118">
        <f t="shared" si="18"/>
        <v>-0.14422722202454885</v>
      </c>
      <c r="G29" s="119">
        <f t="shared" si="18"/>
        <v>0.14377141865978973</v>
      </c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</row>
    <row r="30" spans="1:43" ht="15.75" customHeight="1" x14ac:dyDescent="0.25">
      <c r="A30" s="111"/>
      <c r="B30" s="84"/>
      <c r="C30" s="120"/>
      <c r="D30" s="121">
        <f>AVERAGE(C29:E29)</f>
        <v>4.5074988630317857E-2</v>
      </c>
      <c r="E30" s="933" t="s">
        <v>100</v>
      </c>
      <c r="F30" s="934"/>
      <c r="G30" s="935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</row>
    <row r="31" spans="1:43" ht="15.75" customHeight="1" x14ac:dyDescent="0.25">
      <c r="A31" s="111"/>
      <c r="B31" s="84"/>
      <c r="C31" s="247">
        <f t="shared" ref="C31:G31" si="19">(C25-B25)/B25</f>
        <v>4.295958181555435E-2</v>
      </c>
      <c r="D31" s="247">
        <f t="shared" si="19"/>
        <v>4.4066355149117525E-2</v>
      </c>
      <c r="E31" s="247">
        <f t="shared" si="19"/>
        <v>4.8199028926281681E-2</v>
      </c>
      <c r="F31" s="247">
        <f t="shared" si="19"/>
        <v>-0.14422722202454885</v>
      </c>
      <c r="G31" s="247">
        <f t="shared" si="19"/>
        <v>0.14377141865978973</v>
      </c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</row>
    <row r="32" spans="1:43" ht="15.75" customHeight="1" x14ac:dyDescent="0.25">
      <c r="A32" s="111"/>
      <c r="B32" s="84"/>
      <c r="C32" s="247"/>
      <c r="D32" s="247">
        <f>AVERAGE(C31:E31)</f>
        <v>4.5074988630317857E-2</v>
      </c>
      <c r="E32" s="247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</row>
    <row r="33" spans="1:43" ht="15.75" customHeight="1" x14ac:dyDescent="0.25">
      <c r="A33" s="111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</row>
    <row r="34" spans="1:43" ht="15.75" customHeight="1" x14ac:dyDescent="0.25">
      <c r="A34" s="111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</row>
    <row r="35" spans="1:43" ht="15.75" customHeight="1" x14ac:dyDescent="0.25">
      <c r="A35" s="111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</row>
    <row r="36" spans="1:43" ht="15.75" customHeight="1" x14ac:dyDescent="0.25">
      <c r="A36" s="111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</row>
    <row r="37" spans="1:43" ht="15.75" customHeight="1" x14ac:dyDescent="0.25">
      <c r="A37" s="11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</row>
    <row r="38" spans="1:43" ht="15.75" customHeight="1" x14ac:dyDescent="0.25">
      <c r="A38" s="11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</row>
    <row r="39" spans="1:43" ht="15.75" customHeight="1" x14ac:dyDescent="0.25">
      <c r="A39" s="11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</row>
    <row r="40" spans="1:43" ht="15.75" customHeight="1" x14ac:dyDescent="0.25">
      <c r="A40" s="11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</row>
    <row r="41" spans="1:43" ht="15.75" customHeight="1" x14ac:dyDescent="0.25">
      <c r="A41" s="111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</row>
    <row r="42" spans="1:43" ht="15.75" customHeight="1" x14ac:dyDescent="0.25">
      <c r="A42" s="111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</row>
    <row r="43" spans="1:43" ht="15.75" customHeight="1" x14ac:dyDescent="0.25">
      <c r="A43" s="111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</row>
    <row r="44" spans="1:43" ht="15.75" customHeight="1" x14ac:dyDescent="0.25">
      <c r="A44" s="111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</row>
    <row r="45" spans="1:43" ht="15.75" customHeight="1" x14ac:dyDescent="0.25">
      <c r="A45" s="111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</row>
    <row r="46" spans="1:43" ht="15.75" customHeight="1" x14ac:dyDescent="0.25">
      <c r="A46" s="111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</row>
    <row r="47" spans="1:43" ht="15.75" customHeight="1" x14ac:dyDescent="0.25">
      <c r="A47" s="111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</row>
    <row r="48" spans="1:43" ht="15.75" customHeight="1" x14ac:dyDescent="0.25">
      <c r="A48" s="111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</row>
    <row r="49" spans="1:43" ht="15.75" customHeight="1" x14ac:dyDescent="0.25">
      <c r="A49" s="111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</row>
    <row r="50" spans="1:43" ht="15.75" customHeight="1" x14ac:dyDescent="0.25">
      <c r="A50" s="111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</row>
    <row r="51" spans="1:43" ht="15.75" customHeight="1" x14ac:dyDescent="0.25">
      <c r="A51" s="111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</row>
    <row r="52" spans="1:43" ht="15.75" customHeight="1" x14ac:dyDescent="0.25">
      <c r="A52" s="111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</row>
    <row r="53" spans="1:43" ht="15.75" customHeight="1" x14ac:dyDescent="0.25">
      <c r="A53" s="111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</row>
    <row r="54" spans="1:43" ht="15.75" customHeight="1" x14ac:dyDescent="0.25">
      <c r="A54" s="111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</row>
    <row r="55" spans="1:43" ht="15.75" customHeight="1" x14ac:dyDescent="0.25">
      <c r="A55" s="111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</row>
    <row r="56" spans="1:43" ht="15.75" customHeight="1" x14ac:dyDescent="0.25">
      <c r="A56" s="111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</row>
    <row r="57" spans="1:43" ht="15.75" customHeight="1" x14ac:dyDescent="0.25">
      <c r="A57" s="111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</row>
    <row r="58" spans="1:43" ht="15.75" customHeight="1" x14ac:dyDescent="0.25">
      <c r="A58" s="111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</row>
    <row r="59" spans="1:43" ht="15.75" customHeight="1" x14ac:dyDescent="0.25">
      <c r="A59" s="111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</row>
    <row r="60" spans="1:43" ht="15.75" customHeight="1" x14ac:dyDescent="0.25">
      <c r="A60" s="111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</row>
    <row r="61" spans="1:43" ht="15.75" customHeight="1" x14ac:dyDescent="0.25">
      <c r="A61" s="111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</row>
    <row r="62" spans="1:43" ht="15.75" customHeight="1" x14ac:dyDescent="0.25">
      <c r="A62" s="111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</row>
    <row r="63" spans="1:43" ht="15.75" customHeight="1" x14ac:dyDescent="0.25">
      <c r="A63" s="111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</row>
    <row r="64" spans="1:43" ht="15.75" customHeight="1" x14ac:dyDescent="0.25">
      <c r="A64" s="111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</row>
    <row r="65" spans="1:43" ht="15.75" customHeight="1" x14ac:dyDescent="0.25">
      <c r="A65" s="111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</row>
    <row r="66" spans="1:43" ht="15.75" customHeight="1" x14ac:dyDescent="0.25">
      <c r="A66" s="111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</row>
    <row r="67" spans="1:43" ht="15.75" customHeight="1" x14ac:dyDescent="0.25">
      <c r="A67" s="111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</row>
    <row r="68" spans="1:43" ht="15.75" customHeight="1" x14ac:dyDescent="0.25">
      <c r="A68" s="111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</row>
    <row r="69" spans="1:43" ht="15.75" customHeight="1" x14ac:dyDescent="0.25">
      <c r="A69" s="111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</row>
    <row r="70" spans="1:43" ht="15.75" customHeight="1" x14ac:dyDescent="0.25">
      <c r="A70" s="111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</row>
    <row r="71" spans="1:43" ht="15.75" customHeight="1" x14ac:dyDescent="0.25">
      <c r="A71" s="111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</row>
    <row r="72" spans="1:43" ht="15.75" customHeight="1" x14ac:dyDescent="0.25">
      <c r="A72" s="111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</row>
    <row r="73" spans="1:43" ht="15.75" customHeight="1" x14ac:dyDescent="0.25">
      <c r="A73" s="111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</row>
    <row r="74" spans="1:43" ht="15.75" customHeight="1" x14ac:dyDescent="0.25">
      <c r="A74" s="111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</row>
    <row r="75" spans="1:43" ht="15.75" customHeight="1" x14ac:dyDescent="0.25">
      <c r="A75" s="111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</row>
    <row r="76" spans="1:43" ht="15.75" customHeight="1" x14ac:dyDescent="0.25">
      <c r="A76" s="111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</row>
    <row r="77" spans="1:43" ht="15.75" customHeight="1" x14ac:dyDescent="0.25">
      <c r="A77" s="111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</row>
    <row r="78" spans="1:43" ht="15.75" customHeight="1" x14ac:dyDescent="0.25">
      <c r="A78" s="111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</row>
    <row r="79" spans="1:43" ht="15.75" customHeight="1" x14ac:dyDescent="0.25">
      <c r="A79" s="111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</row>
    <row r="80" spans="1:43" ht="15.75" customHeight="1" x14ac:dyDescent="0.25">
      <c r="A80" s="111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</row>
    <row r="81" spans="1:43" ht="15.75" customHeight="1" x14ac:dyDescent="0.25">
      <c r="A81" s="111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</row>
    <row r="82" spans="1:43" ht="15.75" customHeight="1" x14ac:dyDescent="0.25">
      <c r="A82" s="111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</row>
    <row r="83" spans="1:43" ht="15.75" customHeight="1" x14ac:dyDescent="0.25">
      <c r="A83" s="111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</row>
    <row r="84" spans="1:43" ht="15.75" customHeight="1" x14ac:dyDescent="0.25">
      <c r="A84" s="111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</row>
    <row r="85" spans="1:43" ht="15.75" customHeight="1" x14ac:dyDescent="0.25">
      <c r="A85" s="111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</row>
    <row r="86" spans="1:43" ht="15.75" customHeight="1" x14ac:dyDescent="0.25">
      <c r="A86" s="111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</row>
    <row r="87" spans="1:43" ht="15.75" customHeight="1" x14ac:dyDescent="0.25">
      <c r="A87" s="111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</row>
    <row r="88" spans="1:43" ht="15.75" customHeight="1" x14ac:dyDescent="0.25">
      <c r="A88" s="111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</row>
    <row r="89" spans="1:43" ht="15.75" customHeight="1" x14ac:dyDescent="0.25">
      <c r="A89" s="111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</row>
    <row r="90" spans="1:43" ht="15.75" customHeight="1" x14ac:dyDescent="0.25">
      <c r="A90" s="111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</row>
    <row r="91" spans="1:43" ht="15.75" customHeight="1" x14ac:dyDescent="0.25">
      <c r="A91" s="111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</row>
    <row r="92" spans="1:43" ht="15.75" customHeight="1" x14ac:dyDescent="0.25">
      <c r="A92" s="111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</row>
    <row r="93" spans="1:43" ht="15.75" customHeight="1" x14ac:dyDescent="0.25">
      <c r="A93" s="111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</row>
    <row r="94" spans="1:43" ht="15.75" customHeight="1" x14ac:dyDescent="0.25">
      <c r="A94" s="111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</row>
    <row r="95" spans="1:43" ht="15.75" customHeight="1" x14ac:dyDescent="0.25">
      <c r="A95" s="111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</row>
    <row r="96" spans="1:43" ht="15.75" customHeight="1" x14ac:dyDescent="0.25">
      <c r="A96" s="111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84"/>
    </row>
    <row r="97" spans="1:43" ht="15.75" customHeight="1" x14ac:dyDescent="0.25">
      <c r="A97" s="111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</row>
    <row r="98" spans="1:43" ht="15.75" customHeight="1" x14ac:dyDescent="0.25">
      <c r="A98" s="111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</row>
    <row r="99" spans="1:43" ht="15.75" customHeight="1" x14ac:dyDescent="0.25">
      <c r="A99" s="111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</row>
    <row r="100" spans="1:43" ht="15.75" customHeight="1" x14ac:dyDescent="0.25">
      <c r="A100" s="111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</row>
    <row r="101" spans="1:43" ht="15.75" customHeight="1" x14ac:dyDescent="0.25">
      <c r="A101" s="111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</row>
    <row r="102" spans="1:43" ht="15.75" customHeight="1" x14ac:dyDescent="0.25">
      <c r="A102" s="111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</row>
    <row r="103" spans="1:43" ht="15.75" customHeight="1" x14ac:dyDescent="0.25">
      <c r="A103" s="111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</row>
    <row r="104" spans="1:43" ht="15.75" customHeight="1" x14ac:dyDescent="0.25">
      <c r="A104" s="111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</row>
    <row r="105" spans="1:43" ht="15.75" customHeight="1" x14ac:dyDescent="0.25">
      <c r="A105" s="111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</row>
    <row r="106" spans="1:43" ht="15.75" customHeight="1" x14ac:dyDescent="0.25">
      <c r="A106" s="111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</row>
    <row r="107" spans="1:43" ht="15.75" customHeight="1" x14ac:dyDescent="0.25">
      <c r="A107" s="111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</row>
    <row r="108" spans="1:43" ht="15.75" customHeight="1" x14ac:dyDescent="0.25">
      <c r="A108" s="111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</row>
    <row r="109" spans="1:43" ht="15.75" customHeight="1" x14ac:dyDescent="0.25">
      <c r="A109" s="111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</row>
    <row r="110" spans="1:43" ht="15.75" customHeight="1" x14ac:dyDescent="0.25">
      <c r="A110" s="111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</row>
    <row r="111" spans="1:43" ht="15.75" customHeight="1" x14ac:dyDescent="0.25">
      <c r="A111" s="111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</row>
    <row r="112" spans="1:43" ht="15.75" customHeight="1" x14ac:dyDescent="0.25">
      <c r="A112" s="111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</row>
    <row r="113" spans="1:43" ht="15.75" customHeight="1" x14ac:dyDescent="0.25">
      <c r="A113" s="111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</row>
    <row r="114" spans="1:43" ht="15.75" customHeight="1" x14ac:dyDescent="0.25">
      <c r="A114" s="111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</row>
    <row r="115" spans="1:43" ht="15.75" customHeight="1" x14ac:dyDescent="0.25">
      <c r="A115" s="111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</row>
    <row r="116" spans="1:43" ht="15.75" customHeight="1" x14ac:dyDescent="0.25">
      <c r="A116" s="111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84"/>
    </row>
    <row r="117" spans="1:43" ht="15.75" customHeight="1" x14ac:dyDescent="0.25">
      <c r="A117" s="111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</row>
    <row r="118" spans="1:43" ht="15.75" customHeight="1" x14ac:dyDescent="0.25">
      <c r="A118" s="111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</row>
    <row r="119" spans="1:43" ht="15.75" customHeight="1" x14ac:dyDescent="0.25">
      <c r="A119" s="111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</row>
    <row r="120" spans="1:43" ht="15.75" customHeight="1" x14ac:dyDescent="0.25">
      <c r="A120" s="111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84"/>
      <c r="AM120" s="84"/>
      <c r="AN120" s="84"/>
      <c r="AO120" s="84"/>
      <c r="AP120" s="84"/>
      <c r="AQ120" s="84"/>
    </row>
    <row r="121" spans="1:43" ht="15.75" customHeight="1" x14ac:dyDescent="0.25">
      <c r="A121" s="111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</row>
    <row r="122" spans="1:43" ht="15.75" customHeight="1" x14ac:dyDescent="0.25">
      <c r="A122" s="111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  <c r="AP122" s="84"/>
      <c r="AQ122" s="84"/>
    </row>
    <row r="123" spans="1:43" ht="15.75" customHeight="1" x14ac:dyDescent="0.25">
      <c r="A123" s="111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</row>
    <row r="124" spans="1:43" ht="15.75" customHeight="1" x14ac:dyDescent="0.25">
      <c r="A124" s="111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  <c r="AP124" s="84"/>
      <c r="AQ124" s="84"/>
    </row>
    <row r="125" spans="1:43" ht="15.75" customHeight="1" x14ac:dyDescent="0.25">
      <c r="A125" s="111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</row>
    <row r="126" spans="1:43" ht="15.75" customHeight="1" x14ac:dyDescent="0.25">
      <c r="A126" s="111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</row>
    <row r="127" spans="1:43" ht="15.75" customHeight="1" x14ac:dyDescent="0.25">
      <c r="A127" s="111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84"/>
      <c r="AM127" s="84"/>
      <c r="AN127" s="84"/>
      <c r="AO127" s="84"/>
      <c r="AP127" s="84"/>
      <c r="AQ127" s="84"/>
    </row>
    <row r="128" spans="1:43" ht="15.75" customHeight="1" x14ac:dyDescent="0.25">
      <c r="A128" s="111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84"/>
      <c r="AM128" s="84"/>
      <c r="AN128" s="84"/>
      <c r="AO128" s="84"/>
      <c r="AP128" s="84"/>
      <c r="AQ128" s="84"/>
    </row>
    <row r="129" spans="1:43" ht="15.75" customHeight="1" x14ac:dyDescent="0.25">
      <c r="A129" s="111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</row>
    <row r="130" spans="1:43" ht="15.75" customHeight="1" x14ac:dyDescent="0.25">
      <c r="A130" s="111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84"/>
      <c r="AM130" s="84"/>
      <c r="AN130" s="84"/>
      <c r="AO130" s="84"/>
      <c r="AP130" s="84"/>
      <c r="AQ130" s="84"/>
    </row>
    <row r="131" spans="1:43" ht="15.75" customHeight="1" x14ac:dyDescent="0.25">
      <c r="A131" s="111"/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</row>
    <row r="132" spans="1:43" ht="15.75" customHeight="1" x14ac:dyDescent="0.25">
      <c r="A132" s="111"/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</row>
    <row r="133" spans="1:43" ht="15.75" customHeight="1" x14ac:dyDescent="0.25">
      <c r="A133" s="111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84"/>
      <c r="AM133" s="84"/>
      <c r="AN133" s="84"/>
      <c r="AO133" s="84"/>
      <c r="AP133" s="84"/>
      <c r="AQ133" s="84"/>
    </row>
    <row r="134" spans="1:43" ht="15.75" customHeight="1" x14ac:dyDescent="0.25">
      <c r="A134" s="111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</row>
    <row r="135" spans="1:43" ht="15.75" customHeight="1" x14ac:dyDescent="0.25">
      <c r="A135" s="111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</row>
    <row r="136" spans="1:43" ht="15.75" customHeight="1" x14ac:dyDescent="0.25">
      <c r="A136" s="111"/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</row>
    <row r="137" spans="1:43" ht="15.75" customHeight="1" x14ac:dyDescent="0.25">
      <c r="A137" s="111"/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84"/>
      <c r="AM137" s="84"/>
      <c r="AN137" s="84"/>
      <c r="AO137" s="84"/>
      <c r="AP137" s="84"/>
      <c r="AQ137" s="84"/>
    </row>
    <row r="138" spans="1:43" ht="15.75" customHeight="1" x14ac:dyDescent="0.25">
      <c r="A138" s="111"/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84"/>
      <c r="AM138" s="84"/>
      <c r="AN138" s="84"/>
      <c r="AO138" s="84"/>
      <c r="AP138" s="84"/>
      <c r="AQ138" s="84"/>
    </row>
    <row r="139" spans="1:43" ht="15.75" customHeight="1" x14ac:dyDescent="0.25">
      <c r="A139" s="111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</row>
    <row r="140" spans="1:43" ht="15.75" customHeight="1" x14ac:dyDescent="0.25">
      <c r="A140" s="111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84"/>
      <c r="AQ140" s="84"/>
    </row>
    <row r="141" spans="1:43" ht="15.75" customHeight="1" x14ac:dyDescent="0.25">
      <c r="A141" s="111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</row>
    <row r="142" spans="1:43" ht="15.75" customHeight="1" x14ac:dyDescent="0.25">
      <c r="A142" s="111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</row>
    <row r="143" spans="1:43" ht="15.75" customHeight="1" x14ac:dyDescent="0.25">
      <c r="A143" s="111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</row>
    <row r="144" spans="1:43" ht="15.75" customHeight="1" x14ac:dyDescent="0.25">
      <c r="A144" s="111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</row>
    <row r="145" spans="1:43" ht="15.75" customHeight="1" x14ac:dyDescent="0.25">
      <c r="A145" s="111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</row>
    <row r="146" spans="1:43" ht="15.75" customHeight="1" x14ac:dyDescent="0.25">
      <c r="A146" s="111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</row>
    <row r="147" spans="1:43" ht="15.75" customHeight="1" x14ac:dyDescent="0.25">
      <c r="A147" s="111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</row>
    <row r="148" spans="1:43" ht="15.75" customHeight="1" x14ac:dyDescent="0.25">
      <c r="A148" s="111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</row>
    <row r="149" spans="1:43" ht="15.75" customHeight="1" x14ac:dyDescent="0.25">
      <c r="A149" s="111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84"/>
      <c r="AO149" s="84"/>
      <c r="AP149" s="84"/>
      <c r="AQ149" s="84"/>
    </row>
    <row r="150" spans="1:43" ht="15.75" customHeight="1" x14ac:dyDescent="0.25">
      <c r="A150" s="111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</row>
    <row r="151" spans="1:43" ht="15.75" customHeight="1" x14ac:dyDescent="0.25">
      <c r="A151" s="111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84"/>
      <c r="AM151" s="84"/>
      <c r="AN151" s="84"/>
      <c r="AO151" s="84"/>
      <c r="AP151" s="84"/>
      <c r="AQ151" s="84"/>
    </row>
    <row r="152" spans="1:43" ht="15.75" customHeight="1" x14ac:dyDescent="0.25">
      <c r="A152" s="111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84"/>
    </row>
    <row r="153" spans="1:43" ht="15.75" customHeight="1" x14ac:dyDescent="0.25">
      <c r="A153" s="111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84"/>
      <c r="AM153" s="84"/>
      <c r="AN153" s="84"/>
      <c r="AO153" s="84"/>
      <c r="AP153" s="84"/>
      <c r="AQ153" s="84"/>
    </row>
    <row r="154" spans="1:43" ht="15.75" customHeight="1" x14ac:dyDescent="0.25">
      <c r="A154" s="111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84"/>
      <c r="AM154" s="84"/>
      <c r="AN154" s="84"/>
      <c r="AO154" s="84"/>
      <c r="AP154" s="84"/>
      <c r="AQ154" s="84"/>
    </row>
    <row r="155" spans="1:43" ht="15.75" customHeight="1" x14ac:dyDescent="0.25">
      <c r="A155" s="111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</row>
    <row r="156" spans="1:43" ht="15.75" customHeight="1" x14ac:dyDescent="0.25">
      <c r="A156" s="111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</row>
    <row r="157" spans="1:43" ht="15.75" customHeight="1" x14ac:dyDescent="0.25">
      <c r="A157" s="111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84"/>
      <c r="AM157" s="84"/>
      <c r="AN157" s="84"/>
      <c r="AO157" s="84"/>
      <c r="AP157" s="84"/>
      <c r="AQ157" s="84"/>
    </row>
    <row r="158" spans="1:43" ht="15.75" customHeight="1" x14ac:dyDescent="0.25">
      <c r="A158" s="111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</row>
    <row r="159" spans="1:43" ht="15.75" customHeight="1" x14ac:dyDescent="0.25">
      <c r="A159" s="111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  <c r="AM159" s="84"/>
      <c r="AN159" s="84"/>
      <c r="AO159" s="84"/>
      <c r="AP159" s="84"/>
      <c r="AQ159" s="84"/>
    </row>
    <row r="160" spans="1:43" ht="15.75" customHeight="1" x14ac:dyDescent="0.25">
      <c r="A160" s="111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</row>
    <row r="161" spans="1:43" ht="15.75" customHeight="1" x14ac:dyDescent="0.25">
      <c r="A161" s="111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</row>
    <row r="162" spans="1:43" ht="15.75" customHeight="1" x14ac:dyDescent="0.25">
      <c r="A162" s="111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</row>
    <row r="163" spans="1:43" ht="15.75" customHeight="1" x14ac:dyDescent="0.25">
      <c r="A163" s="111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84"/>
      <c r="AM163" s="84"/>
      <c r="AN163" s="84"/>
      <c r="AO163" s="84"/>
      <c r="AP163" s="84"/>
      <c r="AQ163" s="84"/>
    </row>
    <row r="164" spans="1:43" ht="15.75" customHeight="1" x14ac:dyDescent="0.25">
      <c r="A164" s="111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84"/>
      <c r="AM164" s="84"/>
      <c r="AN164" s="84"/>
      <c r="AO164" s="84"/>
      <c r="AP164" s="84"/>
      <c r="AQ164" s="84"/>
    </row>
    <row r="165" spans="1:43" ht="15.75" customHeight="1" x14ac:dyDescent="0.25">
      <c r="A165" s="111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84"/>
      <c r="AM165" s="84"/>
      <c r="AN165" s="84"/>
      <c r="AO165" s="84"/>
      <c r="AP165" s="84"/>
      <c r="AQ165" s="84"/>
    </row>
    <row r="166" spans="1:43" ht="15.75" customHeight="1" x14ac:dyDescent="0.25">
      <c r="A166" s="111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</row>
    <row r="167" spans="1:43" ht="15.75" customHeight="1" x14ac:dyDescent="0.25">
      <c r="A167" s="111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</row>
    <row r="168" spans="1:43" ht="15.75" customHeight="1" x14ac:dyDescent="0.25">
      <c r="A168" s="111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</row>
    <row r="169" spans="1:43" ht="15.75" customHeight="1" x14ac:dyDescent="0.25">
      <c r="A169" s="111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</row>
    <row r="170" spans="1:43" ht="15.75" customHeight="1" x14ac:dyDescent="0.25">
      <c r="A170" s="111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</row>
    <row r="171" spans="1:43" ht="15.75" customHeight="1" x14ac:dyDescent="0.25">
      <c r="A171" s="111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</row>
    <row r="172" spans="1:43" ht="15.75" customHeight="1" x14ac:dyDescent="0.25">
      <c r="A172" s="111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</row>
    <row r="173" spans="1:43" ht="15.75" customHeight="1" x14ac:dyDescent="0.25">
      <c r="A173" s="111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84"/>
      <c r="AM173" s="84"/>
      <c r="AN173" s="84"/>
      <c r="AO173" s="84"/>
      <c r="AP173" s="84"/>
      <c r="AQ173" s="84"/>
    </row>
    <row r="174" spans="1:43" ht="15.75" customHeight="1" x14ac:dyDescent="0.25">
      <c r="A174" s="111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</row>
    <row r="175" spans="1:43" ht="15.75" customHeight="1" x14ac:dyDescent="0.25">
      <c r="A175" s="111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84"/>
      <c r="AM175" s="84"/>
      <c r="AN175" s="84"/>
      <c r="AO175" s="84"/>
      <c r="AP175" s="84"/>
      <c r="AQ175" s="84"/>
    </row>
    <row r="176" spans="1:43" ht="15.75" customHeight="1" x14ac:dyDescent="0.25">
      <c r="A176" s="111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</row>
    <row r="177" spans="1:43" ht="15.75" customHeight="1" x14ac:dyDescent="0.25">
      <c r="A177" s="111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84"/>
    </row>
    <row r="178" spans="1:43" ht="15.75" customHeight="1" x14ac:dyDescent="0.25">
      <c r="A178" s="111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</row>
    <row r="179" spans="1:43" ht="15.75" customHeight="1" x14ac:dyDescent="0.25">
      <c r="A179" s="111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</row>
    <row r="180" spans="1:43" ht="15.75" customHeight="1" x14ac:dyDescent="0.25">
      <c r="A180" s="111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</row>
    <row r="181" spans="1:43" ht="15.75" customHeight="1" x14ac:dyDescent="0.25">
      <c r="A181" s="111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</row>
    <row r="182" spans="1:43" ht="15.75" customHeight="1" x14ac:dyDescent="0.25">
      <c r="A182" s="111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84"/>
      <c r="AM182" s="84"/>
      <c r="AN182" s="84"/>
      <c r="AO182" s="84"/>
      <c r="AP182" s="84"/>
      <c r="AQ182" s="84"/>
    </row>
    <row r="183" spans="1:43" ht="15.75" customHeight="1" x14ac:dyDescent="0.25">
      <c r="A183" s="111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</row>
    <row r="184" spans="1:43" ht="15.75" customHeight="1" x14ac:dyDescent="0.25">
      <c r="A184" s="111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</row>
    <row r="185" spans="1:43" ht="15.75" customHeight="1" x14ac:dyDescent="0.25">
      <c r="A185" s="111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</row>
    <row r="186" spans="1:43" ht="15.75" customHeight="1" x14ac:dyDescent="0.25">
      <c r="A186" s="111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</row>
    <row r="187" spans="1:43" ht="15.75" customHeight="1" x14ac:dyDescent="0.25">
      <c r="A187" s="111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</row>
    <row r="188" spans="1:43" ht="15.75" customHeight="1" x14ac:dyDescent="0.25">
      <c r="A188" s="111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</row>
    <row r="189" spans="1:43" ht="15.75" customHeight="1" x14ac:dyDescent="0.25">
      <c r="A189" s="111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</row>
    <row r="190" spans="1:43" ht="15.75" customHeight="1" x14ac:dyDescent="0.25">
      <c r="A190" s="111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</row>
    <row r="191" spans="1:43" ht="15.75" customHeight="1" x14ac:dyDescent="0.25">
      <c r="A191" s="111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</row>
    <row r="192" spans="1:43" ht="15.75" customHeight="1" x14ac:dyDescent="0.25">
      <c r="A192" s="111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</row>
    <row r="193" spans="1:43" ht="15.75" customHeight="1" x14ac:dyDescent="0.25">
      <c r="A193" s="111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</row>
    <row r="194" spans="1:43" ht="15.75" customHeight="1" x14ac:dyDescent="0.25">
      <c r="A194" s="111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</row>
    <row r="195" spans="1:43" ht="15.75" customHeight="1" x14ac:dyDescent="0.25">
      <c r="A195" s="111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84"/>
      <c r="AM195" s="84"/>
      <c r="AN195" s="84"/>
      <c r="AO195" s="84"/>
      <c r="AP195" s="84"/>
      <c r="AQ195" s="84"/>
    </row>
    <row r="196" spans="1:43" ht="15.75" customHeight="1" x14ac:dyDescent="0.25">
      <c r="A196" s="111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</row>
    <row r="197" spans="1:43" ht="15.75" customHeight="1" x14ac:dyDescent="0.25">
      <c r="A197" s="111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</row>
    <row r="198" spans="1:43" ht="15.75" customHeight="1" x14ac:dyDescent="0.25">
      <c r="A198" s="111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</row>
    <row r="199" spans="1:43" ht="15.75" customHeight="1" x14ac:dyDescent="0.25">
      <c r="A199" s="111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</row>
    <row r="200" spans="1:43" ht="15.75" customHeight="1" x14ac:dyDescent="0.25">
      <c r="A200" s="111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</row>
    <row r="201" spans="1:43" ht="15.75" customHeight="1" x14ac:dyDescent="0.25">
      <c r="A201" s="111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</row>
    <row r="202" spans="1:43" ht="15.75" customHeight="1" x14ac:dyDescent="0.25">
      <c r="A202" s="111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</row>
    <row r="203" spans="1:43" ht="15.75" customHeight="1" x14ac:dyDescent="0.25">
      <c r="A203" s="111"/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84"/>
      <c r="AM203" s="84"/>
      <c r="AN203" s="84"/>
      <c r="AO203" s="84"/>
      <c r="AP203" s="84"/>
      <c r="AQ203" s="84"/>
    </row>
    <row r="204" spans="1:43" ht="15.75" customHeight="1" x14ac:dyDescent="0.25">
      <c r="A204" s="111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</row>
    <row r="205" spans="1:43" ht="15.75" customHeight="1" x14ac:dyDescent="0.25">
      <c r="A205" s="111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</row>
    <row r="206" spans="1:43" ht="15.75" customHeight="1" x14ac:dyDescent="0.25">
      <c r="A206" s="111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</row>
    <row r="207" spans="1:43" ht="15.75" customHeight="1" x14ac:dyDescent="0.25">
      <c r="A207" s="111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</row>
    <row r="208" spans="1:43" ht="15.75" customHeight="1" x14ac:dyDescent="0.25">
      <c r="A208" s="111"/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84"/>
      <c r="AM208" s="84"/>
      <c r="AN208" s="84"/>
      <c r="AO208" s="84"/>
      <c r="AP208" s="84"/>
      <c r="AQ208" s="84"/>
    </row>
    <row r="209" spans="1:43" ht="15.75" customHeight="1" x14ac:dyDescent="0.25">
      <c r="A209" s="111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</row>
    <row r="210" spans="1:43" ht="15.75" customHeight="1" x14ac:dyDescent="0.25">
      <c r="A210" s="111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</row>
    <row r="211" spans="1:43" ht="15.75" customHeight="1" x14ac:dyDescent="0.25">
      <c r="A211" s="111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</row>
    <row r="212" spans="1:43" ht="15.75" customHeight="1" x14ac:dyDescent="0.25">
      <c r="A212" s="111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</row>
    <row r="213" spans="1:43" ht="15.75" customHeight="1" x14ac:dyDescent="0.25">
      <c r="A213" s="111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</row>
    <row r="214" spans="1:43" ht="15.75" customHeight="1" x14ac:dyDescent="0.25">
      <c r="A214" s="111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</row>
    <row r="215" spans="1:43" ht="15.75" customHeight="1" x14ac:dyDescent="0.25">
      <c r="A215" s="111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</row>
    <row r="216" spans="1:43" ht="15.75" customHeight="1" x14ac:dyDescent="0.25">
      <c r="A216" s="111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</row>
    <row r="217" spans="1:43" ht="15.75" customHeight="1" x14ac:dyDescent="0.25">
      <c r="A217" s="111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84"/>
      <c r="AM217" s="84"/>
      <c r="AN217" s="84"/>
      <c r="AO217" s="84"/>
      <c r="AP217" s="84"/>
      <c r="AQ217" s="84"/>
    </row>
    <row r="218" spans="1:43" ht="15.75" customHeight="1" x14ac:dyDescent="0.25">
      <c r="A218" s="111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84"/>
      <c r="AM218" s="84"/>
      <c r="AN218" s="84"/>
      <c r="AO218" s="84"/>
      <c r="AP218" s="84"/>
      <c r="AQ218" s="84"/>
    </row>
    <row r="219" spans="1:43" ht="15.75" customHeight="1" x14ac:dyDescent="0.25">
      <c r="A219" s="111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</row>
    <row r="220" spans="1:43" ht="15.75" customHeight="1" x14ac:dyDescent="0.25">
      <c r="A220" s="111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84"/>
      <c r="AM220" s="84"/>
      <c r="AN220" s="84"/>
      <c r="AO220" s="84"/>
      <c r="AP220" s="84"/>
      <c r="AQ220" s="84"/>
    </row>
    <row r="221" spans="1:43" ht="15.75" customHeight="1" x14ac:dyDescent="0.25">
      <c r="A221" s="111"/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84"/>
      <c r="AM221" s="84"/>
      <c r="AN221" s="84"/>
      <c r="AO221" s="84"/>
      <c r="AP221" s="84"/>
      <c r="AQ221" s="84"/>
    </row>
    <row r="222" spans="1:43" ht="15.75" customHeight="1" x14ac:dyDescent="0.25">
      <c r="A222" s="111"/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84"/>
      <c r="AM222" s="84"/>
      <c r="AN222" s="84"/>
      <c r="AO222" s="84"/>
      <c r="AP222" s="84"/>
      <c r="AQ222" s="84"/>
    </row>
    <row r="223" spans="1:43" ht="15.75" customHeight="1" x14ac:dyDescent="0.25">
      <c r="A223" s="111"/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84"/>
      <c r="AM223" s="84"/>
      <c r="AN223" s="84"/>
      <c r="AO223" s="84"/>
      <c r="AP223" s="84"/>
      <c r="AQ223" s="84"/>
    </row>
    <row r="224" spans="1:43" ht="15.75" customHeight="1" x14ac:dyDescent="0.25">
      <c r="A224" s="111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84"/>
      <c r="AM224" s="84"/>
      <c r="AN224" s="84"/>
      <c r="AO224" s="84"/>
      <c r="AP224" s="84"/>
      <c r="AQ224" s="84"/>
    </row>
    <row r="225" spans="1:43" ht="15.75" customHeight="1" x14ac:dyDescent="0.25">
      <c r="A225" s="111"/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84"/>
      <c r="AM225" s="84"/>
      <c r="AN225" s="84"/>
      <c r="AO225" s="84"/>
      <c r="AP225" s="84"/>
      <c r="AQ225" s="84"/>
    </row>
    <row r="226" spans="1:43" ht="15.75" customHeight="1" x14ac:dyDescent="0.25">
      <c r="A226" s="111"/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84"/>
      <c r="AM226" s="84"/>
      <c r="AN226" s="84"/>
      <c r="AO226" s="84"/>
      <c r="AP226" s="84"/>
      <c r="AQ226" s="84"/>
    </row>
    <row r="227" spans="1:43" ht="15.75" customHeight="1" x14ac:dyDescent="0.25">
      <c r="A227" s="111"/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84"/>
      <c r="AM227" s="84"/>
      <c r="AN227" s="84"/>
      <c r="AO227" s="84"/>
      <c r="AP227" s="84"/>
      <c r="AQ227" s="84"/>
    </row>
    <row r="228" spans="1:43" ht="15.75" customHeight="1" x14ac:dyDescent="0.25">
      <c r="A228" s="111"/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84"/>
      <c r="AM228" s="84"/>
      <c r="AN228" s="84"/>
      <c r="AO228" s="84"/>
      <c r="AP228" s="84"/>
      <c r="AQ228" s="84"/>
    </row>
    <row r="229" spans="1:43" ht="15.75" customHeight="1" x14ac:dyDescent="0.25">
      <c r="A229" s="111"/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84"/>
      <c r="AM229" s="84"/>
      <c r="AN229" s="84"/>
      <c r="AO229" s="84"/>
      <c r="AP229" s="84"/>
      <c r="AQ229" s="84"/>
    </row>
    <row r="230" spans="1:43" ht="15.75" customHeight="1" x14ac:dyDescent="0.25">
      <c r="A230" s="111"/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84"/>
      <c r="AM230" s="84"/>
      <c r="AN230" s="84"/>
      <c r="AO230" s="84"/>
      <c r="AP230" s="84"/>
      <c r="AQ230" s="84"/>
    </row>
    <row r="231" spans="1:43" ht="15.75" customHeight="1" x14ac:dyDescent="0.25">
      <c r="A231" s="111"/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84"/>
      <c r="AM231" s="84"/>
      <c r="AN231" s="84"/>
      <c r="AO231" s="84"/>
      <c r="AP231" s="84"/>
      <c r="AQ231" s="84"/>
    </row>
    <row r="232" spans="1:43" ht="15.75" customHeight="1" x14ac:dyDescent="0.25">
      <c r="A232" s="111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</row>
    <row r="233" spans="1:43" ht="15.75" customHeight="1" x14ac:dyDescent="0.25">
      <c r="A233" s="111"/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</row>
    <row r="234" spans="1:43" ht="15.75" customHeight="1" x14ac:dyDescent="0.25">
      <c r="A234" s="111"/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84"/>
      <c r="AM234" s="84"/>
      <c r="AN234" s="84"/>
      <c r="AO234" s="84"/>
      <c r="AP234" s="84"/>
      <c r="AQ234" s="84"/>
    </row>
    <row r="235" spans="1:43" ht="15.75" customHeight="1" x14ac:dyDescent="0.25">
      <c r="A235" s="111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</row>
    <row r="236" spans="1:43" ht="15.75" customHeight="1" x14ac:dyDescent="0.25">
      <c r="A236" s="111"/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</row>
    <row r="237" spans="1:43" ht="15.75" customHeight="1" x14ac:dyDescent="0.25">
      <c r="A237" s="111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</row>
    <row r="238" spans="1:43" ht="15.75" customHeight="1" x14ac:dyDescent="0.25">
      <c r="A238" s="111"/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84"/>
      <c r="AM238" s="84"/>
      <c r="AN238" s="84"/>
      <c r="AO238" s="84"/>
      <c r="AP238" s="84"/>
      <c r="AQ238" s="84"/>
    </row>
    <row r="239" spans="1:43" ht="15.75" customHeight="1" x14ac:dyDescent="0.25">
      <c r="A239" s="111"/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84"/>
      <c r="AM239" s="84"/>
      <c r="AN239" s="84"/>
      <c r="AO239" s="84"/>
      <c r="AP239" s="84"/>
      <c r="AQ239" s="84"/>
    </row>
    <row r="240" spans="1:43" ht="15.75" customHeight="1" x14ac:dyDescent="0.25">
      <c r="A240" s="111"/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84"/>
      <c r="AM240" s="84"/>
      <c r="AN240" s="84"/>
      <c r="AO240" s="84"/>
      <c r="AP240" s="84"/>
      <c r="AQ240" s="84"/>
    </row>
    <row r="241" spans="1:43" ht="15.75" customHeight="1" x14ac:dyDescent="0.25">
      <c r="A241" s="111"/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84"/>
      <c r="AM241" s="84"/>
      <c r="AN241" s="84"/>
      <c r="AO241" s="84"/>
      <c r="AP241" s="84"/>
      <c r="AQ241" s="84"/>
    </row>
    <row r="242" spans="1:43" ht="15.75" customHeight="1" x14ac:dyDescent="0.25">
      <c r="A242" s="111"/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84"/>
      <c r="AM242" s="84"/>
      <c r="AN242" s="84"/>
      <c r="AO242" s="84"/>
      <c r="AP242" s="84"/>
      <c r="AQ242" s="84"/>
    </row>
    <row r="243" spans="1:43" ht="15.75" customHeight="1" x14ac:dyDescent="0.25">
      <c r="A243" s="111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  <c r="AM243" s="84"/>
      <c r="AN243" s="84"/>
      <c r="AO243" s="84"/>
      <c r="AP243" s="84"/>
      <c r="AQ243" s="84"/>
    </row>
    <row r="244" spans="1:43" ht="15.75" customHeight="1" x14ac:dyDescent="0.25">
      <c r="A244" s="111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</row>
    <row r="245" spans="1:43" ht="15.75" customHeight="1" x14ac:dyDescent="0.25">
      <c r="A245" s="111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84"/>
      <c r="AM245" s="84"/>
      <c r="AN245" s="84"/>
      <c r="AO245" s="84"/>
      <c r="AP245" s="84"/>
      <c r="AQ245" s="84"/>
    </row>
    <row r="246" spans="1:43" ht="15.75" customHeight="1" x14ac:dyDescent="0.25">
      <c r="A246" s="111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</row>
    <row r="247" spans="1:43" ht="15.75" customHeight="1" x14ac:dyDescent="0.25">
      <c r="A247" s="111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</row>
    <row r="248" spans="1:43" ht="15.75" customHeight="1" x14ac:dyDescent="0.25">
      <c r="A248" s="111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</row>
    <row r="249" spans="1:43" ht="15.75" customHeight="1" x14ac:dyDescent="0.25">
      <c r="A249" s="111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</row>
    <row r="250" spans="1:43" ht="15.75" customHeight="1" x14ac:dyDescent="0.25">
      <c r="A250" s="111"/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</row>
    <row r="251" spans="1:43" ht="15.75" customHeight="1" x14ac:dyDescent="0.25">
      <c r="A251" s="111"/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</row>
    <row r="252" spans="1:43" ht="15.75" customHeight="1" x14ac:dyDescent="0.25">
      <c r="A252" s="111"/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</row>
    <row r="253" spans="1:43" ht="15.75" customHeight="1" x14ac:dyDescent="0.25">
      <c r="A253" s="111"/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</row>
    <row r="254" spans="1:43" ht="15.75" customHeight="1" x14ac:dyDescent="0.25">
      <c r="A254" s="111"/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</row>
    <row r="255" spans="1:43" ht="15.75" customHeight="1" x14ac:dyDescent="0.25">
      <c r="A255" s="111"/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</row>
    <row r="256" spans="1:43" ht="15.75" customHeight="1" x14ac:dyDescent="0.25">
      <c r="A256" s="111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</row>
    <row r="257" spans="1:43" ht="15.75" customHeight="1" x14ac:dyDescent="0.25">
      <c r="A257" s="111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</row>
    <row r="258" spans="1:43" ht="15.75" customHeight="1" x14ac:dyDescent="0.25">
      <c r="A258" s="111"/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</row>
    <row r="259" spans="1:43" ht="15.75" customHeight="1" x14ac:dyDescent="0.25">
      <c r="A259" s="111"/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</row>
    <row r="260" spans="1:43" ht="15.75" customHeight="1" x14ac:dyDescent="0.25">
      <c r="A260" s="111"/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84"/>
      <c r="AM260" s="84"/>
      <c r="AN260" s="84"/>
      <c r="AO260" s="84"/>
      <c r="AP260" s="84"/>
      <c r="AQ260" s="84"/>
    </row>
    <row r="261" spans="1:43" ht="15.75" customHeight="1" x14ac:dyDescent="0.25">
      <c r="A261" s="111"/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84"/>
      <c r="AM261" s="84"/>
      <c r="AN261" s="84"/>
      <c r="AO261" s="84"/>
      <c r="AP261" s="84"/>
      <c r="AQ261" s="84"/>
    </row>
    <row r="262" spans="1:43" ht="15.75" customHeight="1" x14ac:dyDescent="0.25">
      <c r="A262" s="111"/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84"/>
      <c r="AM262" s="84"/>
      <c r="AN262" s="84"/>
      <c r="AO262" s="84"/>
      <c r="AP262" s="84"/>
      <c r="AQ262" s="84"/>
    </row>
    <row r="263" spans="1:43" ht="15.75" customHeight="1" x14ac:dyDescent="0.25">
      <c r="A263" s="111"/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84"/>
      <c r="AM263" s="84"/>
      <c r="AN263" s="84"/>
      <c r="AO263" s="84"/>
      <c r="AP263" s="84"/>
      <c r="AQ263" s="84"/>
    </row>
    <row r="264" spans="1:43" ht="15.75" customHeight="1" x14ac:dyDescent="0.25">
      <c r="A264" s="111"/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84"/>
      <c r="AM264" s="84"/>
      <c r="AN264" s="84"/>
      <c r="AO264" s="84"/>
      <c r="AP264" s="84"/>
      <c r="AQ264" s="84"/>
    </row>
    <row r="265" spans="1:43" ht="15.75" customHeight="1" x14ac:dyDescent="0.25">
      <c r="A265" s="111"/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84"/>
      <c r="AM265" s="84"/>
      <c r="AN265" s="84"/>
      <c r="AO265" s="84"/>
      <c r="AP265" s="84"/>
      <c r="AQ265" s="84"/>
    </row>
    <row r="266" spans="1:43" ht="15.75" customHeight="1" x14ac:dyDescent="0.25">
      <c r="A266" s="111"/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84"/>
      <c r="AM266" s="84"/>
      <c r="AN266" s="84"/>
      <c r="AO266" s="84"/>
      <c r="AP266" s="84"/>
      <c r="AQ266" s="84"/>
    </row>
    <row r="267" spans="1:43" ht="15.75" customHeight="1" x14ac:dyDescent="0.25">
      <c r="A267" s="111"/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84"/>
      <c r="AM267" s="84"/>
      <c r="AN267" s="84"/>
      <c r="AO267" s="84"/>
      <c r="AP267" s="84"/>
      <c r="AQ267" s="84"/>
    </row>
    <row r="268" spans="1:43" ht="15.75" customHeight="1" x14ac:dyDescent="0.25">
      <c r="A268" s="111"/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84"/>
      <c r="AM268" s="84"/>
      <c r="AN268" s="84"/>
      <c r="AO268" s="84"/>
      <c r="AP268" s="84"/>
      <c r="AQ268" s="84"/>
    </row>
    <row r="269" spans="1:43" ht="15.75" customHeight="1" x14ac:dyDescent="0.25">
      <c r="A269" s="111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84"/>
      <c r="AM269" s="84"/>
      <c r="AN269" s="84"/>
      <c r="AO269" s="84"/>
      <c r="AP269" s="84"/>
      <c r="AQ269" s="84"/>
    </row>
    <row r="270" spans="1:43" ht="15.75" customHeight="1" x14ac:dyDescent="0.25">
      <c r="A270" s="111"/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  <c r="AM270" s="84"/>
      <c r="AN270" s="84"/>
      <c r="AO270" s="84"/>
      <c r="AP270" s="84"/>
      <c r="AQ270" s="84"/>
    </row>
    <row r="271" spans="1:43" ht="15.75" customHeight="1" x14ac:dyDescent="0.25">
      <c r="A271" s="111"/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</row>
    <row r="272" spans="1:43" ht="15.75" customHeight="1" x14ac:dyDescent="0.25">
      <c r="A272" s="111"/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  <c r="AM272" s="84"/>
      <c r="AN272" s="84"/>
      <c r="AO272" s="84"/>
      <c r="AP272" s="84"/>
      <c r="AQ272" s="84"/>
    </row>
    <row r="273" spans="1:43" ht="15.75" customHeight="1" x14ac:dyDescent="0.25">
      <c r="A273" s="111"/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</row>
    <row r="274" spans="1:43" ht="15.75" customHeight="1" x14ac:dyDescent="0.25">
      <c r="A274" s="111"/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84"/>
      <c r="AM274" s="84"/>
      <c r="AN274" s="84"/>
      <c r="AO274" s="84"/>
      <c r="AP274" s="84"/>
      <c r="AQ274" s="84"/>
    </row>
    <row r="275" spans="1:43" ht="15.75" customHeight="1" x14ac:dyDescent="0.25">
      <c r="A275" s="111"/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84"/>
      <c r="AM275" s="84"/>
      <c r="AN275" s="84"/>
      <c r="AO275" s="84"/>
      <c r="AP275" s="84"/>
      <c r="AQ275" s="84"/>
    </row>
    <row r="276" spans="1:43" ht="15.75" customHeight="1" x14ac:dyDescent="0.25">
      <c r="A276" s="111"/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84"/>
      <c r="AM276" s="84"/>
      <c r="AN276" s="84"/>
      <c r="AO276" s="84"/>
      <c r="AP276" s="84"/>
      <c r="AQ276" s="84"/>
    </row>
    <row r="277" spans="1:43" ht="15.75" customHeight="1" x14ac:dyDescent="0.25">
      <c r="A277" s="111"/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  <c r="AM277" s="84"/>
      <c r="AN277" s="84"/>
      <c r="AO277" s="84"/>
      <c r="AP277" s="84"/>
      <c r="AQ277" s="84"/>
    </row>
    <row r="278" spans="1:43" ht="15.75" customHeight="1" x14ac:dyDescent="0.25">
      <c r="A278" s="111"/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84"/>
      <c r="AM278" s="84"/>
      <c r="AN278" s="84"/>
      <c r="AO278" s="84"/>
      <c r="AP278" s="84"/>
      <c r="AQ278" s="84"/>
    </row>
    <row r="279" spans="1:43" ht="15.75" customHeight="1" x14ac:dyDescent="0.25">
      <c r="A279" s="111"/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84"/>
      <c r="AM279" s="84"/>
      <c r="AN279" s="84"/>
      <c r="AO279" s="84"/>
      <c r="AP279" s="84"/>
      <c r="AQ279" s="84"/>
    </row>
    <row r="280" spans="1:43" ht="15.75" customHeight="1" x14ac:dyDescent="0.25">
      <c r="A280" s="111"/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84"/>
      <c r="AM280" s="84"/>
      <c r="AN280" s="84"/>
      <c r="AO280" s="84"/>
      <c r="AP280" s="84"/>
      <c r="AQ280" s="84"/>
    </row>
    <row r="281" spans="1:43" ht="15.75" customHeight="1" x14ac:dyDescent="0.25">
      <c r="A281" s="111"/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84"/>
      <c r="AM281" s="84"/>
      <c r="AN281" s="84"/>
      <c r="AO281" s="84"/>
      <c r="AP281" s="84"/>
      <c r="AQ281" s="84"/>
    </row>
    <row r="282" spans="1:43" ht="15.75" customHeight="1" x14ac:dyDescent="0.25">
      <c r="A282" s="111"/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84"/>
      <c r="AM282" s="84"/>
      <c r="AN282" s="84"/>
      <c r="AO282" s="84"/>
      <c r="AP282" s="84"/>
      <c r="AQ282" s="84"/>
    </row>
    <row r="283" spans="1:43" ht="15.75" customHeight="1" x14ac:dyDescent="0.25">
      <c r="A283" s="111"/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84"/>
      <c r="AM283" s="84"/>
      <c r="AN283" s="84"/>
      <c r="AO283" s="84"/>
      <c r="AP283" s="84"/>
      <c r="AQ283" s="84"/>
    </row>
    <row r="284" spans="1:43" ht="15.75" customHeight="1" x14ac:dyDescent="0.25">
      <c r="A284" s="111"/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84"/>
      <c r="AM284" s="84"/>
      <c r="AN284" s="84"/>
      <c r="AO284" s="84"/>
      <c r="AP284" s="84"/>
      <c r="AQ284" s="84"/>
    </row>
    <row r="285" spans="1:43" ht="15.75" customHeight="1" x14ac:dyDescent="0.25">
      <c r="A285" s="111"/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84"/>
      <c r="AM285" s="84"/>
      <c r="AN285" s="84"/>
      <c r="AO285" s="84"/>
      <c r="AP285" s="84"/>
      <c r="AQ285" s="84"/>
    </row>
    <row r="286" spans="1:43" ht="15.75" customHeight="1" x14ac:dyDescent="0.25">
      <c r="A286" s="111"/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84"/>
      <c r="AM286" s="84"/>
      <c r="AN286" s="84"/>
      <c r="AO286" s="84"/>
      <c r="AP286" s="84"/>
      <c r="AQ286" s="84"/>
    </row>
    <row r="287" spans="1:43" ht="15.75" customHeight="1" x14ac:dyDescent="0.25">
      <c r="A287" s="111"/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84"/>
      <c r="AM287" s="84"/>
      <c r="AN287" s="84"/>
      <c r="AO287" s="84"/>
      <c r="AP287" s="84"/>
      <c r="AQ287" s="84"/>
    </row>
    <row r="288" spans="1:43" ht="15.75" customHeight="1" x14ac:dyDescent="0.25">
      <c r="A288" s="111"/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84"/>
      <c r="AM288" s="84"/>
      <c r="AN288" s="84"/>
      <c r="AO288" s="84"/>
      <c r="AP288" s="84"/>
      <c r="AQ288" s="84"/>
    </row>
    <row r="289" spans="1:43" ht="15.75" customHeight="1" x14ac:dyDescent="0.25">
      <c r="A289" s="111"/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84"/>
      <c r="AM289" s="84"/>
      <c r="AN289" s="84"/>
      <c r="AO289" s="84"/>
      <c r="AP289" s="84"/>
      <c r="AQ289" s="84"/>
    </row>
    <row r="290" spans="1:43" ht="15.75" customHeight="1" x14ac:dyDescent="0.25">
      <c r="A290" s="111"/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84"/>
      <c r="AM290" s="84"/>
      <c r="AN290" s="84"/>
      <c r="AO290" s="84"/>
      <c r="AP290" s="84"/>
      <c r="AQ290" s="84"/>
    </row>
    <row r="291" spans="1:43" ht="15.75" customHeight="1" x14ac:dyDescent="0.25">
      <c r="A291" s="111"/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84"/>
      <c r="AM291" s="84"/>
      <c r="AN291" s="84"/>
      <c r="AO291" s="84"/>
      <c r="AP291" s="84"/>
      <c r="AQ291" s="84"/>
    </row>
    <row r="292" spans="1:43" ht="15.75" customHeight="1" x14ac:dyDescent="0.25">
      <c r="A292" s="111"/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84"/>
      <c r="AM292" s="84"/>
      <c r="AN292" s="84"/>
      <c r="AO292" s="84"/>
      <c r="AP292" s="84"/>
      <c r="AQ292" s="84"/>
    </row>
    <row r="293" spans="1:43" ht="15.75" customHeight="1" x14ac:dyDescent="0.25">
      <c r="A293" s="111"/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84"/>
      <c r="AM293" s="84"/>
      <c r="AN293" s="84"/>
      <c r="AO293" s="84"/>
      <c r="AP293" s="84"/>
      <c r="AQ293" s="84"/>
    </row>
    <row r="294" spans="1:43" ht="15.75" customHeight="1" x14ac:dyDescent="0.25">
      <c r="A294" s="111"/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84"/>
      <c r="AM294" s="84"/>
      <c r="AN294" s="84"/>
      <c r="AO294" s="84"/>
      <c r="AP294" s="84"/>
      <c r="AQ294" s="84"/>
    </row>
    <row r="295" spans="1:43" ht="15.75" customHeight="1" x14ac:dyDescent="0.25">
      <c r="A295" s="111"/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84"/>
      <c r="AM295" s="84"/>
      <c r="AN295" s="84"/>
      <c r="AO295" s="84"/>
      <c r="AP295" s="84"/>
      <c r="AQ295" s="84"/>
    </row>
    <row r="296" spans="1:43" ht="15.75" customHeight="1" x14ac:dyDescent="0.25">
      <c r="A296" s="111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84"/>
      <c r="AM296" s="84"/>
      <c r="AN296" s="84"/>
      <c r="AO296" s="84"/>
      <c r="AP296" s="84"/>
      <c r="AQ296" s="84"/>
    </row>
    <row r="297" spans="1:43" ht="15.75" customHeight="1" x14ac:dyDescent="0.25">
      <c r="A297" s="111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84"/>
      <c r="AM297" s="84"/>
      <c r="AN297" s="84"/>
      <c r="AO297" s="84"/>
      <c r="AP297" s="84"/>
      <c r="AQ297" s="84"/>
    </row>
    <row r="298" spans="1:43" ht="15.75" customHeight="1" x14ac:dyDescent="0.25">
      <c r="A298" s="111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84"/>
      <c r="AM298" s="84"/>
      <c r="AN298" s="84"/>
      <c r="AO298" s="84"/>
      <c r="AP298" s="84"/>
      <c r="AQ298" s="84"/>
    </row>
    <row r="299" spans="1:43" ht="15.75" customHeight="1" x14ac:dyDescent="0.25">
      <c r="A299" s="111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84"/>
      <c r="AM299" s="84"/>
      <c r="AN299" s="84"/>
      <c r="AO299" s="84"/>
      <c r="AP299" s="84"/>
      <c r="AQ299" s="84"/>
    </row>
    <row r="300" spans="1:43" ht="15.75" customHeight="1" x14ac:dyDescent="0.25">
      <c r="A300" s="111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84"/>
      <c r="AM300" s="84"/>
      <c r="AN300" s="84"/>
      <c r="AO300" s="84"/>
      <c r="AP300" s="84"/>
      <c r="AQ300" s="84"/>
    </row>
    <row r="301" spans="1:43" ht="15.75" customHeight="1" x14ac:dyDescent="0.25">
      <c r="A301" s="111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84"/>
      <c r="AM301" s="84"/>
      <c r="AN301" s="84"/>
      <c r="AO301" s="84"/>
      <c r="AP301" s="84"/>
      <c r="AQ301" s="84"/>
    </row>
    <row r="302" spans="1:43" ht="15.75" customHeight="1" x14ac:dyDescent="0.25">
      <c r="A302" s="111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84"/>
      <c r="AM302" s="84"/>
      <c r="AN302" s="84"/>
      <c r="AO302" s="84"/>
      <c r="AP302" s="84"/>
      <c r="AQ302" s="84"/>
    </row>
    <row r="303" spans="1:43" ht="15.75" customHeight="1" x14ac:dyDescent="0.25">
      <c r="A303" s="111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84"/>
      <c r="AM303" s="84"/>
      <c r="AN303" s="84"/>
      <c r="AO303" s="84"/>
      <c r="AP303" s="84"/>
      <c r="AQ303" s="84"/>
    </row>
    <row r="304" spans="1:43" ht="15.75" customHeight="1" x14ac:dyDescent="0.25">
      <c r="A304" s="111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84"/>
      <c r="AM304" s="84"/>
      <c r="AN304" s="84"/>
      <c r="AO304" s="84"/>
      <c r="AP304" s="84"/>
      <c r="AQ304" s="84"/>
    </row>
    <row r="305" spans="1:43" ht="15.75" customHeight="1" x14ac:dyDescent="0.25">
      <c r="A305" s="111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84"/>
      <c r="AM305" s="84"/>
      <c r="AN305" s="84"/>
      <c r="AO305" s="84"/>
      <c r="AP305" s="84"/>
      <c r="AQ305" s="84"/>
    </row>
    <row r="306" spans="1:43" ht="15.75" customHeight="1" x14ac:dyDescent="0.25">
      <c r="A306" s="111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84"/>
      <c r="AM306" s="84"/>
      <c r="AN306" s="84"/>
      <c r="AO306" s="84"/>
      <c r="AP306" s="84"/>
      <c r="AQ306" s="84"/>
    </row>
    <row r="307" spans="1:43" ht="15.75" customHeight="1" x14ac:dyDescent="0.25">
      <c r="A307" s="111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84"/>
      <c r="AM307" s="84"/>
      <c r="AN307" s="84"/>
      <c r="AO307" s="84"/>
      <c r="AP307" s="84"/>
      <c r="AQ307" s="84"/>
    </row>
    <row r="308" spans="1:43" ht="15.75" customHeight="1" x14ac:dyDescent="0.25">
      <c r="A308" s="111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84"/>
      <c r="AM308" s="84"/>
      <c r="AN308" s="84"/>
      <c r="AO308" s="84"/>
      <c r="AP308" s="84"/>
      <c r="AQ308" s="84"/>
    </row>
    <row r="309" spans="1:43" ht="15.75" customHeight="1" x14ac:dyDescent="0.25">
      <c r="A309" s="111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84"/>
      <c r="AM309" s="84"/>
      <c r="AN309" s="84"/>
      <c r="AO309" s="84"/>
      <c r="AP309" s="84"/>
      <c r="AQ309" s="84"/>
    </row>
    <row r="310" spans="1:43" ht="15.75" customHeight="1" x14ac:dyDescent="0.25">
      <c r="A310" s="111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84"/>
      <c r="AM310" s="84"/>
      <c r="AN310" s="84"/>
      <c r="AO310" s="84"/>
      <c r="AP310" s="84"/>
      <c r="AQ310" s="84"/>
    </row>
    <row r="311" spans="1:43" ht="15.75" customHeight="1" x14ac:dyDescent="0.25">
      <c r="A311" s="111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84"/>
      <c r="AM311" s="84"/>
      <c r="AN311" s="84"/>
      <c r="AO311" s="84"/>
      <c r="AP311" s="84"/>
      <c r="AQ311" s="84"/>
    </row>
    <row r="312" spans="1:43" ht="15.75" customHeight="1" x14ac:dyDescent="0.25">
      <c r="A312" s="111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84"/>
      <c r="AM312" s="84"/>
      <c r="AN312" s="84"/>
      <c r="AO312" s="84"/>
      <c r="AP312" s="84"/>
      <c r="AQ312" s="84"/>
    </row>
    <row r="313" spans="1:43" ht="15.75" customHeight="1" x14ac:dyDescent="0.25">
      <c r="A313" s="111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84"/>
      <c r="AM313" s="84"/>
      <c r="AN313" s="84"/>
      <c r="AO313" s="84"/>
      <c r="AP313" s="84"/>
      <c r="AQ313" s="84"/>
    </row>
    <row r="314" spans="1:43" ht="15.75" customHeight="1" x14ac:dyDescent="0.25">
      <c r="A314" s="111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84"/>
      <c r="AM314" s="84"/>
      <c r="AN314" s="84"/>
      <c r="AO314" s="84"/>
      <c r="AP314" s="84"/>
      <c r="AQ314" s="84"/>
    </row>
    <row r="315" spans="1:43" ht="15.75" customHeight="1" x14ac:dyDescent="0.25">
      <c r="A315" s="111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84"/>
      <c r="AM315" s="84"/>
      <c r="AN315" s="84"/>
      <c r="AO315" s="84"/>
      <c r="AP315" s="84"/>
      <c r="AQ315" s="84"/>
    </row>
    <row r="316" spans="1:43" ht="15.75" customHeight="1" x14ac:dyDescent="0.25">
      <c r="A316" s="111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84"/>
      <c r="AM316" s="84"/>
      <c r="AN316" s="84"/>
      <c r="AO316" s="84"/>
      <c r="AP316" s="84"/>
      <c r="AQ316" s="84"/>
    </row>
    <row r="317" spans="1:43" ht="15.75" customHeight="1" x14ac:dyDescent="0.25">
      <c r="A317" s="111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84"/>
      <c r="AM317" s="84"/>
      <c r="AN317" s="84"/>
      <c r="AO317" s="84"/>
      <c r="AP317" s="84"/>
      <c r="AQ317" s="84"/>
    </row>
    <row r="318" spans="1:43" ht="15.75" customHeight="1" x14ac:dyDescent="0.25">
      <c r="A318" s="111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84"/>
      <c r="AM318" s="84"/>
      <c r="AN318" s="84"/>
      <c r="AO318" s="84"/>
      <c r="AP318" s="84"/>
      <c r="AQ318" s="84"/>
    </row>
    <row r="319" spans="1:43" ht="15.75" customHeight="1" x14ac:dyDescent="0.25">
      <c r="A319" s="111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84"/>
      <c r="AM319" s="84"/>
      <c r="AN319" s="84"/>
      <c r="AO319" s="84"/>
      <c r="AP319" s="84"/>
      <c r="AQ319" s="84"/>
    </row>
    <row r="320" spans="1:43" ht="15.75" customHeight="1" x14ac:dyDescent="0.25">
      <c r="A320" s="111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84"/>
      <c r="AM320" s="84"/>
      <c r="AN320" s="84"/>
      <c r="AO320" s="84"/>
      <c r="AP320" s="84"/>
      <c r="AQ320" s="84"/>
    </row>
    <row r="321" spans="1:43" ht="15.75" customHeight="1" x14ac:dyDescent="0.25">
      <c r="A321" s="111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84"/>
      <c r="AM321" s="84"/>
      <c r="AN321" s="84"/>
      <c r="AO321" s="84"/>
      <c r="AP321" s="84"/>
      <c r="AQ321" s="84"/>
    </row>
    <row r="322" spans="1:43" ht="15.75" customHeight="1" x14ac:dyDescent="0.25">
      <c r="A322" s="111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84"/>
      <c r="AM322" s="84"/>
      <c r="AN322" s="84"/>
      <c r="AO322" s="84"/>
      <c r="AP322" s="84"/>
      <c r="AQ322" s="84"/>
    </row>
    <row r="323" spans="1:43" ht="15.75" customHeight="1" x14ac:dyDescent="0.25">
      <c r="A323" s="111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84"/>
      <c r="AM323" s="84"/>
      <c r="AN323" s="84"/>
      <c r="AO323" s="84"/>
      <c r="AP323" s="84"/>
      <c r="AQ323" s="84"/>
    </row>
    <row r="324" spans="1:43" ht="15.75" customHeight="1" x14ac:dyDescent="0.25">
      <c r="A324" s="111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84"/>
      <c r="AM324" s="84"/>
      <c r="AN324" s="84"/>
      <c r="AO324" s="84"/>
      <c r="AP324" s="84"/>
      <c r="AQ324" s="84"/>
    </row>
    <row r="325" spans="1:43" ht="15.75" customHeight="1" x14ac:dyDescent="0.25">
      <c r="A325" s="111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84"/>
      <c r="AM325" s="84"/>
      <c r="AN325" s="84"/>
      <c r="AO325" s="84"/>
      <c r="AP325" s="84"/>
      <c r="AQ325" s="84"/>
    </row>
    <row r="326" spans="1:43" ht="15.75" customHeight="1" x14ac:dyDescent="0.25">
      <c r="A326" s="111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84"/>
      <c r="AM326" s="84"/>
      <c r="AN326" s="84"/>
      <c r="AO326" s="84"/>
      <c r="AP326" s="84"/>
      <c r="AQ326" s="84"/>
    </row>
    <row r="327" spans="1:43" ht="15.75" customHeight="1" x14ac:dyDescent="0.25">
      <c r="A327" s="111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84"/>
      <c r="AM327" s="84"/>
      <c r="AN327" s="84"/>
      <c r="AO327" s="84"/>
      <c r="AP327" s="84"/>
      <c r="AQ327" s="84"/>
    </row>
    <row r="328" spans="1:43" ht="15.75" customHeight="1" x14ac:dyDescent="0.25">
      <c r="A328" s="111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84"/>
      <c r="AM328" s="84"/>
      <c r="AN328" s="84"/>
      <c r="AO328" s="84"/>
      <c r="AP328" s="84"/>
      <c r="AQ328" s="84"/>
    </row>
    <row r="329" spans="1:43" ht="15.75" customHeight="1" x14ac:dyDescent="0.25">
      <c r="A329" s="111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84"/>
      <c r="AM329" s="84"/>
      <c r="AN329" s="84"/>
      <c r="AO329" s="84"/>
      <c r="AP329" s="84"/>
      <c r="AQ329" s="84"/>
    </row>
    <row r="330" spans="1:43" ht="15.75" customHeight="1" x14ac:dyDescent="0.25">
      <c r="A330" s="111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84"/>
      <c r="AM330" s="84"/>
      <c r="AN330" s="84"/>
      <c r="AO330" s="84"/>
      <c r="AP330" s="84"/>
      <c r="AQ330" s="84"/>
    </row>
    <row r="331" spans="1:43" ht="15.75" customHeight="1" x14ac:dyDescent="0.25">
      <c r="A331" s="111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84"/>
      <c r="AM331" s="84"/>
      <c r="AN331" s="84"/>
      <c r="AO331" s="84"/>
      <c r="AP331" s="84"/>
      <c r="AQ331" s="84"/>
    </row>
    <row r="332" spans="1:43" ht="15.75" customHeight="1" x14ac:dyDescent="0.25">
      <c r="A332" s="111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  <c r="AM332" s="84"/>
      <c r="AN332" s="84"/>
      <c r="AO332" s="84"/>
      <c r="AP332" s="84"/>
      <c r="AQ332" s="84"/>
    </row>
    <row r="333" spans="1:43" ht="15.75" customHeight="1" x14ac:dyDescent="0.25">
      <c r="A333" s="111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84"/>
      <c r="AM333" s="84"/>
      <c r="AN333" s="84"/>
      <c r="AO333" s="84"/>
      <c r="AP333" s="84"/>
      <c r="AQ333" s="84"/>
    </row>
    <row r="334" spans="1:43" ht="15.75" customHeight="1" x14ac:dyDescent="0.25">
      <c r="A334" s="111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84"/>
      <c r="AM334" s="84"/>
      <c r="AN334" s="84"/>
      <c r="AO334" s="84"/>
      <c r="AP334" s="84"/>
      <c r="AQ334" s="84"/>
    </row>
    <row r="335" spans="1:43" ht="15.75" customHeight="1" x14ac:dyDescent="0.25">
      <c r="A335" s="111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84"/>
      <c r="AM335" s="84"/>
      <c r="AN335" s="84"/>
      <c r="AO335" s="84"/>
      <c r="AP335" s="84"/>
      <c r="AQ335" s="84"/>
    </row>
    <row r="336" spans="1:43" ht="15.75" customHeight="1" x14ac:dyDescent="0.25">
      <c r="A336" s="111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84"/>
      <c r="AM336" s="84"/>
      <c r="AN336" s="84"/>
      <c r="AO336" s="84"/>
      <c r="AP336" s="84"/>
      <c r="AQ336" s="84"/>
    </row>
    <row r="337" spans="1:43" ht="15.75" customHeight="1" x14ac:dyDescent="0.25">
      <c r="A337" s="111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84"/>
      <c r="AM337" s="84"/>
      <c r="AN337" s="84"/>
      <c r="AO337" s="84"/>
      <c r="AP337" s="84"/>
      <c r="AQ337" s="84"/>
    </row>
    <row r="338" spans="1:43" ht="15.75" customHeight="1" x14ac:dyDescent="0.25">
      <c r="A338" s="111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84"/>
      <c r="AM338" s="84"/>
      <c r="AN338" s="84"/>
      <c r="AO338" s="84"/>
      <c r="AP338" s="84"/>
      <c r="AQ338" s="84"/>
    </row>
    <row r="339" spans="1:43" ht="15.75" customHeight="1" x14ac:dyDescent="0.25">
      <c r="A339" s="111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84"/>
      <c r="AM339" s="84"/>
      <c r="AN339" s="84"/>
      <c r="AO339" s="84"/>
      <c r="AP339" s="84"/>
      <c r="AQ339" s="84"/>
    </row>
    <row r="340" spans="1:43" ht="15.75" customHeight="1" x14ac:dyDescent="0.25">
      <c r="A340" s="111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84"/>
      <c r="AM340" s="84"/>
      <c r="AN340" s="84"/>
      <c r="AO340" s="84"/>
      <c r="AP340" s="84"/>
      <c r="AQ340" s="84"/>
    </row>
    <row r="341" spans="1:43" ht="15.75" customHeight="1" x14ac:dyDescent="0.25">
      <c r="A341" s="111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84"/>
      <c r="AM341" s="84"/>
      <c r="AN341" s="84"/>
      <c r="AO341" s="84"/>
      <c r="AP341" s="84"/>
      <c r="AQ341" s="84"/>
    </row>
    <row r="342" spans="1:43" ht="15.75" customHeight="1" x14ac:dyDescent="0.25">
      <c r="A342" s="111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84"/>
      <c r="AM342" s="84"/>
      <c r="AN342" s="84"/>
      <c r="AO342" s="84"/>
      <c r="AP342" s="84"/>
      <c r="AQ342" s="84"/>
    </row>
    <row r="343" spans="1:43" ht="15.75" customHeight="1" x14ac:dyDescent="0.25">
      <c r="A343" s="111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84"/>
      <c r="AM343" s="84"/>
      <c r="AN343" s="84"/>
      <c r="AO343" s="84"/>
      <c r="AP343" s="84"/>
      <c r="AQ343" s="84"/>
    </row>
    <row r="344" spans="1:43" ht="15.75" customHeight="1" x14ac:dyDescent="0.25">
      <c r="A344" s="111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84"/>
      <c r="AM344" s="84"/>
      <c r="AN344" s="84"/>
      <c r="AO344" s="84"/>
      <c r="AP344" s="84"/>
      <c r="AQ344" s="84"/>
    </row>
    <row r="345" spans="1:43" ht="15.75" customHeight="1" x14ac:dyDescent="0.25">
      <c r="A345" s="111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84"/>
      <c r="AM345" s="84"/>
      <c r="AN345" s="84"/>
      <c r="AO345" s="84"/>
      <c r="AP345" s="84"/>
      <c r="AQ345" s="84"/>
    </row>
    <row r="346" spans="1:43" ht="15.75" customHeight="1" x14ac:dyDescent="0.25">
      <c r="A346" s="111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84"/>
      <c r="AM346" s="84"/>
      <c r="AN346" s="84"/>
      <c r="AO346" s="84"/>
      <c r="AP346" s="84"/>
      <c r="AQ346" s="84"/>
    </row>
    <row r="347" spans="1:43" ht="15.75" customHeight="1" x14ac:dyDescent="0.25">
      <c r="A347" s="111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84"/>
      <c r="AM347" s="84"/>
      <c r="AN347" s="84"/>
      <c r="AO347" s="84"/>
      <c r="AP347" s="84"/>
      <c r="AQ347" s="84"/>
    </row>
    <row r="348" spans="1:43" ht="15.75" customHeight="1" x14ac:dyDescent="0.25">
      <c r="A348" s="111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  <c r="AM348" s="84"/>
      <c r="AN348" s="84"/>
      <c r="AO348" s="84"/>
      <c r="AP348" s="84"/>
      <c r="AQ348" s="84"/>
    </row>
    <row r="349" spans="1:43" ht="15.75" customHeight="1" x14ac:dyDescent="0.25">
      <c r="A349" s="111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84"/>
      <c r="AM349" s="84"/>
      <c r="AN349" s="84"/>
      <c r="AO349" s="84"/>
      <c r="AP349" s="84"/>
      <c r="AQ349" s="84"/>
    </row>
    <row r="350" spans="1:43" ht="15.75" customHeight="1" x14ac:dyDescent="0.25">
      <c r="A350" s="111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84"/>
      <c r="AM350" s="84"/>
      <c r="AN350" s="84"/>
      <c r="AO350" s="84"/>
      <c r="AP350" s="84"/>
      <c r="AQ350" s="84"/>
    </row>
    <row r="351" spans="1:43" ht="15.75" customHeight="1" x14ac:dyDescent="0.25">
      <c r="A351" s="111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84"/>
      <c r="AM351" s="84"/>
      <c r="AN351" s="84"/>
      <c r="AO351" s="84"/>
      <c r="AP351" s="84"/>
      <c r="AQ351" s="84"/>
    </row>
    <row r="352" spans="1:43" ht="15.75" customHeight="1" x14ac:dyDescent="0.25">
      <c r="A352" s="111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84"/>
      <c r="AM352" s="84"/>
      <c r="AN352" s="84"/>
      <c r="AO352" s="84"/>
      <c r="AP352" s="84"/>
      <c r="AQ352" s="84"/>
    </row>
    <row r="353" spans="1:43" ht="15.75" customHeight="1" x14ac:dyDescent="0.25">
      <c r="A353" s="111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84"/>
      <c r="AM353" s="84"/>
      <c r="AN353" s="84"/>
      <c r="AO353" s="84"/>
      <c r="AP353" s="84"/>
      <c r="AQ353" s="84"/>
    </row>
    <row r="354" spans="1:43" ht="15.75" customHeight="1" x14ac:dyDescent="0.25">
      <c r="A354" s="111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84"/>
      <c r="AM354" s="84"/>
      <c r="AN354" s="84"/>
      <c r="AO354" s="84"/>
      <c r="AP354" s="84"/>
      <c r="AQ354" s="84"/>
    </row>
    <row r="355" spans="1:43" ht="15.75" customHeight="1" x14ac:dyDescent="0.25">
      <c r="A355" s="111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  <c r="AM355" s="84"/>
      <c r="AN355" s="84"/>
      <c r="AO355" s="84"/>
      <c r="AP355" s="84"/>
      <c r="AQ355" s="84"/>
    </row>
    <row r="356" spans="1:43" ht="15.75" customHeight="1" x14ac:dyDescent="0.25">
      <c r="A356" s="111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84"/>
      <c r="AM356" s="84"/>
      <c r="AN356" s="84"/>
      <c r="AO356" s="84"/>
      <c r="AP356" s="84"/>
      <c r="AQ356" s="84"/>
    </row>
    <row r="357" spans="1:43" ht="15.75" customHeight="1" x14ac:dyDescent="0.25">
      <c r="A357" s="111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84"/>
      <c r="AM357" s="84"/>
      <c r="AN357" s="84"/>
      <c r="AO357" s="84"/>
      <c r="AP357" s="84"/>
      <c r="AQ357" s="84"/>
    </row>
    <row r="358" spans="1:43" ht="15.75" customHeight="1" x14ac:dyDescent="0.25">
      <c r="A358" s="111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</row>
    <row r="359" spans="1:43" ht="15.75" customHeight="1" x14ac:dyDescent="0.25">
      <c r="A359" s="111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84"/>
      <c r="AM359" s="84"/>
      <c r="AN359" s="84"/>
      <c r="AO359" s="84"/>
      <c r="AP359" s="84"/>
      <c r="AQ359" s="84"/>
    </row>
    <row r="360" spans="1:43" ht="15.75" customHeight="1" x14ac:dyDescent="0.25">
      <c r="A360" s="111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84"/>
      <c r="AM360" s="84"/>
      <c r="AN360" s="84"/>
      <c r="AO360" s="84"/>
      <c r="AP360" s="84"/>
      <c r="AQ360" s="84"/>
    </row>
    <row r="361" spans="1:43" ht="15.75" customHeight="1" x14ac:dyDescent="0.25">
      <c r="A361" s="111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84"/>
      <c r="AM361" s="84"/>
      <c r="AN361" s="84"/>
      <c r="AO361" s="84"/>
      <c r="AP361" s="84"/>
      <c r="AQ361" s="84"/>
    </row>
    <row r="362" spans="1:43" ht="15.75" customHeight="1" x14ac:dyDescent="0.25">
      <c r="A362" s="111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84"/>
      <c r="AM362" s="84"/>
      <c r="AN362" s="84"/>
      <c r="AO362" s="84"/>
      <c r="AP362" s="84"/>
      <c r="AQ362" s="84"/>
    </row>
    <row r="363" spans="1:43" ht="15.75" customHeight="1" x14ac:dyDescent="0.25">
      <c r="A363" s="111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84"/>
      <c r="AM363" s="84"/>
      <c r="AN363" s="84"/>
      <c r="AO363" s="84"/>
      <c r="AP363" s="84"/>
      <c r="AQ363" s="84"/>
    </row>
    <row r="364" spans="1:43" ht="15.75" customHeight="1" x14ac:dyDescent="0.25">
      <c r="A364" s="111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84"/>
      <c r="AM364" s="84"/>
      <c r="AN364" s="84"/>
      <c r="AO364" s="84"/>
      <c r="AP364" s="84"/>
      <c r="AQ364" s="84"/>
    </row>
    <row r="365" spans="1:43" ht="15.75" customHeight="1" x14ac:dyDescent="0.25">
      <c r="A365" s="111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84"/>
      <c r="AM365" s="84"/>
      <c r="AN365" s="84"/>
      <c r="AO365" s="84"/>
      <c r="AP365" s="84"/>
      <c r="AQ365" s="84"/>
    </row>
    <row r="366" spans="1:43" ht="15.75" customHeight="1" x14ac:dyDescent="0.25">
      <c r="A366" s="111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84"/>
      <c r="AM366" s="84"/>
      <c r="AN366" s="84"/>
      <c r="AO366" s="84"/>
      <c r="AP366" s="84"/>
      <c r="AQ366" s="84"/>
    </row>
    <row r="367" spans="1:43" ht="15.75" customHeight="1" x14ac:dyDescent="0.25">
      <c r="A367" s="111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84"/>
      <c r="AM367" s="84"/>
      <c r="AN367" s="84"/>
      <c r="AO367" s="84"/>
      <c r="AP367" s="84"/>
      <c r="AQ367" s="84"/>
    </row>
    <row r="368" spans="1:43" ht="15.75" customHeight="1" x14ac:dyDescent="0.25">
      <c r="A368" s="111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84"/>
      <c r="AM368" s="84"/>
      <c r="AN368" s="84"/>
      <c r="AO368" s="84"/>
      <c r="AP368" s="84"/>
      <c r="AQ368" s="84"/>
    </row>
    <row r="369" spans="1:43" ht="15.75" customHeight="1" x14ac:dyDescent="0.25">
      <c r="A369" s="111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84"/>
      <c r="AM369" s="84"/>
      <c r="AN369" s="84"/>
      <c r="AO369" s="84"/>
      <c r="AP369" s="84"/>
      <c r="AQ369" s="84"/>
    </row>
    <row r="370" spans="1:43" ht="15.75" customHeight="1" x14ac:dyDescent="0.25">
      <c r="A370" s="111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84"/>
      <c r="AM370" s="84"/>
      <c r="AN370" s="84"/>
      <c r="AO370" s="84"/>
      <c r="AP370" s="84"/>
      <c r="AQ370" s="84"/>
    </row>
    <row r="371" spans="1:43" ht="15.75" customHeight="1" x14ac:dyDescent="0.25">
      <c r="A371" s="111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84"/>
      <c r="AM371" s="84"/>
      <c r="AN371" s="84"/>
      <c r="AO371" s="84"/>
      <c r="AP371" s="84"/>
      <c r="AQ371" s="84"/>
    </row>
    <row r="372" spans="1:43" ht="15.75" customHeight="1" x14ac:dyDescent="0.25">
      <c r="A372" s="111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84"/>
      <c r="AM372" s="84"/>
      <c r="AN372" s="84"/>
      <c r="AO372" s="84"/>
      <c r="AP372" s="84"/>
      <c r="AQ372" s="84"/>
    </row>
    <row r="373" spans="1:43" ht="15.75" customHeight="1" x14ac:dyDescent="0.25">
      <c r="A373" s="111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84"/>
      <c r="AM373" s="84"/>
      <c r="AN373" s="84"/>
      <c r="AO373" s="84"/>
      <c r="AP373" s="84"/>
      <c r="AQ373" s="84"/>
    </row>
    <row r="374" spans="1:43" ht="15.75" customHeight="1" x14ac:dyDescent="0.25">
      <c r="A374" s="111"/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84"/>
      <c r="AM374" s="84"/>
      <c r="AN374" s="84"/>
      <c r="AO374" s="84"/>
      <c r="AP374" s="84"/>
      <c r="AQ374" s="84"/>
    </row>
    <row r="375" spans="1:43" ht="15.75" customHeight="1" x14ac:dyDescent="0.25">
      <c r="A375" s="111"/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84"/>
      <c r="AM375" s="84"/>
      <c r="AN375" s="84"/>
      <c r="AO375" s="84"/>
      <c r="AP375" s="84"/>
      <c r="AQ375" s="84"/>
    </row>
    <row r="376" spans="1:43" ht="15.75" customHeight="1" x14ac:dyDescent="0.25">
      <c r="A376" s="111"/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84"/>
      <c r="AM376" s="84"/>
      <c r="AN376" s="84"/>
      <c r="AO376" s="84"/>
      <c r="AP376" s="84"/>
      <c r="AQ376" s="84"/>
    </row>
    <row r="377" spans="1:43" ht="15.75" customHeight="1" x14ac:dyDescent="0.25">
      <c r="A377" s="111"/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</row>
    <row r="378" spans="1:43" ht="15.75" customHeight="1" x14ac:dyDescent="0.25">
      <c r="A378" s="111"/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84"/>
      <c r="AM378" s="84"/>
      <c r="AN378" s="84"/>
      <c r="AO378" s="84"/>
      <c r="AP378" s="84"/>
      <c r="AQ378" s="84"/>
    </row>
    <row r="379" spans="1:43" ht="15.75" customHeight="1" x14ac:dyDescent="0.25">
      <c r="A379" s="111"/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84"/>
      <c r="AM379" s="84"/>
      <c r="AN379" s="84"/>
      <c r="AO379" s="84"/>
      <c r="AP379" s="84"/>
      <c r="AQ379" s="84"/>
    </row>
    <row r="380" spans="1:43" ht="15.75" customHeight="1" x14ac:dyDescent="0.25">
      <c r="A380" s="111"/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84"/>
      <c r="AM380" s="84"/>
      <c r="AN380" s="84"/>
      <c r="AO380" s="84"/>
      <c r="AP380" s="84"/>
      <c r="AQ380" s="84"/>
    </row>
    <row r="381" spans="1:43" ht="15.75" customHeight="1" x14ac:dyDescent="0.25">
      <c r="A381" s="111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84"/>
      <c r="AM381" s="84"/>
      <c r="AN381" s="84"/>
      <c r="AO381" s="84"/>
      <c r="AP381" s="84"/>
      <c r="AQ381" s="84"/>
    </row>
    <row r="382" spans="1:43" ht="15.75" customHeight="1" x14ac:dyDescent="0.25">
      <c r="A382" s="111"/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84"/>
      <c r="AM382" s="84"/>
      <c r="AN382" s="84"/>
      <c r="AO382" s="84"/>
      <c r="AP382" s="84"/>
      <c r="AQ382" s="84"/>
    </row>
    <row r="383" spans="1:43" ht="15.75" customHeight="1" x14ac:dyDescent="0.25">
      <c r="A383" s="111"/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84"/>
      <c r="AM383" s="84"/>
      <c r="AN383" s="84"/>
      <c r="AO383" s="84"/>
      <c r="AP383" s="84"/>
      <c r="AQ383" s="84"/>
    </row>
    <row r="384" spans="1:43" ht="15.75" customHeight="1" x14ac:dyDescent="0.25">
      <c r="A384" s="111"/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84"/>
      <c r="AM384" s="84"/>
      <c r="AN384" s="84"/>
      <c r="AO384" s="84"/>
      <c r="AP384" s="84"/>
      <c r="AQ384" s="84"/>
    </row>
    <row r="385" spans="1:43" ht="15.75" customHeight="1" x14ac:dyDescent="0.25">
      <c r="A385" s="111"/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84"/>
      <c r="AM385" s="84"/>
      <c r="AN385" s="84"/>
      <c r="AO385" s="84"/>
      <c r="AP385" s="84"/>
      <c r="AQ385" s="84"/>
    </row>
    <row r="386" spans="1:43" ht="15.75" customHeight="1" x14ac:dyDescent="0.25">
      <c r="A386" s="111"/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84"/>
      <c r="AM386" s="84"/>
      <c r="AN386" s="84"/>
      <c r="AO386" s="84"/>
      <c r="AP386" s="84"/>
      <c r="AQ386" s="84"/>
    </row>
    <row r="387" spans="1:43" ht="15.75" customHeight="1" x14ac:dyDescent="0.25">
      <c r="A387" s="111"/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</row>
    <row r="388" spans="1:43" ht="15.75" customHeight="1" x14ac:dyDescent="0.25">
      <c r="A388" s="111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84"/>
      <c r="AM388" s="84"/>
      <c r="AN388" s="84"/>
      <c r="AO388" s="84"/>
      <c r="AP388" s="84"/>
      <c r="AQ388" s="84"/>
    </row>
    <row r="389" spans="1:43" ht="15.75" customHeight="1" x14ac:dyDescent="0.25">
      <c r="A389" s="111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84"/>
      <c r="AM389" s="84"/>
      <c r="AN389" s="84"/>
      <c r="AO389" s="84"/>
      <c r="AP389" s="84"/>
      <c r="AQ389" s="84"/>
    </row>
    <row r="390" spans="1:43" ht="15.75" customHeight="1" x14ac:dyDescent="0.25">
      <c r="A390" s="111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</row>
    <row r="391" spans="1:43" ht="15.75" customHeight="1" x14ac:dyDescent="0.25">
      <c r="A391" s="111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84"/>
      <c r="AM391" s="84"/>
      <c r="AN391" s="84"/>
      <c r="AO391" s="84"/>
      <c r="AP391" s="84"/>
      <c r="AQ391" s="84"/>
    </row>
    <row r="392" spans="1:43" ht="15.75" customHeight="1" x14ac:dyDescent="0.25">
      <c r="A392" s="111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84"/>
      <c r="AM392" s="84"/>
      <c r="AN392" s="84"/>
      <c r="AO392" s="84"/>
      <c r="AP392" s="84"/>
      <c r="AQ392" s="84"/>
    </row>
    <row r="393" spans="1:43" ht="15.75" customHeight="1" x14ac:dyDescent="0.25">
      <c r="A393" s="111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</row>
    <row r="394" spans="1:43" ht="15.75" customHeight="1" x14ac:dyDescent="0.25">
      <c r="A394" s="111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84"/>
      <c r="AM394" s="84"/>
      <c r="AN394" s="84"/>
      <c r="AO394" s="84"/>
      <c r="AP394" s="84"/>
      <c r="AQ394" s="84"/>
    </row>
    <row r="395" spans="1:43" ht="15.75" customHeight="1" x14ac:dyDescent="0.25">
      <c r="A395" s="111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84"/>
      <c r="AM395" s="84"/>
      <c r="AN395" s="84"/>
      <c r="AO395" s="84"/>
      <c r="AP395" s="84"/>
      <c r="AQ395" s="84"/>
    </row>
    <row r="396" spans="1:43" ht="15.75" customHeight="1" x14ac:dyDescent="0.25">
      <c r="A396" s="111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84"/>
      <c r="AM396" s="84"/>
      <c r="AN396" s="84"/>
      <c r="AO396" s="84"/>
      <c r="AP396" s="84"/>
      <c r="AQ396" s="84"/>
    </row>
    <row r="397" spans="1:43" ht="15.75" customHeight="1" x14ac:dyDescent="0.25">
      <c r="A397" s="111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84"/>
      <c r="AM397" s="84"/>
      <c r="AN397" s="84"/>
      <c r="AO397" s="84"/>
      <c r="AP397" s="84"/>
      <c r="AQ397" s="84"/>
    </row>
    <row r="398" spans="1:43" ht="15.75" customHeight="1" x14ac:dyDescent="0.25">
      <c r="A398" s="111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84"/>
      <c r="AM398" s="84"/>
      <c r="AN398" s="84"/>
      <c r="AO398" s="84"/>
      <c r="AP398" s="84"/>
      <c r="AQ398" s="84"/>
    </row>
    <row r="399" spans="1:43" ht="15.75" customHeight="1" x14ac:dyDescent="0.25">
      <c r="A399" s="111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84"/>
      <c r="AM399" s="84"/>
      <c r="AN399" s="84"/>
      <c r="AO399" s="84"/>
      <c r="AP399" s="84"/>
      <c r="AQ399" s="84"/>
    </row>
    <row r="400" spans="1:43" ht="15.75" customHeight="1" x14ac:dyDescent="0.25">
      <c r="A400" s="111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84"/>
      <c r="AM400" s="84"/>
      <c r="AN400" s="84"/>
      <c r="AO400" s="84"/>
      <c r="AP400" s="84"/>
      <c r="AQ400" s="84"/>
    </row>
    <row r="401" spans="1:43" ht="15.75" customHeight="1" x14ac:dyDescent="0.25">
      <c r="A401" s="111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84"/>
      <c r="AM401" s="84"/>
      <c r="AN401" s="84"/>
      <c r="AO401" s="84"/>
      <c r="AP401" s="84"/>
      <c r="AQ401" s="84"/>
    </row>
    <row r="402" spans="1:43" ht="15.75" customHeight="1" x14ac:dyDescent="0.25">
      <c r="A402" s="111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84"/>
      <c r="AM402" s="84"/>
      <c r="AN402" s="84"/>
      <c r="AO402" s="84"/>
      <c r="AP402" s="84"/>
      <c r="AQ402" s="84"/>
    </row>
    <row r="403" spans="1:43" ht="15.75" customHeight="1" x14ac:dyDescent="0.25">
      <c r="A403" s="111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84"/>
      <c r="AM403" s="84"/>
      <c r="AN403" s="84"/>
      <c r="AO403" s="84"/>
      <c r="AP403" s="84"/>
      <c r="AQ403" s="84"/>
    </row>
    <row r="404" spans="1:43" ht="15.75" customHeight="1" x14ac:dyDescent="0.25">
      <c r="A404" s="111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84"/>
      <c r="AM404" s="84"/>
      <c r="AN404" s="84"/>
      <c r="AO404" s="84"/>
      <c r="AP404" s="84"/>
      <c r="AQ404" s="84"/>
    </row>
    <row r="405" spans="1:43" ht="15.75" customHeight="1" x14ac:dyDescent="0.25">
      <c r="A405" s="111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84"/>
      <c r="AM405" s="84"/>
      <c r="AN405" s="84"/>
      <c r="AO405" s="84"/>
      <c r="AP405" s="84"/>
      <c r="AQ405" s="84"/>
    </row>
    <row r="406" spans="1:43" ht="15.75" customHeight="1" x14ac:dyDescent="0.25">
      <c r="A406" s="111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84"/>
      <c r="AM406" s="84"/>
      <c r="AN406" s="84"/>
      <c r="AO406" s="84"/>
      <c r="AP406" s="84"/>
      <c r="AQ406" s="84"/>
    </row>
    <row r="407" spans="1:43" ht="15.75" customHeight="1" x14ac:dyDescent="0.25">
      <c r="A407" s="111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84"/>
      <c r="AM407" s="84"/>
      <c r="AN407" s="84"/>
      <c r="AO407" s="84"/>
      <c r="AP407" s="84"/>
      <c r="AQ407" s="84"/>
    </row>
    <row r="408" spans="1:43" ht="15.75" customHeight="1" x14ac:dyDescent="0.25">
      <c r="A408" s="111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84"/>
      <c r="AM408" s="84"/>
      <c r="AN408" s="84"/>
      <c r="AO408" s="84"/>
      <c r="AP408" s="84"/>
      <c r="AQ408" s="84"/>
    </row>
    <row r="409" spans="1:43" ht="15.75" customHeight="1" x14ac:dyDescent="0.25">
      <c r="A409" s="111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84"/>
      <c r="AM409" s="84"/>
      <c r="AN409" s="84"/>
      <c r="AO409" s="84"/>
      <c r="AP409" s="84"/>
      <c r="AQ409" s="84"/>
    </row>
    <row r="410" spans="1:43" ht="15.75" customHeight="1" x14ac:dyDescent="0.25">
      <c r="A410" s="111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84"/>
      <c r="AM410" s="84"/>
      <c r="AN410" s="84"/>
      <c r="AO410" s="84"/>
      <c r="AP410" s="84"/>
      <c r="AQ410" s="84"/>
    </row>
    <row r="411" spans="1:43" ht="15.75" customHeight="1" x14ac:dyDescent="0.25">
      <c r="A411" s="111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84"/>
      <c r="AM411" s="84"/>
      <c r="AN411" s="84"/>
      <c r="AO411" s="84"/>
      <c r="AP411" s="84"/>
      <c r="AQ411" s="84"/>
    </row>
    <row r="412" spans="1:43" ht="15.75" customHeight="1" x14ac:dyDescent="0.25">
      <c r="A412" s="111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84"/>
      <c r="AM412" s="84"/>
      <c r="AN412" s="84"/>
      <c r="AO412" s="84"/>
      <c r="AP412" s="84"/>
      <c r="AQ412" s="84"/>
    </row>
    <row r="413" spans="1:43" ht="15.75" customHeight="1" x14ac:dyDescent="0.25">
      <c r="A413" s="111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84"/>
      <c r="AM413" s="84"/>
      <c r="AN413" s="84"/>
      <c r="AO413" s="84"/>
      <c r="AP413" s="84"/>
      <c r="AQ413" s="84"/>
    </row>
    <row r="414" spans="1:43" ht="15.75" customHeight="1" x14ac:dyDescent="0.25">
      <c r="A414" s="111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84"/>
      <c r="AM414" s="84"/>
      <c r="AN414" s="84"/>
      <c r="AO414" s="84"/>
      <c r="AP414" s="84"/>
      <c r="AQ414" s="84"/>
    </row>
    <row r="415" spans="1:43" ht="15.75" customHeight="1" x14ac:dyDescent="0.25">
      <c r="A415" s="111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84"/>
      <c r="AM415" s="84"/>
      <c r="AN415" s="84"/>
      <c r="AO415" s="84"/>
      <c r="AP415" s="84"/>
      <c r="AQ415" s="84"/>
    </row>
    <row r="416" spans="1:43" ht="15.75" customHeight="1" x14ac:dyDescent="0.25">
      <c r="A416" s="111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84"/>
      <c r="AM416" s="84"/>
      <c r="AN416" s="84"/>
      <c r="AO416" s="84"/>
      <c r="AP416" s="84"/>
      <c r="AQ416" s="84"/>
    </row>
    <row r="417" spans="1:43" ht="15.75" customHeight="1" x14ac:dyDescent="0.25">
      <c r="A417" s="111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84"/>
      <c r="AM417" s="84"/>
      <c r="AN417" s="84"/>
      <c r="AO417" s="84"/>
      <c r="AP417" s="84"/>
      <c r="AQ417" s="84"/>
    </row>
    <row r="418" spans="1:43" ht="15.75" customHeight="1" x14ac:dyDescent="0.25">
      <c r="A418" s="111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84"/>
      <c r="AM418" s="84"/>
      <c r="AN418" s="84"/>
      <c r="AO418" s="84"/>
      <c r="AP418" s="84"/>
      <c r="AQ418" s="84"/>
    </row>
    <row r="419" spans="1:43" ht="15.75" customHeight="1" x14ac:dyDescent="0.25">
      <c r="A419" s="111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84"/>
      <c r="AM419" s="84"/>
      <c r="AN419" s="84"/>
      <c r="AO419" s="84"/>
      <c r="AP419" s="84"/>
      <c r="AQ419" s="84"/>
    </row>
    <row r="420" spans="1:43" ht="15.75" customHeight="1" x14ac:dyDescent="0.25">
      <c r="A420" s="111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84"/>
      <c r="AM420" s="84"/>
      <c r="AN420" s="84"/>
      <c r="AO420" s="84"/>
      <c r="AP420" s="84"/>
      <c r="AQ420" s="84"/>
    </row>
    <row r="421" spans="1:43" ht="15.75" customHeight="1" x14ac:dyDescent="0.25">
      <c r="A421" s="111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84"/>
      <c r="AM421" s="84"/>
      <c r="AN421" s="84"/>
      <c r="AO421" s="84"/>
      <c r="AP421" s="84"/>
      <c r="AQ421" s="84"/>
    </row>
    <row r="422" spans="1:43" ht="15.75" customHeight="1" x14ac:dyDescent="0.25">
      <c r="A422" s="111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84"/>
      <c r="AM422" s="84"/>
      <c r="AN422" s="84"/>
      <c r="AO422" s="84"/>
      <c r="AP422" s="84"/>
      <c r="AQ422" s="84"/>
    </row>
    <row r="423" spans="1:43" ht="15.75" customHeight="1" x14ac:dyDescent="0.25">
      <c r="A423" s="111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84"/>
      <c r="AM423" s="84"/>
      <c r="AN423" s="84"/>
      <c r="AO423" s="84"/>
      <c r="AP423" s="84"/>
      <c r="AQ423" s="84"/>
    </row>
    <row r="424" spans="1:43" ht="15.75" customHeight="1" x14ac:dyDescent="0.25">
      <c r="A424" s="111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84"/>
      <c r="AM424" s="84"/>
      <c r="AN424" s="84"/>
      <c r="AO424" s="84"/>
      <c r="AP424" s="84"/>
      <c r="AQ424" s="84"/>
    </row>
    <row r="425" spans="1:43" ht="15.75" customHeight="1" x14ac:dyDescent="0.25">
      <c r="A425" s="111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84"/>
      <c r="AM425" s="84"/>
      <c r="AN425" s="84"/>
      <c r="AO425" s="84"/>
      <c r="AP425" s="84"/>
      <c r="AQ425" s="84"/>
    </row>
    <row r="426" spans="1:43" ht="15.75" customHeight="1" x14ac:dyDescent="0.25">
      <c r="A426" s="111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84"/>
      <c r="AM426" s="84"/>
      <c r="AN426" s="84"/>
      <c r="AO426" s="84"/>
      <c r="AP426" s="84"/>
      <c r="AQ426" s="84"/>
    </row>
    <row r="427" spans="1:43" ht="15.75" customHeight="1" x14ac:dyDescent="0.25">
      <c r="A427" s="111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84"/>
      <c r="AM427" s="84"/>
      <c r="AN427" s="84"/>
      <c r="AO427" s="84"/>
      <c r="AP427" s="84"/>
      <c r="AQ427" s="84"/>
    </row>
    <row r="428" spans="1:43" ht="15.75" customHeight="1" x14ac:dyDescent="0.25">
      <c r="A428" s="111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84"/>
      <c r="AM428" s="84"/>
      <c r="AN428" s="84"/>
      <c r="AO428" s="84"/>
      <c r="AP428" s="84"/>
      <c r="AQ428" s="84"/>
    </row>
    <row r="429" spans="1:43" ht="15.75" customHeight="1" x14ac:dyDescent="0.25">
      <c r="A429" s="111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84"/>
      <c r="AM429" s="84"/>
      <c r="AN429" s="84"/>
      <c r="AO429" s="84"/>
      <c r="AP429" s="84"/>
      <c r="AQ429" s="84"/>
    </row>
    <row r="430" spans="1:43" ht="15.75" customHeight="1" x14ac:dyDescent="0.25">
      <c r="A430" s="111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84"/>
      <c r="AM430" s="84"/>
      <c r="AN430" s="84"/>
      <c r="AO430" s="84"/>
      <c r="AP430" s="84"/>
      <c r="AQ430" s="84"/>
    </row>
    <row r="431" spans="1:43" ht="15.75" customHeight="1" x14ac:dyDescent="0.25">
      <c r="A431" s="111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84"/>
      <c r="AM431" s="84"/>
      <c r="AN431" s="84"/>
      <c r="AO431" s="84"/>
      <c r="AP431" s="84"/>
      <c r="AQ431" s="84"/>
    </row>
    <row r="432" spans="1:43" ht="15.75" customHeight="1" x14ac:dyDescent="0.25">
      <c r="A432" s="111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84"/>
      <c r="AM432" s="84"/>
      <c r="AN432" s="84"/>
      <c r="AO432" s="84"/>
      <c r="AP432" s="84"/>
      <c r="AQ432" s="84"/>
    </row>
    <row r="433" spans="1:43" ht="15.75" customHeight="1" x14ac:dyDescent="0.25">
      <c r="A433" s="111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84"/>
      <c r="AM433" s="84"/>
      <c r="AN433" s="84"/>
      <c r="AO433" s="84"/>
      <c r="AP433" s="84"/>
      <c r="AQ433" s="84"/>
    </row>
    <row r="434" spans="1:43" ht="15.75" customHeight="1" x14ac:dyDescent="0.25">
      <c r="A434" s="111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84"/>
      <c r="AM434" s="84"/>
      <c r="AN434" s="84"/>
      <c r="AO434" s="84"/>
      <c r="AP434" s="84"/>
      <c r="AQ434" s="84"/>
    </row>
    <row r="435" spans="1:43" ht="15.75" customHeight="1" x14ac:dyDescent="0.25">
      <c r="A435" s="111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84"/>
      <c r="AM435" s="84"/>
      <c r="AN435" s="84"/>
      <c r="AO435" s="84"/>
      <c r="AP435" s="84"/>
      <c r="AQ435" s="84"/>
    </row>
    <row r="436" spans="1:43" ht="15.75" customHeight="1" x14ac:dyDescent="0.25">
      <c r="A436" s="111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84"/>
      <c r="AM436" s="84"/>
      <c r="AN436" s="84"/>
      <c r="AO436" s="84"/>
      <c r="AP436" s="84"/>
      <c r="AQ436" s="84"/>
    </row>
    <row r="437" spans="1:43" ht="15.75" customHeight="1" x14ac:dyDescent="0.25">
      <c r="A437" s="111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84"/>
      <c r="AM437" s="84"/>
      <c r="AN437" s="84"/>
      <c r="AO437" s="84"/>
      <c r="AP437" s="84"/>
      <c r="AQ437" s="84"/>
    </row>
    <row r="438" spans="1:43" ht="15.75" customHeight="1" x14ac:dyDescent="0.25">
      <c r="A438" s="111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84"/>
      <c r="AM438" s="84"/>
      <c r="AN438" s="84"/>
      <c r="AO438" s="84"/>
      <c r="AP438" s="84"/>
      <c r="AQ438" s="84"/>
    </row>
    <row r="439" spans="1:43" ht="15.75" customHeight="1" x14ac:dyDescent="0.25">
      <c r="A439" s="111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84"/>
      <c r="AM439" s="84"/>
      <c r="AN439" s="84"/>
      <c r="AO439" s="84"/>
      <c r="AP439" s="84"/>
      <c r="AQ439" s="84"/>
    </row>
    <row r="440" spans="1:43" ht="15.75" customHeight="1" x14ac:dyDescent="0.25">
      <c r="A440" s="111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84"/>
      <c r="AM440" s="84"/>
      <c r="AN440" s="84"/>
      <c r="AO440" s="84"/>
      <c r="AP440" s="84"/>
      <c r="AQ440" s="84"/>
    </row>
    <row r="441" spans="1:43" ht="15.75" customHeight="1" x14ac:dyDescent="0.25">
      <c r="A441" s="111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84"/>
      <c r="AM441" s="84"/>
      <c r="AN441" s="84"/>
      <c r="AO441" s="84"/>
      <c r="AP441" s="84"/>
      <c r="AQ441" s="84"/>
    </row>
    <row r="442" spans="1:43" ht="15.75" customHeight="1" x14ac:dyDescent="0.25">
      <c r="A442" s="111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84"/>
      <c r="AM442" s="84"/>
      <c r="AN442" s="84"/>
      <c r="AO442" s="84"/>
      <c r="AP442" s="84"/>
      <c r="AQ442" s="84"/>
    </row>
    <row r="443" spans="1:43" ht="15.75" customHeight="1" x14ac:dyDescent="0.25">
      <c r="A443" s="111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84"/>
      <c r="AM443" s="84"/>
      <c r="AN443" s="84"/>
      <c r="AO443" s="84"/>
      <c r="AP443" s="84"/>
      <c r="AQ443" s="84"/>
    </row>
    <row r="444" spans="1:43" ht="15.75" customHeight="1" x14ac:dyDescent="0.25">
      <c r="A444" s="111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84"/>
      <c r="AM444" s="84"/>
      <c r="AN444" s="84"/>
      <c r="AO444" s="84"/>
      <c r="AP444" s="84"/>
      <c r="AQ444" s="84"/>
    </row>
    <row r="445" spans="1:43" ht="15.75" customHeight="1" x14ac:dyDescent="0.25">
      <c r="A445" s="111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84"/>
      <c r="AM445" s="84"/>
      <c r="AN445" s="84"/>
      <c r="AO445" s="84"/>
      <c r="AP445" s="84"/>
      <c r="AQ445" s="84"/>
    </row>
    <row r="446" spans="1:43" ht="15.75" customHeight="1" x14ac:dyDescent="0.25">
      <c r="A446" s="111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84"/>
      <c r="AM446" s="84"/>
      <c r="AN446" s="84"/>
      <c r="AO446" s="84"/>
      <c r="AP446" s="84"/>
      <c r="AQ446" s="84"/>
    </row>
    <row r="447" spans="1:43" ht="15.75" customHeight="1" x14ac:dyDescent="0.25">
      <c r="A447" s="111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84"/>
      <c r="AM447" s="84"/>
      <c r="AN447" s="84"/>
      <c r="AO447" s="84"/>
      <c r="AP447" s="84"/>
      <c r="AQ447" s="84"/>
    </row>
    <row r="448" spans="1:43" ht="15.75" customHeight="1" x14ac:dyDescent="0.25">
      <c r="A448" s="111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84"/>
      <c r="AM448" s="84"/>
      <c r="AN448" s="84"/>
      <c r="AO448" s="84"/>
      <c r="AP448" s="84"/>
      <c r="AQ448" s="84"/>
    </row>
    <row r="449" spans="1:43" ht="15.75" customHeight="1" x14ac:dyDescent="0.25">
      <c r="A449" s="111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84"/>
      <c r="AM449" s="84"/>
      <c r="AN449" s="84"/>
      <c r="AO449" s="84"/>
      <c r="AP449" s="84"/>
      <c r="AQ449" s="84"/>
    </row>
    <row r="450" spans="1:43" ht="15.75" customHeight="1" x14ac:dyDescent="0.25">
      <c r="A450" s="111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84"/>
      <c r="AM450" s="84"/>
      <c r="AN450" s="84"/>
      <c r="AO450" s="84"/>
      <c r="AP450" s="84"/>
      <c r="AQ450" s="84"/>
    </row>
    <row r="451" spans="1:43" ht="15.75" customHeight="1" x14ac:dyDescent="0.25">
      <c r="A451" s="111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84"/>
      <c r="AM451" s="84"/>
      <c r="AN451" s="84"/>
      <c r="AO451" s="84"/>
      <c r="AP451" s="84"/>
      <c r="AQ451" s="84"/>
    </row>
    <row r="452" spans="1:43" ht="15.75" customHeight="1" x14ac:dyDescent="0.25">
      <c r="A452" s="111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84"/>
      <c r="AM452" s="84"/>
      <c r="AN452" s="84"/>
      <c r="AO452" s="84"/>
      <c r="AP452" s="84"/>
      <c r="AQ452" s="84"/>
    </row>
    <row r="453" spans="1:43" ht="15.75" customHeight="1" x14ac:dyDescent="0.25">
      <c r="A453" s="111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84"/>
      <c r="AM453" s="84"/>
      <c r="AN453" s="84"/>
      <c r="AO453" s="84"/>
      <c r="AP453" s="84"/>
      <c r="AQ453" s="84"/>
    </row>
    <row r="454" spans="1:43" ht="15.75" customHeight="1" x14ac:dyDescent="0.25">
      <c r="A454" s="111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84"/>
      <c r="AM454" s="84"/>
      <c r="AN454" s="84"/>
      <c r="AO454" s="84"/>
      <c r="AP454" s="84"/>
      <c r="AQ454" s="84"/>
    </row>
    <row r="455" spans="1:43" ht="15.75" customHeight="1" x14ac:dyDescent="0.25">
      <c r="A455" s="111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84"/>
      <c r="AM455" s="84"/>
      <c r="AN455" s="84"/>
      <c r="AO455" s="84"/>
      <c r="AP455" s="84"/>
      <c r="AQ455" s="84"/>
    </row>
    <row r="456" spans="1:43" ht="15.75" customHeight="1" x14ac:dyDescent="0.25">
      <c r="A456" s="111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84"/>
      <c r="AM456" s="84"/>
      <c r="AN456" s="84"/>
      <c r="AO456" s="84"/>
      <c r="AP456" s="84"/>
      <c r="AQ456" s="84"/>
    </row>
    <row r="457" spans="1:43" ht="15.75" customHeight="1" x14ac:dyDescent="0.25">
      <c r="A457" s="111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84"/>
      <c r="AM457" s="84"/>
      <c r="AN457" s="84"/>
      <c r="AO457" s="84"/>
      <c r="AP457" s="84"/>
      <c r="AQ457" s="84"/>
    </row>
    <row r="458" spans="1:43" ht="15.75" customHeight="1" x14ac:dyDescent="0.25">
      <c r="A458" s="111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84"/>
      <c r="AM458" s="84"/>
      <c r="AN458" s="84"/>
      <c r="AO458" s="84"/>
      <c r="AP458" s="84"/>
      <c r="AQ458" s="84"/>
    </row>
    <row r="459" spans="1:43" ht="15.75" customHeight="1" x14ac:dyDescent="0.25">
      <c r="A459" s="111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84"/>
      <c r="AM459" s="84"/>
      <c r="AN459" s="84"/>
      <c r="AO459" s="84"/>
      <c r="AP459" s="84"/>
      <c r="AQ459" s="84"/>
    </row>
    <row r="460" spans="1:43" ht="15.75" customHeight="1" x14ac:dyDescent="0.25">
      <c r="A460" s="111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84"/>
      <c r="AM460" s="84"/>
      <c r="AN460" s="84"/>
      <c r="AO460" s="84"/>
      <c r="AP460" s="84"/>
      <c r="AQ460" s="84"/>
    </row>
    <row r="461" spans="1:43" ht="15.75" customHeight="1" x14ac:dyDescent="0.25">
      <c r="A461" s="111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84"/>
      <c r="AM461" s="84"/>
      <c r="AN461" s="84"/>
      <c r="AO461" s="84"/>
      <c r="AP461" s="84"/>
      <c r="AQ461" s="84"/>
    </row>
    <row r="462" spans="1:43" ht="15.75" customHeight="1" x14ac:dyDescent="0.25">
      <c r="A462" s="111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84"/>
      <c r="AM462" s="84"/>
      <c r="AN462" s="84"/>
      <c r="AO462" s="84"/>
      <c r="AP462" s="84"/>
      <c r="AQ462" s="84"/>
    </row>
    <row r="463" spans="1:43" ht="15.75" customHeight="1" x14ac:dyDescent="0.25">
      <c r="A463" s="111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84"/>
      <c r="AM463" s="84"/>
      <c r="AN463" s="84"/>
      <c r="AO463" s="84"/>
      <c r="AP463" s="84"/>
      <c r="AQ463" s="84"/>
    </row>
    <row r="464" spans="1:43" ht="15.75" customHeight="1" x14ac:dyDescent="0.25">
      <c r="A464" s="111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84"/>
      <c r="AM464" s="84"/>
      <c r="AN464" s="84"/>
      <c r="AO464" s="84"/>
      <c r="AP464" s="84"/>
      <c r="AQ464" s="84"/>
    </row>
    <row r="465" spans="1:43" ht="15.75" customHeight="1" x14ac:dyDescent="0.25">
      <c r="A465" s="111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84"/>
      <c r="AM465" s="84"/>
      <c r="AN465" s="84"/>
      <c r="AO465" s="84"/>
      <c r="AP465" s="84"/>
      <c r="AQ465" s="84"/>
    </row>
    <row r="466" spans="1:43" ht="15.75" customHeight="1" x14ac:dyDescent="0.25">
      <c r="A466" s="111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84"/>
      <c r="AM466" s="84"/>
      <c r="AN466" s="84"/>
      <c r="AO466" s="84"/>
      <c r="AP466" s="84"/>
      <c r="AQ466" s="84"/>
    </row>
    <row r="467" spans="1:43" ht="15.75" customHeight="1" x14ac:dyDescent="0.25">
      <c r="A467" s="111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84"/>
      <c r="AM467" s="84"/>
      <c r="AN467" s="84"/>
      <c r="AO467" s="84"/>
      <c r="AP467" s="84"/>
      <c r="AQ467" s="84"/>
    </row>
    <row r="468" spans="1:43" ht="15.75" customHeight="1" x14ac:dyDescent="0.25">
      <c r="A468" s="111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84"/>
      <c r="AM468" s="84"/>
      <c r="AN468" s="84"/>
      <c r="AO468" s="84"/>
      <c r="AP468" s="84"/>
      <c r="AQ468" s="84"/>
    </row>
    <row r="469" spans="1:43" ht="15.75" customHeight="1" x14ac:dyDescent="0.25">
      <c r="A469" s="111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84"/>
      <c r="AM469" s="84"/>
      <c r="AN469" s="84"/>
      <c r="AO469" s="84"/>
      <c r="AP469" s="84"/>
      <c r="AQ469" s="84"/>
    </row>
    <row r="470" spans="1:43" ht="15.75" customHeight="1" x14ac:dyDescent="0.25">
      <c r="A470" s="111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84"/>
      <c r="AM470" s="84"/>
      <c r="AN470" s="84"/>
      <c r="AO470" s="84"/>
      <c r="AP470" s="84"/>
      <c r="AQ470" s="84"/>
    </row>
    <row r="471" spans="1:43" ht="15.75" customHeight="1" x14ac:dyDescent="0.25">
      <c r="A471" s="111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84"/>
      <c r="AM471" s="84"/>
      <c r="AN471" s="84"/>
      <c r="AO471" s="84"/>
      <c r="AP471" s="84"/>
      <c r="AQ471" s="84"/>
    </row>
    <row r="472" spans="1:43" ht="15.75" customHeight="1" x14ac:dyDescent="0.25">
      <c r="A472" s="111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84"/>
      <c r="AM472" s="84"/>
      <c r="AN472" s="84"/>
      <c r="AO472" s="84"/>
      <c r="AP472" s="84"/>
      <c r="AQ472" s="84"/>
    </row>
    <row r="473" spans="1:43" ht="15.75" customHeight="1" x14ac:dyDescent="0.25">
      <c r="A473" s="111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84"/>
      <c r="AM473" s="84"/>
      <c r="AN473" s="84"/>
      <c r="AO473" s="84"/>
      <c r="AP473" s="84"/>
      <c r="AQ473" s="84"/>
    </row>
    <row r="474" spans="1:43" ht="15.75" customHeight="1" x14ac:dyDescent="0.25">
      <c r="A474" s="111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84"/>
      <c r="AM474" s="84"/>
      <c r="AN474" s="84"/>
      <c r="AO474" s="84"/>
      <c r="AP474" s="84"/>
      <c r="AQ474" s="84"/>
    </row>
    <row r="475" spans="1:43" ht="15.75" customHeight="1" x14ac:dyDescent="0.25">
      <c r="A475" s="111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84"/>
      <c r="AM475" s="84"/>
      <c r="AN475" s="84"/>
      <c r="AO475" s="84"/>
      <c r="AP475" s="84"/>
      <c r="AQ475" s="84"/>
    </row>
    <row r="476" spans="1:43" ht="15.75" customHeight="1" x14ac:dyDescent="0.25">
      <c r="A476" s="111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84"/>
      <c r="AM476" s="84"/>
      <c r="AN476" s="84"/>
      <c r="AO476" s="84"/>
      <c r="AP476" s="84"/>
      <c r="AQ476" s="84"/>
    </row>
    <row r="477" spans="1:43" ht="15.75" customHeight="1" x14ac:dyDescent="0.25">
      <c r="A477" s="111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84"/>
      <c r="AM477" s="84"/>
      <c r="AN477" s="84"/>
      <c r="AO477" s="84"/>
      <c r="AP477" s="84"/>
      <c r="AQ477" s="84"/>
    </row>
    <row r="478" spans="1:43" ht="15.75" customHeight="1" x14ac:dyDescent="0.25">
      <c r="A478" s="111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84"/>
      <c r="AM478" s="84"/>
      <c r="AN478" s="84"/>
      <c r="AO478" s="84"/>
      <c r="AP478" s="84"/>
      <c r="AQ478" s="84"/>
    </row>
    <row r="479" spans="1:43" ht="15.75" customHeight="1" x14ac:dyDescent="0.25">
      <c r="A479" s="111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84"/>
      <c r="AM479" s="84"/>
      <c r="AN479" s="84"/>
      <c r="AO479" s="84"/>
      <c r="AP479" s="84"/>
      <c r="AQ479" s="84"/>
    </row>
    <row r="480" spans="1:43" ht="15.75" customHeight="1" x14ac:dyDescent="0.25">
      <c r="A480" s="111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84"/>
      <c r="AM480" s="84"/>
      <c r="AN480" s="84"/>
      <c r="AO480" s="84"/>
      <c r="AP480" s="84"/>
      <c r="AQ480" s="84"/>
    </row>
    <row r="481" spans="1:43" ht="15.75" customHeight="1" x14ac:dyDescent="0.25">
      <c r="A481" s="111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84"/>
      <c r="AM481" s="84"/>
      <c r="AN481" s="84"/>
      <c r="AO481" s="84"/>
      <c r="AP481" s="84"/>
      <c r="AQ481" s="84"/>
    </row>
    <row r="482" spans="1:43" ht="15.75" customHeight="1" x14ac:dyDescent="0.25">
      <c r="A482" s="111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84"/>
      <c r="AM482" s="84"/>
      <c r="AN482" s="84"/>
      <c r="AO482" s="84"/>
      <c r="AP482" s="84"/>
      <c r="AQ482" s="84"/>
    </row>
    <row r="483" spans="1:43" ht="15.75" customHeight="1" x14ac:dyDescent="0.25">
      <c r="A483" s="111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84"/>
      <c r="AM483" s="84"/>
      <c r="AN483" s="84"/>
      <c r="AO483" s="84"/>
      <c r="AP483" s="84"/>
      <c r="AQ483" s="84"/>
    </row>
    <row r="484" spans="1:43" ht="15.75" customHeight="1" x14ac:dyDescent="0.25">
      <c r="A484" s="111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84"/>
      <c r="AM484" s="84"/>
      <c r="AN484" s="84"/>
      <c r="AO484" s="84"/>
      <c r="AP484" s="84"/>
      <c r="AQ484" s="84"/>
    </row>
    <row r="485" spans="1:43" ht="15.75" customHeight="1" x14ac:dyDescent="0.25">
      <c r="A485" s="111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84"/>
      <c r="AM485" s="84"/>
      <c r="AN485" s="84"/>
      <c r="AO485" s="84"/>
      <c r="AP485" s="84"/>
      <c r="AQ485" s="84"/>
    </row>
    <row r="486" spans="1:43" ht="15.75" customHeight="1" x14ac:dyDescent="0.25">
      <c r="A486" s="111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84"/>
      <c r="AM486" s="84"/>
      <c r="AN486" s="84"/>
      <c r="AO486" s="84"/>
      <c r="AP486" s="84"/>
      <c r="AQ486" s="84"/>
    </row>
    <row r="487" spans="1:43" ht="15.75" customHeight="1" x14ac:dyDescent="0.25">
      <c r="A487" s="111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84"/>
      <c r="AM487" s="84"/>
      <c r="AN487" s="84"/>
      <c r="AO487" s="84"/>
      <c r="AP487" s="84"/>
      <c r="AQ487" s="84"/>
    </row>
    <row r="488" spans="1:43" ht="15.75" customHeight="1" x14ac:dyDescent="0.25">
      <c r="A488" s="111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84"/>
      <c r="AM488" s="84"/>
      <c r="AN488" s="84"/>
      <c r="AO488" s="84"/>
      <c r="AP488" s="84"/>
      <c r="AQ488" s="84"/>
    </row>
    <row r="489" spans="1:43" ht="15.75" customHeight="1" x14ac:dyDescent="0.25">
      <c r="A489" s="111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84"/>
      <c r="AM489" s="84"/>
      <c r="AN489" s="84"/>
      <c r="AO489" s="84"/>
      <c r="AP489" s="84"/>
      <c r="AQ489" s="84"/>
    </row>
    <row r="490" spans="1:43" ht="15.75" customHeight="1" x14ac:dyDescent="0.25">
      <c r="A490" s="111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84"/>
      <c r="AM490" s="84"/>
      <c r="AN490" s="84"/>
      <c r="AO490" s="84"/>
      <c r="AP490" s="84"/>
      <c r="AQ490" s="84"/>
    </row>
    <row r="491" spans="1:43" ht="15.75" customHeight="1" x14ac:dyDescent="0.25">
      <c r="A491" s="111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84"/>
      <c r="AM491" s="84"/>
      <c r="AN491" s="84"/>
      <c r="AO491" s="84"/>
      <c r="AP491" s="84"/>
      <c r="AQ491" s="84"/>
    </row>
    <row r="492" spans="1:43" ht="15.75" customHeight="1" x14ac:dyDescent="0.25">
      <c r="A492" s="111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84"/>
      <c r="AM492" s="84"/>
      <c r="AN492" s="84"/>
      <c r="AO492" s="84"/>
      <c r="AP492" s="84"/>
      <c r="AQ492" s="84"/>
    </row>
    <row r="493" spans="1:43" ht="15.75" customHeight="1" x14ac:dyDescent="0.25">
      <c r="A493" s="111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84"/>
      <c r="AM493" s="84"/>
      <c r="AN493" s="84"/>
      <c r="AO493" s="84"/>
      <c r="AP493" s="84"/>
      <c r="AQ493" s="84"/>
    </row>
    <row r="494" spans="1:43" ht="15.75" customHeight="1" x14ac:dyDescent="0.25">
      <c r="A494" s="111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84"/>
      <c r="AM494" s="84"/>
      <c r="AN494" s="84"/>
      <c r="AO494" s="84"/>
      <c r="AP494" s="84"/>
      <c r="AQ494" s="84"/>
    </row>
    <row r="495" spans="1:43" ht="15.75" customHeight="1" x14ac:dyDescent="0.25">
      <c r="A495" s="111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84"/>
      <c r="AM495" s="84"/>
      <c r="AN495" s="84"/>
      <c r="AO495" s="84"/>
      <c r="AP495" s="84"/>
      <c r="AQ495" s="84"/>
    </row>
    <row r="496" spans="1:43" ht="15.75" customHeight="1" x14ac:dyDescent="0.25">
      <c r="A496" s="111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84"/>
      <c r="AM496" s="84"/>
      <c r="AN496" s="84"/>
      <c r="AO496" s="84"/>
      <c r="AP496" s="84"/>
      <c r="AQ496" s="84"/>
    </row>
    <row r="497" spans="1:43" ht="15.75" customHeight="1" x14ac:dyDescent="0.25">
      <c r="A497" s="111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84"/>
      <c r="AM497" s="84"/>
      <c r="AN497" s="84"/>
      <c r="AO497" s="84"/>
      <c r="AP497" s="84"/>
      <c r="AQ497" s="84"/>
    </row>
    <row r="498" spans="1:43" ht="15.75" customHeight="1" x14ac:dyDescent="0.25">
      <c r="A498" s="111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84"/>
      <c r="AM498" s="84"/>
      <c r="AN498" s="84"/>
      <c r="AO498" s="84"/>
      <c r="AP498" s="84"/>
      <c r="AQ498" s="84"/>
    </row>
    <row r="499" spans="1:43" ht="15.75" customHeight="1" x14ac:dyDescent="0.25">
      <c r="A499" s="111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84"/>
      <c r="AM499" s="84"/>
      <c r="AN499" s="84"/>
      <c r="AO499" s="84"/>
      <c r="AP499" s="84"/>
      <c r="AQ499" s="84"/>
    </row>
    <row r="500" spans="1:43" ht="15.75" customHeight="1" x14ac:dyDescent="0.25">
      <c r="A500" s="111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84"/>
      <c r="AM500" s="84"/>
      <c r="AN500" s="84"/>
      <c r="AO500" s="84"/>
      <c r="AP500" s="84"/>
      <c r="AQ500" s="84"/>
    </row>
    <row r="501" spans="1:43" ht="15.75" customHeight="1" x14ac:dyDescent="0.25">
      <c r="A501" s="111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84"/>
      <c r="AM501" s="84"/>
      <c r="AN501" s="84"/>
      <c r="AO501" s="84"/>
      <c r="AP501" s="84"/>
      <c r="AQ501" s="84"/>
    </row>
    <row r="502" spans="1:43" ht="15.75" customHeight="1" x14ac:dyDescent="0.25">
      <c r="A502" s="111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84"/>
      <c r="AM502" s="84"/>
      <c r="AN502" s="84"/>
      <c r="AO502" s="84"/>
      <c r="AP502" s="84"/>
      <c r="AQ502" s="84"/>
    </row>
    <row r="503" spans="1:43" ht="15.75" customHeight="1" x14ac:dyDescent="0.25">
      <c r="A503" s="111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84"/>
      <c r="AM503" s="84"/>
      <c r="AN503" s="84"/>
      <c r="AO503" s="84"/>
      <c r="AP503" s="84"/>
      <c r="AQ503" s="84"/>
    </row>
    <row r="504" spans="1:43" ht="15.75" customHeight="1" x14ac:dyDescent="0.25">
      <c r="A504" s="111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84"/>
      <c r="AM504" s="84"/>
      <c r="AN504" s="84"/>
      <c r="AO504" s="84"/>
      <c r="AP504" s="84"/>
      <c r="AQ504" s="84"/>
    </row>
    <row r="505" spans="1:43" ht="15.75" customHeight="1" x14ac:dyDescent="0.25">
      <c r="A505" s="111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84"/>
      <c r="AM505" s="84"/>
      <c r="AN505" s="84"/>
      <c r="AO505" s="84"/>
      <c r="AP505" s="84"/>
      <c r="AQ505" s="84"/>
    </row>
    <row r="506" spans="1:43" ht="15.75" customHeight="1" x14ac:dyDescent="0.25">
      <c r="A506" s="111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84"/>
      <c r="AM506" s="84"/>
      <c r="AN506" s="84"/>
      <c r="AO506" s="84"/>
      <c r="AP506" s="84"/>
      <c r="AQ506" s="84"/>
    </row>
    <row r="507" spans="1:43" ht="15.75" customHeight="1" x14ac:dyDescent="0.25">
      <c r="A507" s="111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84"/>
      <c r="AM507" s="84"/>
      <c r="AN507" s="84"/>
      <c r="AO507" s="84"/>
      <c r="AP507" s="84"/>
      <c r="AQ507" s="84"/>
    </row>
    <row r="508" spans="1:43" ht="15.75" customHeight="1" x14ac:dyDescent="0.25">
      <c r="A508" s="111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84"/>
      <c r="AM508" s="84"/>
      <c r="AN508" s="84"/>
      <c r="AO508" s="84"/>
      <c r="AP508" s="84"/>
      <c r="AQ508" s="84"/>
    </row>
    <row r="509" spans="1:43" ht="15.75" customHeight="1" x14ac:dyDescent="0.25">
      <c r="A509" s="111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84"/>
      <c r="AM509" s="84"/>
      <c r="AN509" s="84"/>
      <c r="AO509" s="84"/>
      <c r="AP509" s="84"/>
      <c r="AQ509" s="84"/>
    </row>
    <row r="510" spans="1:43" ht="15.75" customHeight="1" x14ac:dyDescent="0.25">
      <c r="A510" s="111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84"/>
      <c r="AM510" s="84"/>
      <c r="AN510" s="84"/>
      <c r="AO510" s="84"/>
      <c r="AP510" s="84"/>
      <c r="AQ510" s="84"/>
    </row>
    <row r="511" spans="1:43" ht="15.75" customHeight="1" x14ac:dyDescent="0.25">
      <c r="A511" s="111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84"/>
      <c r="AM511" s="84"/>
      <c r="AN511" s="84"/>
      <c r="AO511" s="84"/>
      <c r="AP511" s="84"/>
      <c r="AQ511" s="84"/>
    </row>
    <row r="512" spans="1:43" ht="15.75" customHeight="1" x14ac:dyDescent="0.25">
      <c r="A512" s="111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84"/>
      <c r="AM512" s="84"/>
      <c r="AN512" s="84"/>
      <c r="AO512" s="84"/>
      <c r="AP512" s="84"/>
      <c r="AQ512" s="84"/>
    </row>
    <row r="513" spans="1:43" ht="15.75" customHeight="1" x14ac:dyDescent="0.25">
      <c r="A513" s="111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84"/>
      <c r="AM513" s="84"/>
      <c r="AN513" s="84"/>
      <c r="AO513" s="84"/>
      <c r="AP513" s="84"/>
      <c r="AQ513" s="84"/>
    </row>
    <row r="514" spans="1:43" ht="15.75" customHeight="1" x14ac:dyDescent="0.25">
      <c r="A514" s="111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84"/>
      <c r="AM514" s="84"/>
      <c r="AN514" s="84"/>
      <c r="AO514" s="84"/>
      <c r="AP514" s="84"/>
      <c r="AQ514" s="84"/>
    </row>
    <row r="515" spans="1:43" ht="15.75" customHeight="1" x14ac:dyDescent="0.25">
      <c r="A515" s="111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84"/>
      <c r="AM515" s="84"/>
      <c r="AN515" s="84"/>
      <c r="AO515" s="84"/>
      <c r="AP515" s="84"/>
      <c r="AQ515" s="84"/>
    </row>
    <row r="516" spans="1:43" ht="15.75" customHeight="1" x14ac:dyDescent="0.25">
      <c r="A516" s="111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84"/>
      <c r="AM516" s="84"/>
      <c r="AN516" s="84"/>
      <c r="AO516" s="84"/>
      <c r="AP516" s="84"/>
      <c r="AQ516" s="84"/>
    </row>
    <row r="517" spans="1:43" ht="15.75" customHeight="1" x14ac:dyDescent="0.25">
      <c r="A517" s="111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84"/>
      <c r="AM517" s="84"/>
      <c r="AN517" s="84"/>
      <c r="AO517" s="84"/>
      <c r="AP517" s="84"/>
      <c r="AQ517" s="84"/>
    </row>
    <row r="518" spans="1:43" ht="15.75" customHeight="1" x14ac:dyDescent="0.25">
      <c r="A518" s="111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84"/>
      <c r="AM518" s="84"/>
      <c r="AN518" s="84"/>
      <c r="AO518" s="84"/>
      <c r="AP518" s="84"/>
      <c r="AQ518" s="84"/>
    </row>
    <row r="519" spans="1:43" ht="15.75" customHeight="1" x14ac:dyDescent="0.25">
      <c r="A519" s="111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84"/>
      <c r="AM519" s="84"/>
      <c r="AN519" s="84"/>
      <c r="AO519" s="84"/>
      <c r="AP519" s="84"/>
      <c r="AQ519" s="84"/>
    </row>
    <row r="520" spans="1:43" ht="15.75" customHeight="1" x14ac:dyDescent="0.25">
      <c r="A520" s="111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84"/>
      <c r="AM520" s="84"/>
      <c r="AN520" s="84"/>
      <c r="AO520" s="84"/>
      <c r="AP520" s="84"/>
      <c r="AQ520" s="84"/>
    </row>
    <row r="521" spans="1:43" ht="15.75" customHeight="1" x14ac:dyDescent="0.25">
      <c r="A521" s="111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84"/>
      <c r="AM521" s="84"/>
      <c r="AN521" s="84"/>
      <c r="AO521" s="84"/>
      <c r="AP521" s="84"/>
      <c r="AQ521" s="84"/>
    </row>
    <row r="522" spans="1:43" ht="15.75" customHeight="1" x14ac:dyDescent="0.25">
      <c r="A522" s="111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84"/>
      <c r="AM522" s="84"/>
      <c r="AN522" s="84"/>
      <c r="AO522" s="84"/>
      <c r="AP522" s="84"/>
      <c r="AQ522" s="84"/>
    </row>
    <row r="523" spans="1:43" ht="15.75" customHeight="1" x14ac:dyDescent="0.25">
      <c r="A523" s="111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84"/>
      <c r="AM523" s="84"/>
      <c r="AN523" s="84"/>
      <c r="AO523" s="84"/>
      <c r="AP523" s="84"/>
      <c r="AQ523" s="84"/>
    </row>
    <row r="524" spans="1:43" ht="15.75" customHeight="1" x14ac:dyDescent="0.25">
      <c r="A524" s="111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84"/>
      <c r="AM524" s="84"/>
      <c r="AN524" s="84"/>
      <c r="AO524" s="84"/>
      <c r="AP524" s="84"/>
      <c r="AQ524" s="84"/>
    </row>
    <row r="525" spans="1:43" ht="15.75" customHeight="1" x14ac:dyDescent="0.25">
      <c r="A525" s="111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84"/>
      <c r="AM525" s="84"/>
      <c r="AN525" s="84"/>
      <c r="AO525" s="84"/>
      <c r="AP525" s="84"/>
      <c r="AQ525" s="84"/>
    </row>
    <row r="526" spans="1:43" ht="15.75" customHeight="1" x14ac:dyDescent="0.25">
      <c r="A526" s="111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84"/>
      <c r="AM526" s="84"/>
      <c r="AN526" s="84"/>
      <c r="AO526" s="84"/>
      <c r="AP526" s="84"/>
      <c r="AQ526" s="84"/>
    </row>
    <row r="527" spans="1:43" ht="15.75" customHeight="1" x14ac:dyDescent="0.25">
      <c r="A527" s="111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84"/>
      <c r="AM527" s="84"/>
      <c r="AN527" s="84"/>
      <c r="AO527" s="84"/>
      <c r="AP527" s="84"/>
      <c r="AQ527" s="84"/>
    </row>
    <row r="528" spans="1:43" ht="15.75" customHeight="1" x14ac:dyDescent="0.25">
      <c r="A528" s="111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84"/>
      <c r="AM528" s="84"/>
      <c r="AN528" s="84"/>
      <c r="AO528" s="84"/>
      <c r="AP528" s="84"/>
      <c r="AQ528" s="84"/>
    </row>
    <row r="529" spans="1:43" ht="15.75" customHeight="1" x14ac:dyDescent="0.25">
      <c r="A529" s="111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84"/>
      <c r="AM529" s="84"/>
      <c r="AN529" s="84"/>
      <c r="AO529" s="84"/>
      <c r="AP529" s="84"/>
      <c r="AQ529" s="84"/>
    </row>
    <row r="530" spans="1:43" ht="15.75" customHeight="1" x14ac:dyDescent="0.25">
      <c r="A530" s="111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84"/>
      <c r="AM530" s="84"/>
      <c r="AN530" s="84"/>
      <c r="AO530" s="84"/>
      <c r="AP530" s="84"/>
      <c r="AQ530" s="84"/>
    </row>
    <row r="531" spans="1:43" ht="15.75" customHeight="1" x14ac:dyDescent="0.25">
      <c r="A531" s="111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84"/>
      <c r="AM531" s="84"/>
      <c r="AN531" s="84"/>
      <c r="AO531" s="84"/>
      <c r="AP531" s="84"/>
      <c r="AQ531" s="84"/>
    </row>
    <row r="532" spans="1:43" ht="15.75" customHeight="1" x14ac:dyDescent="0.25">
      <c r="A532" s="111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84"/>
      <c r="AM532" s="84"/>
      <c r="AN532" s="84"/>
      <c r="AO532" s="84"/>
      <c r="AP532" s="84"/>
      <c r="AQ532" s="84"/>
    </row>
    <row r="533" spans="1:43" ht="15.75" customHeight="1" x14ac:dyDescent="0.25">
      <c r="A533" s="111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84"/>
      <c r="AM533" s="84"/>
      <c r="AN533" s="84"/>
      <c r="AO533" s="84"/>
      <c r="AP533" s="84"/>
      <c r="AQ533" s="84"/>
    </row>
    <row r="534" spans="1:43" ht="15.75" customHeight="1" x14ac:dyDescent="0.25">
      <c r="A534" s="111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84"/>
      <c r="AM534" s="84"/>
      <c r="AN534" s="84"/>
      <c r="AO534" s="84"/>
      <c r="AP534" s="84"/>
      <c r="AQ534" s="84"/>
    </row>
    <row r="535" spans="1:43" ht="15.75" customHeight="1" x14ac:dyDescent="0.25">
      <c r="A535" s="111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84"/>
      <c r="AM535" s="84"/>
      <c r="AN535" s="84"/>
      <c r="AO535" s="84"/>
      <c r="AP535" s="84"/>
      <c r="AQ535" s="84"/>
    </row>
    <row r="536" spans="1:43" ht="15.75" customHeight="1" x14ac:dyDescent="0.25">
      <c r="A536" s="111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84"/>
      <c r="AM536" s="84"/>
      <c r="AN536" s="84"/>
      <c r="AO536" s="84"/>
      <c r="AP536" s="84"/>
      <c r="AQ536" s="84"/>
    </row>
    <row r="537" spans="1:43" ht="15.75" customHeight="1" x14ac:dyDescent="0.25">
      <c r="A537" s="111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84"/>
      <c r="AM537" s="84"/>
      <c r="AN537" s="84"/>
      <c r="AO537" s="84"/>
      <c r="AP537" s="84"/>
      <c r="AQ537" s="84"/>
    </row>
    <row r="538" spans="1:43" ht="15.75" customHeight="1" x14ac:dyDescent="0.25">
      <c r="A538" s="111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84"/>
      <c r="AM538" s="84"/>
      <c r="AN538" s="84"/>
      <c r="AO538" s="84"/>
      <c r="AP538" s="84"/>
      <c r="AQ538" s="84"/>
    </row>
    <row r="539" spans="1:43" ht="15.75" customHeight="1" x14ac:dyDescent="0.25">
      <c r="A539" s="111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84"/>
      <c r="AM539" s="84"/>
      <c r="AN539" s="84"/>
      <c r="AO539" s="84"/>
      <c r="AP539" s="84"/>
      <c r="AQ539" s="84"/>
    </row>
    <row r="540" spans="1:43" ht="15.75" customHeight="1" x14ac:dyDescent="0.25">
      <c r="A540" s="111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84"/>
      <c r="AM540" s="84"/>
      <c r="AN540" s="84"/>
      <c r="AO540" s="84"/>
      <c r="AP540" s="84"/>
      <c r="AQ540" s="84"/>
    </row>
    <row r="541" spans="1:43" ht="15.75" customHeight="1" x14ac:dyDescent="0.25">
      <c r="A541" s="111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84"/>
      <c r="AM541" s="84"/>
      <c r="AN541" s="84"/>
      <c r="AO541" s="84"/>
      <c r="AP541" s="84"/>
      <c r="AQ541" s="84"/>
    </row>
    <row r="542" spans="1:43" ht="15.75" customHeight="1" x14ac:dyDescent="0.25">
      <c r="A542" s="111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84"/>
      <c r="AM542" s="84"/>
      <c r="AN542" s="84"/>
      <c r="AO542" s="84"/>
      <c r="AP542" s="84"/>
      <c r="AQ542" s="84"/>
    </row>
    <row r="543" spans="1:43" ht="15.75" customHeight="1" x14ac:dyDescent="0.25">
      <c r="A543" s="111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84"/>
      <c r="AM543" s="84"/>
      <c r="AN543" s="84"/>
      <c r="AO543" s="84"/>
      <c r="AP543" s="84"/>
      <c r="AQ543" s="84"/>
    </row>
    <row r="544" spans="1:43" ht="15.75" customHeight="1" x14ac:dyDescent="0.25">
      <c r="A544" s="111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84"/>
      <c r="AM544" s="84"/>
      <c r="AN544" s="84"/>
      <c r="AO544" s="84"/>
      <c r="AP544" s="84"/>
      <c r="AQ544" s="84"/>
    </row>
    <row r="545" spans="1:43" ht="15.75" customHeight="1" x14ac:dyDescent="0.25">
      <c r="A545" s="111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84"/>
      <c r="AM545" s="84"/>
      <c r="AN545" s="84"/>
      <c r="AO545" s="84"/>
      <c r="AP545" s="84"/>
      <c r="AQ545" s="84"/>
    </row>
    <row r="546" spans="1:43" ht="15.75" customHeight="1" x14ac:dyDescent="0.25">
      <c r="A546" s="111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84"/>
      <c r="AM546" s="84"/>
      <c r="AN546" s="84"/>
      <c r="AO546" s="84"/>
      <c r="AP546" s="84"/>
      <c r="AQ546" s="84"/>
    </row>
    <row r="547" spans="1:43" ht="15.75" customHeight="1" x14ac:dyDescent="0.25">
      <c r="A547" s="111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84"/>
      <c r="AM547" s="84"/>
      <c r="AN547" s="84"/>
      <c r="AO547" s="84"/>
      <c r="AP547" s="84"/>
      <c r="AQ547" s="84"/>
    </row>
    <row r="548" spans="1:43" ht="15.75" customHeight="1" x14ac:dyDescent="0.25">
      <c r="A548" s="111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84"/>
      <c r="AM548" s="84"/>
      <c r="AN548" s="84"/>
      <c r="AO548" s="84"/>
      <c r="AP548" s="84"/>
      <c r="AQ548" s="84"/>
    </row>
    <row r="549" spans="1:43" ht="15.75" customHeight="1" x14ac:dyDescent="0.25">
      <c r="A549" s="111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84"/>
      <c r="AM549" s="84"/>
      <c r="AN549" s="84"/>
      <c r="AO549" s="84"/>
      <c r="AP549" s="84"/>
      <c r="AQ549" s="84"/>
    </row>
    <row r="550" spans="1:43" ht="15.75" customHeight="1" x14ac:dyDescent="0.25">
      <c r="A550" s="111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84"/>
      <c r="AM550" s="84"/>
      <c r="AN550" s="84"/>
      <c r="AO550" s="84"/>
      <c r="AP550" s="84"/>
      <c r="AQ550" s="84"/>
    </row>
    <row r="551" spans="1:43" ht="15.75" customHeight="1" x14ac:dyDescent="0.25">
      <c r="A551" s="111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84"/>
      <c r="AM551" s="84"/>
      <c r="AN551" s="84"/>
      <c r="AO551" s="84"/>
      <c r="AP551" s="84"/>
      <c r="AQ551" s="84"/>
    </row>
    <row r="552" spans="1:43" ht="15.75" customHeight="1" x14ac:dyDescent="0.25">
      <c r="A552" s="111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84"/>
      <c r="AM552" s="84"/>
      <c r="AN552" s="84"/>
      <c r="AO552" s="84"/>
      <c r="AP552" s="84"/>
      <c r="AQ552" s="84"/>
    </row>
    <row r="553" spans="1:43" ht="15.75" customHeight="1" x14ac:dyDescent="0.25">
      <c r="A553" s="111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84"/>
      <c r="AM553" s="84"/>
      <c r="AN553" s="84"/>
      <c r="AO553" s="84"/>
      <c r="AP553" s="84"/>
      <c r="AQ553" s="84"/>
    </row>
    <row r="554" spans="1:43" ht="15.75" customHeight="1" x14ac:dyDescent="0.25">
      <c r="A554" s="111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84"/>
      <c r="AM554" s="84"/>
      <c r="AN554" s="84"/>
      <c r="AO554" s="84"/>
      <c r="AP554" s="84"/>
      <c r="AQ554" s="84"/>
    </row>
    <row r="555" spans="1:43" ht="15.75" customHeight="1" x14ac:dyDescent="0.25">
      <c r="A555" s="111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84"/>
      <c r="AM555" s="84"/>
      <c r="AN555" s="84"/>
      <c r="AO555" s="84"/>
      <c r="AP555" s="84"/>
      <c r="AQ555" s="84"/>
    </row>
    <row r="556" spans="1:43" ht="15.75" customHeight="1" x14ac:dyDescent="0.25">
      <c r="A556" s="111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84"/>
      <c r="AM556" s="84"/>
      <c r="AN556" s="84"/>
      <c r="AO556" s="84"/>
      <c r="AP556" s="84"/>
      <c r="AQ556" s="84"/>
    </row>
    <row r="557" spans="1:43" ht="15.75" customHeight="1" x14ac:dyDescent="0.25">
      <c r="A557" s="111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84"/>
      <c r="AM557" s="84"/>
      <c r="AN557" s="84"/>
      <c r="AO557" s="84"/>
      <c r="AP557" s="84"/>
      <c r="AQ557" s="84"/>
    </row>
    <row r="558" spans="1:43" ht="15.75" customHeight="1" x14ac:dyDescent="0.25">
      <c r="A558" s="111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84"/>
      <c r="AM558" s="84"/>
      <c r="AN558" s="84"/>
      <c r="AO558" s="84"/>
      <c r="AP558" s="84"/>
      <c r="AQ558" s="84"/>
    </row>
    <row r="559" spans="1:43" ht="15.75" customHeight="1" x14ac:dyDescent="0.25">
      <c r="A559" s="111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84"/>
      <c r="AM559" s="84"/>
      <c r="AN559" s="84"/>
      <c r="AO559" s="84"/>
      <c r="AP559" s="84"/>
      <c r="AQ559" s="84"/>
    </row>
    <row r="560" spans="1:43" ht="15.75" customHeight="1" x14ac:dyDescent="0.25">
      <c r="A560" s="111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84"/>
      <c r="AM560" s="84"/>
      <c r="AN560" s="84"/>
      <c r="AO560" s="84"/>
      <c r="AP560" s="84"/>
      <c r="AQ560" s="84"/>
    </row>
    <row r="561" spans="1:43" ht="15.75" customHeight="1" x14ac:dyDescent="0.25">
      <c r="A561" s="111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84"/>
      <c r="AM561" s="84"/>
      <c r="AN561" s="84"/>
      <c r="AO561" s="84"/>
      <c r="AP561" s="84"/>
      <c r="AQ561" s="84"/>
    </row>
    <row r="562" spans="1:43" ht="15.75" customHeight="1" x14ac:dyDescent="0.25">
      <c r="A562" s="111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84"/>
      <c r="AM562" s="84"/>
      <c r="AN562" s="84"/>
      <c r="AO562" s="84"/>
      <c r="AP562" s="84"/>
      <c r="AQ562" s="84"/>
    </row>
    <row r="563" spans="1:43" ht="15.75" customHeight="1" x14ac:dyDescent="0.25">
      <c r="A563" s="111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84"/>
      <c r="AM563" s="84"/>
      <c r="AN563" s="84"/>
      <c r="AO563" s="84"/>
      <c r="AP563" s="84"/>
      <c r="AQ563" s="84"/>
    </row>
    <row r="564" spans="1:43" ht="15.75" customHeight="1" x14ac:dyDescent="0.25">
      <c r="A564" s="111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84"/>
      <c r="AM564" s="84"/>
      <c r="AN564" s="84"/>
      <c r="AO564" s="84"/>
      <c r="AP564" s="84"/>
      <c r="AQ564" s="84"/>
    </row>
    <row r="565" spans="1:43" ht="15.75" customHeight="1" x14ac:dyDescent="0.25">
      <c r="A565" s="111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84"/>
      <c r="AM565" s="84"/>
      <c r="AN565" s="84"/>
      <c r="AO565" s="84"/>
      <c r="AP565" s="84"/>
      <c r="AQ565" s="84"/>
    </row>
    <row r="566" spans="1:43" ht="15.75" customHeight="1" x14ac:dyDescent="0.25">
      <c r="A566" s="111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84"/>
      <c r="AM566" s="84"/>
      <c r="AN566" s="84"/>
      <c r="AO566" s="84"/>
      <c r="AP566" s="84"/>
      <c r="AQ566" s="84"/>
    </row>
    <row r="567" spans="1:43" ht="15.75" customHeight="1" x14ac:dyDescent="0.25">
      <c r="A567" s="111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84"/>
      <c r="AM567" s="84"/>
      <c r="AN567" s="84"/>
      <c r="AO567" s="84"/>
      <c r="AP567" s="84"/>
      <c r="AQ567" s="84"/>
    </row>
    <row r="568" spans="1:43" ht="15.75" customHeight="1" x14ac:dyDescent="0.25">
      <c r="A568" s="111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84"/>
      <c r="AM568" s="84"/>
      <c r="AN568" s="84"/>
      <c r="AO568" s="84"/>
      <c r="AP568" s="84"/>
      <c r="AQ568" s="84"/>
    </row>
    <row r="569" spans="1:43" ht="15.75" customHeight="1" x14ac:dyDescent="0.25">
      <c r="A569" s="111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84"/>
      <c r="AM569" s="84"/>
      <c r="AN569" s="84"/>
      <c r="AO569" s="84"/>
      <c r="AP569" s="84"/>
      <c r="AQ569" s="84"/>
    </row>
    <row r="570" spans="1:43" ht="15.75" customHeight="1" x14ac:dyDescent="0.25">
      <c r="A570" s="111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84"/>
      <c r="AM570" s="84"/>
      <c r="AN570" s="84"/>
      <c r="AO570" s="84"/>
      <c r="AP570" s="84"/>
      <c r="AQ570" s="84"/>
    </row>
    <row r="571" spans="1:43" ht="15.75" customHeight="1" x14ac:dyDescent="0.25">
      <c r="A571" s="111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84"/>
      <c r="AM571" s="84"/>
      <c r="AN571" s="84"/>
      <c r="AO571" s="84"/>
      <c r="AP571" s="84"/>
      <c r="AQ571" s="84"/>
    </row>
    <row r="572" spans="1:43" ht="15.75" customHeight="1" x14ac:dyDescent="0.25">
      <c r="A572" s="111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84"/>
      <c r="AM572" s="84"/>
      <c r="AN572" s="84"/>
      <c r="AO572" s="84"/>
      <c r="AP572" s="84"/>
      <c r="AQ572" s="84"/>
    </row>
    <row r="573" spans="1:43" ht="15.75" customHeight="1" x14ac:dyDescent="0.25">
      <c r="A573" s="111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84"/>
      <c r="AM573" s="84"/>
      <c r="AN573" s="84"/>
      <c r="AO573" s="84"/>
      <c r="AP573" s="84"/>
      <c r="AQ573" s="84"/>
    </row>
    <row r="574" spans="1:43" ht="15.75" customHeight="1" x14ac:dyDescent="0.25">
      <c r="A574" s="111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84"/>
      <c r="AM574" s="84"/>
      <c r="AN574" s="84"/>
      <c r="AO574" s="84"/>
      <c r="AP574" s="84"/>
      <c r="AQ574" s="84"/>
    </row>
    <row r="575" spans="1:43" ht="15.75" customHeight="1" x14ac:dyDescent="0.25">
      <c r="A575" s="111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84"/>
      <c r="AM575" s="84"/>
      <c r="AN575" s="84"/>
      <c r="AO575" s="84"/>
      <c r="AP575" s="84"/>
      <c r="AQ575" s="84"/>
    </row>
    <row r="576" spans="1:43" ht="15.75" customHeight="1" x14ac:dyDescent="0.25">
      <c r="A576" s="111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84"/>
      <c r="AM576" s="84"/>
      <c r="AN576" s="84"/>
      <c r="AO576" s="84"/>
      <c r="AP576" s="84"/>
      <c r="AQ576" s="84"/>
    </row>
    <row r="577" spans="1:43" ht="15.75" customHeight="1" x14ac:dyDescent="0.25">
      <c r="A577" s="111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84"/>
      <c r="AM577" s="84"/>
      <c r="AN577" s="84"/>
      <c r="AO577" s="84"/>
      <c r="AP577" s="84"/>
      <c r="AQ577" s="84"/>
    </row>
    <row r="578" spans="1:43" ht="15.75" customHeight="1" x14ac:dyDescent="0.25">
      <c r="A578" s="111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84"/>
      <c r="AM578" s="84"/>
      <c r="AN578" s="84"/>
      <c r="AO578" s="84"/>
      <c r="AP578" s="84"/>
      <c r="AQ578" s="84"/>
    </row>
    <row r="579" spans="1:43" ht="15.75" customHeight="1" x14ac:dyDescent="0.25">
      <c r="A579" s="111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84"/>
      <c r="AM579" s="84"/>
      <c r="AN579" s="84"/>
      <c r="AO579" s="84"/>
      <c r="AP579" s="84"/>
      <c r="AQ579" s="84"/>
    </row>
    <row r="580" spans="1:43" ht="15.75" customHeight="1" x14ac:dyDescent="0.25">
      <c r="A580" s="111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84"/>
      <c r="AM580" s="84"/>
      <c r="AN580" s="84"/>
      <c r="AO580" s="84"/>
      <c r="AP580" s="84"/>
      <c r="AQ580" s="84"/>
    </row>
    <row r="581" spans="1:43" ht="15.75" customHeight="1" x14ac:dyDescent="0.25">
      <c r="A581" s="111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84"/>
      <c r="AM581" s="84"/>
      <c r="AN581" s="84"/>
      <c r="AO581" s="84"/>
      <c r="AP581" s="84"/>
      <c r="AQ581" s="84"/>
    </row>
    <row r="582" spans="1:43" ht="15.75" customHeight="1" x14ac:dyDescent="0.25">
      <c r="A582" s="111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84"/>
      <c r="AM582" s="84"/>
      <c r="AN582" s="84"/>
      <c r="AO582" s="84"/>
      <c r="AP582" s="84"/>
      <c r="AQ582" s="84"/>
    </row>
    <row r="583" spans="1:43" ht="15.75" customHeight="1" x14ac:dyDescent="0.25">
      <c r="A583" s="111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84"/>
      <c r="AM583" s="84"/>
      <c r="AN583" s="84"/>
      <c r="AO583" s="84"/>
      <c r="AP583" s="84"/>
      <c r="AQ583" s="84"/>
    </row>
    <row r="584" spans="1:43" ht="15.75" customHeight="1" x14ac:dyDescent="0.25">
      <c r="A584" s="111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84"/>
      <c r="AM584" s="84"/>
      <c r="AN584" s="84"/>
      <c r="AO584" s="84"/>
      <c r="AP584" s="84"/>
      <c r="AQ584" s="84"/>
    </row>
    <row r="585" spans="1:43" ht="15.75" customHeight="1" x14ac:dyDescent="0.25">
      <c r="A585" s="111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84"/>
      <c r="AM585" s="84"/>
      <c r="AN585" s="84"/>
      <c r="AO585" s="84"/>
      <c r="AP585" s="84"/>
      <c r="AQ585" s="84"/>
    </row>
    <row r="586" spans="1:43" ht="15.75" customHeight="1" x14ac:dyDescent="0.25">
      <c r="A586" s="111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84"/>
      <c r="AM586" s="84"/>
      <c r="AN586" s="84"/>
      <c r="AO586" s="84"/>
      <c r="AP586" s="84"/>
      <c r="AQ586" s="84"/>
    </row>
    <row r="587" spans="1:43" ht="15.75" customHeight="1" x14ac:dyDescent="0.25">
      <c r="A587" s="111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84"/>
      <c r="AM587" s="84"/>
      <c r="AN587" s="84"/>
      <c r="AO587" s="84"/>
      <c r="AP587" s="84"/>
      <c r="AQ587" s="84"/>
    </row>
    <row r="588" spans="1:43" ht="15.75" customHeight="1" x14ac:dyDescent="0.25">
      <c r="A588" s="111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84"/>
      <c r="AM588" s="84"/>
      <c r="AN588" s="84"/>
      <c r="AO588" s="84"/>
      <c r="AP588" s="84"/>
      <c r="AQ588" s="84"/>
    </row>
    <row r="589" spans="1:43" ht="15.75" customHeight="1" x14ac:dyDescent="0.25">
      <c r="A589" s="111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84"/>
      <c r="AM589" s="84"/>
      <c r="AN589" s="84"/>
      <c r="AO589" s="84"/>
      <c r="AP589" s="84"/>
      <c r="AQ589" s="84"/>
    </row>
    <row r="590" spans="1:43" ht="15.75" customHeight="1" x14ac:dyDescent="0.25">
      <c r="A590" s="111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84"/>
      <c r="AM590" s="84"/>
      <c r="AN590" s="84"/>
      <c r="AO590" s="84"/>
      <c r="AP590" s="84"/>
      <c r="AQ590" s="84"/>
    </row>
    <row r="591" spans="1:43" ht="15.75" customHeight="1" x14ac:dyDescent="0.25">
      <c r="A591" s="111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84"/>
      <c r="AM591" s="84"/>
      <c r="AN591" s="84"/>
      <c r="AO591" s="84"/>
      <c r="AP591" s="84"/>
      <c r="AQ591" s="84"/>
    </row>
    <row r="592" spans="1:43" ht="15.75" customHeight="1" x14ac:dyDescent="0.25">
      <c r="A592" s="111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84"/>
      <c r="AM592" s="84"/>
      <c r="AN592" s="84"/>
      <c r="AO592" s="84"/>
      <c r="AP592" s="84"/>
      <c r="AQ592" s="84"/>
    </row>
    <row r="593" spans="1:43" ht="15.75" customHeight="1" x14ac:dyDescent="0.25">
      <c r="A593" s="111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84"/>
      <c r="AM593" s="84"/>
      <c r="AN593" s="84"/>
      <c r="AO593" s="84"/>
      <c r="AP593" s="84"/>
      <c r="AQ593" s="84"/>
    </row>
    <row r="594" spans="1:43" ht="15.75" customHeight="1" x14ac:dyDescent="0.25">
      <c r="A594" s="111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84"/>
      <c r="AM594" s="84"/>
      <c r="AN594" s="84"/>
      <c r="AO594" s="84"/>
      <c r="AP594" s="84"/>
      <c r="AQ594" s="84"/>
    </row>
    <row r="595" spans="1:43" ht="15.75" customHeight="1" x14ac:dyDescent="0.25">
      <c r="A595" s="111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84"/>
      <c r="AM595" s="84"/>
      <c r="AN595" s="84"/>
      <c r="AO595" s="84"/>
      <c r="AP595" s="84"/>
      <c r="AQ595" s="84"/>
    </row>
    <row r="596" spans="1:43" ht="15.75" customHeight="1" x14ac:dyDescent="0.25">
      <c r="A596" s="111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84"/>
      <c r="AM596" s="84"/>
      <c r="AN596" s="84"/>
      <c r="AO596" s="84"/>
      <c r="AP596" s="84"/>
      <c r="AQ596" s="84"/>
    </row>
    <row r="597" spans="1:43" ht="15.75" customHeight="1" x14ac:dyDescent="0.25">
      <c r="A597" s="111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84"/>
      <c r="AM597" s="84"/>
      <c r="AN597" s="84"/>
      <c r="AO597" s="84"/>
      <c r="AP597" s="84"/>
      <c r="AQ597" s="84"/>
    </row>
    <row r="598" spans="1:43" ht="15.75" customHeight="1" x14ac:dyDescent="0.25">
      <c r="A598" s="111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84"/>
      <c r="AM598" s="84"/>
      <c r="AN598" s="84"/>
      <c r="AO598" s="84"/>
      <c r="AP598" s="84"/>
      <c r="AQ598" s="84"/>
    </row>
    <row r="599" spans="1:43" ht="15.75" customHeight="1" x14ac:dyDescent="0.25">
      <c r="A599" s="111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84"/>
      <c r="AM599" s="84"/>
      <c r="AN599" s="84"/>
      <c r="AO599" s="84"/>
      <c r="AP599" s="84"/>
      <c r="AQ599" s="84"/>
    </row>
    <row r="600" spans="1:43" ht="15.75" customHeight="1" x14ac:dyDescent="0.25">
      <c r="A600" s="111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84"/>
      <c r="AM600" s="84"/>
      <c r="AN600" s="84"/>
      <c r="AO600" s="84"/>
      <c r="AP600" s="84"/>
      <c r="AQ600" s="84"/>
    </row>
    <row r="601" spans="1:43" ht="15.75" customHeight="1" x14ac:dyDescent="0.25">
      <c r="A601" s="111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84"/>
      <c r="AM601" s="84"/>
      <c r="AN601" s="84"/>
      <c r="AO601" s="84"/>
      <c r="AP601" s="84"/>
      <c r="AQ601" s="84"/>
    </row>
    <row r="602" spans="1:43" ht="15.75" customHeight="1" x14ac:dyDescent="0.25">
      <c r="A602" s="111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84"/>
      <c r="AM602" s="84"/>
      <c r="AN602" s="84"/>
      <c r="AO602" s="84"/>
      <c r="AP602" s="84"/>
      <c r="AQ602" s="84"/>
    </row>
    <row r="603" spans="1:43" ht="15.75" customHeight="1" x14ac:dyDescent="0.25">
      <c r="A603" s="111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84"/>
      <c r="AM603" s="84"/>
      <c r="AN603" s="84"/>
      <c r="AO603" s="84"/>
      <c r="AP603" s="84"/>
      <c r="AQ603" s="84"/>
    </row>
    <row r="604" spans="1:43" ht="15.75" customHeight="1" x14ac:dyDescent="0.25">
      <c r="A604" s="111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84"/>
      <c r="AM604" s="84"/>
      <c r="AN604" s="84"/>
      <c r="AO604" s="84"/>
      <c r="AP604" s="84"/>
      <c r="AQ604" s="84"/>
    </row>
    <row r="605" spans="1:43" ht="15.75" customHeight="1" x14ac:dyDescent="0.25">
      <c r="A605" s="111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84"/>
      <c r="AM605" s="84"/>
      <c r="AN605" s="84"/>
      <c r="AO605" s="84"/>
      <c r="AP605" s="84"/>
      <c r="AQ605" s="84"/>
    </row>
    <row r="606" spans="1:43" ht="15.75" customHeight="1" x14ac:dyDescent="0.25">
      <c r="A606" s="111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84"/>
      <c r="AM606" s="84"/>
      <c r="AN606" s="84"/>
      <c r="AO606" s="84"/>
      <c r="AP606" s="84"/>
      <c r="AQ606" s="84"/>
    </row>
    <row r="607" spans="1:43" ht="15.75" customHeight="1" x14ac:dyDescent="0.25">
      <c r="A607" s="111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84"/>
      <c r="AM607" s="84"/>
      <c r="AN607" s="84"/>
      <c r="AO607" s="84"/>
      <c r="AP607" s="84"/>
      <c r="AQ607" s="84"/>
    </row>
    <row r="608" spans="1:43" ht="15.75" customHeight="1" x14ac:dyDescent="0.25">
      <c r="A608" s="111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84"/>
      <c r="AM608" s="84"/>
      <c r="AN608" s="84"/>
      <c r="AO608" s="84"/>
      <c r="AP608" s="84"/>
      <c r="AQ608" s="84"/>
    </row>
    <row r="609" spans="1:43" ht="15.75" customHeight="1" x14ac:dyDescent="0.25">
      <c r="A609" s="111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84"/>
      <c r="AM609" s="84"/>
      <c r="AN609" s="84"/>
      <c r="AO609" s="84"/>
      <c r="AP609" s="84"/>
      <c r="AQ609" s="84"/>
    </row>
    <row r="610" spans="1:43" ht="15.75" customHeight="1" x14ac:dyDescent="0.25">
      <c r="A610" s="111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84"/>
      <c r="AM610" s="84"/>
      <c r="AN610" s="84"/>
      <c r="AO610" s="84"/>
      <c r="AP610" s="84"/>
      <c r="AQ610" s="84"/>
    </row>
    <row r="611" spans="1:43" ht="15.75" customHeight="1" x14ac:dyDescent="0.25">
      <c r="A611" s="111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84"/>
      <c r="AM611" s="84"/>
      <c r="AN611" s="84"/>
      <c r="AO611" s="84"/>
      <c r="AP611" s="84"/>
      <c r="AQ611" s="84"/>
    </row>
    <row r="612" spans="1:43" ht="15.75" customHeight="1" x14ac:dyDescent="0.25">
      <c r="A612" s="111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84"/>
      <c r="AM612" s="84"/>
      <c r="AN612" s="84"/>
      <c r="AO612" s="84"/>
      <c r="AP612" s="84"/>
      <c r="AQ612" s="84"/>
    </row>
    <row r="613" spans="1:43" ht="15.75" customHeight="1" x14ac:dyDescent="0.25">
      <c r="A613" s="111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84"/>
      <c r="AM613" s="84"/>
      <c r="AN613" s="84"/>
      <c r="AO613" s="84"/>
      <c r="AP613" s="84"/>
      <c r="AQ613" s="84"/>
    </row>
    <row r="614" spans="1:43" ht="15.75" customHeight="1" x14ac:dyDescent="0.25">
      <c r="A614" s="111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84"/>
      <c r="AM614" s="84"/>
      <c r="AN614" s="84"/>
      <c r="AO614" s="84"/>
      <c r="AP614" s="84"/>
      <c r="AQ614" s="84"/>
    </row>
    <row r="615" spans="1:43" ht="15.75" customHeight="1" x14ac:dyDescent="0.25">
      <c r="A615" s="111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84"/>
      <c r="AM615" s="84"/>
      <c r="AN615" s="84"/>
      <c r="AO615" s="84"/>
      <c r="AP615" s="84"/>
      <c r="AQ615" s="84"/>
    </row>
    <row r="616" spans="1:43" ht="15.75" customHeight="1" x14ac:dyDescent="0.25">
      <c r="A616" s="111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84"/>
      <c r="AM616" s="84"/>
      <c r="AN616" s="84"/>
      <c r="AO616" s="84"/>
      <c r="AP616" s="84"/>
      <c r="AQ616" s="84"/>
    </row>
    <row r="617" spans="1:43" ht="15.75" customHeight="1" x14ac:dyDescent="0.25">
      <c r="A617" s="111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84"/>
      <c r="AM617" s="84"/>
      <c r="AN617" s="84"/>
      <c r="AO617" s="84"/>
      <c r="AP617" s="84"/>
      <c r="AQ617" s="84"/>
    </row>
    <row r="618" spans="1:43" ht="15.75" customHeight="1" x14ac:dyDescent="0.25">
      <c r="A618" s="111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84"/>
      <c r="AM618" s="84"/>
      <c r="AN618" s="84"/>
      <c r="AO618" s="84"/>
      <c r="AP618" s="84"/>
      <c r="AQ618" s="84"/>
    </row>
    <row r="619" spans="1:43" ht="15.75" customHeight="1" x14ac:dyDescent="0.25">
      <c r="A619" s="111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84"/>
      <c r="AM619" s="84"/>
      <c r="AN619" s="84"/>
      <c r="AO619" s="84"/>
      <c r="AP619" s="84"/>
      <c r="AQ619" s="84"/>
    </row>
    <row r="620" spans="1:43" ht="15.75" customHeight="1" x14ac:dyDescent="0.25">
      <c r="A620" s="111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84"/>
      <c r="AM620" s="84"/>
      <c r="AN620" s="84"/>
      <c r="AO620" s="84"/>
      <c r="AP620" s="84"/>
      <c r="AQ620" s="84"/>
    </row>
    <row r="621" spans="1:43" ht="15.75" customHeight="1" x14ac:dyDescent="0.25">
      <c r="A621" s="111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84"/>
      <c r="AM621" s="84"/>
      <c r="AN621" s="84"/>
      <c r="AO621" s="84"/>
      <c r="AP621" s="84"/>
      <c r="AQ621" s="84"/>
    </row>
    <row r="622" spans="1:43" ht="15.75" customHeight="1" x14ac:dyDescent="0.25">
      <c r="A622" s="111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84"/>
      <c r="AM622" s="84"/>
      <c r="AN622" s="84"/>
      <c r="AO622" s="84"/>
      <c r="AP622" s="84"/>
      <c r="AQ622" s="84"/>
    </row>
    <row r="623" spans="1:43" ht="15.75" customHeight="1" x14ac:dyDescent="0.25">
      <c r="A623" s="111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84"/>
      <c r="AM623" s="84"/>
      <c r="AN623" s="84"/>
      <c r="AO623" s="84"/>
      <c r="AP623" s="84"/>
      <c r="AQ623" s="84"/>
    </row>
    <row r="624" spans="1:43" ht="15.75" customHeight="1" x14ac:dyDescent="0.25">
      <c r="A624" s="111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84"/>
      <c r="AM624" s="84"/>
      <c r="AN624" s="84"/>
      <c r="AO624" s="84"/>
      <c r="AP624" s="84"/>
      <c r="AQ624" s="84"/>
    </row>
    <row r="625" spans="1:43" ht="15.75" customHeight="1" x14ac:dyDescent="0.25">
      <c r="A625" s="111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84"/>
      <c r="AM625" s="84"/>
      <c r="AN625" s="84"/>
      <c r="AO625" s="84"/>
      <c r="AP625" s="84"/>
      <c r="AQ625" s="84"/>
    </row>
    <row r="626" spans="1:43" ht="15.75" customHeight="1" x14ac:dyDescent="0.25">
      <c r="A626" s="111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84"/>
      <c r="AM626" s="84"/>
      <c r="AN626" s="84"/>
      <c r="AO626" s="84"/>
      <c r="AP626" s="84"/>
      <c r="AQ626" s="84"/>
    </row>
    <row r="627" spans="1:43" ht="15.75" customHeight="1" x14ac:dyDescent="0.25">
      <c r="A627" s="111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84"/>
      <c r="AM627" s="84"/>
      <c r="AN627" s="84"/>
      <c r="AO627" s="84"/>
      <c r="AP627" s="84"/>
      <c r="AQ627" s="84"/>
    </row>
    <row r="628" spans="1:43" ht="15.75" customHeight="1" x14ac:dyDescent="0.25">
      <c r="A628" s="111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84"/>
      <c r="AM628" s="84"/>
      <c r="AN628" s="84"/>
      <c r="AO628" s="84"/>
      <c r="AP628" s="84"/>
      <c r="AQ628" s="84"/>
    </row>
    <row r="629" spans="1:43" ht="15.75" customHeight="1" x14ac:dyDescent="0.25">
      <c r="A629" s="111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84"/>
      <c r="AM629" s="84"/>
      <c r="AN629" s="84"/>
      <c r="AO629" s="84"/>
      <c r="AP629" s="84"/>
      <c r="AQ629" s="84"/>
    </row>
    <row r="630" spans="1:43" ht="15.75" customHeight="1" x14ac:dyDescent="0.25">
      <c r="A630" s="111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84"/>
      <c r="AM630" s="84"/>
      <c r="AN630" s="84"/>
      <c r="AO630" s="84"/>
      <c r="AP630" s="84"/>
      <c r="AQ630" s="84"/>
    </row>
    <row r="631" spans="1:43" ht="15.75" customHeight="1" x14ac:dyDescent="0.25">
      <c r="A631" s="111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84"/>
      <c r="AM631" s="84"/>
      <c r="AN631" s="84"/>
      <c r="AO631" s="84"/>
      <c r="AP631" s="84"/>
      <c r="AQ631" s="84"/>
    </row>
    <row r="632" spans="1:43" ht="15.75" customHeight="1" x14ac:dyDescent="0.25">
      <c r="A632" s="111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84"/>
      <c r="AM632" s="84"/>
      <c r="AN632" s="84"/>
      <c r="AO632" s="84"/>
      <c r="AP632" s="84"/>
      <c r="AQ632" s="84"/>
    </row>
    <row r="633" spans="1:43" ht="15.75" customHeight="1" x14ac:dyDescent="0.25">
      <c r="A633" s="111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84"/>
      <c r="AM633" s="84"/>
      <c r="AN633" s="84"/>
      <c r="AO633" s="84"/>
      <c r="AP633" s="84"/>
      <c r="AQ633" s="84"/>
    </row>
    <row r="634" spans="1:43" ht="15.75" customHeight="1" x14ac:dyDescent="0.25">
      <c r="A634" s="111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84"/>
      <c r="AM634" s="84"/>
      <c r="AN634" s="84"/>
      <c r="AO634" s="84"/>
      <c r="AP634" s="84"/>
      <c r="AQ634" s="84"/>
    </row>
    <row r="635" spans="1:43" ht="15.75" customHeight="1" x14ac:dyDescent="0.25">
      <c r="A635" s="111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84"/>
      <c r="AM635" s="84"/>
      <c r="AN635" s="84"/>
      <c r="AO635" s="84"/>
      <c r="AP635" s="84"/>
      <c r="AQ635" s="84"/>
    </row>
    <row r="636" spans="1:43" ht="15.75" customHeight="1" x14ac:dyDescent="0.25">
      <c r="A636" s="111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84"/>
      <c r="AM636" s="84"/>
      <c r="AN636" s="84"/>
      <c r="AO636" s="84"/>
      <c r="AP636" s="84"/>
      <c r="AQ636" s="84"/>
    </row>
    <row r="637" spans="1:43" ht="15.75" customHeight="1" x14ac:dyDescent="0.25">
      <c r="A637" s="111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84"/>
      <c r="AM637" s="84"/>
      <c r="AN637" s="84"/>
      <c r="AO637" s="84"/>
      <c r="AP637" s="84"/>
      <c r="AQ637" s="84"/>
    </row>
    <row r="638" spans="1:43" ht="15.75" customHeight="1" x14ac:dyDescent="0.25">
      <c r="A638" s="111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84"/>
      <c r="AM638" s="84"/>
      <c r="AN638" s="84"/>
      <c r="AO638" s="84"/>
      <c r="AP638" s="84"/>
      <c r="AQ638" s="84"/>
    </row>
    <row r="639" spans="1:43" ht="15.75" customHeight="1" x14ac:dyDescent="0.25">
      <c r="A639" s="111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84"/>
      <c r="AM639" s="84"/>
      <c r="AN639" s="84"/>
      <c r="AO639" s="84"/>
      <c r="AP639" s="84"/>
      <c r="AQ639" s="84"/>
    </row>
    <row r="640" spans="1:43" ht="15.75" customHeight="1" x14ac:dyDescent="0.25">
      <c r="A640" s="111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84"/>
      <c r="AM640" s="84"/>
      <c r="AN640" s="84"/>
      <c r="AO640" s="84"/>
      <c r="AP640" s="84"/>
      <c r="AQ640" s="84"/>
    </row>
    <row r="641" spans="1:43" ht="15.75" customHeight="1" x14ac:dyDescent="0.25">
      <c r="A641" s="111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84"/>
      <c r="AM641" s="84"/>
      <c r="AN641" s="84"/>
      <c r="AO641" s="84"/>
      <c r="AP641" s="84"/>
      <c r="AQ641" s="84"/>
    </row>
    <row r="642" spans="1:43" ht="15.75" customHeight="1" x14ac:dyDescent="0.25">
      <c r="A642" s="111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84"/>
      <c r="AM642" s="84"/>
      <c r="AN642" s="84"/>
      <c r="AO642" s="84"/>
      <c r="AP642" s="84"/>
      <c r="AQ642" s="84"/>
    </row>
    <row r="643" spans="1:43" ht="15.75" customHeight="1" x14ac:dyDescent="0.25">
      <c r="A643" s="111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84"/>
      <c r="AM643" s="84"/>
      <c r="AN643" s="84"/>
      <c r="AO643" s="84"/>
      <c r="AP643" s="84"/>
      <c r="AQ643" s="84"/>
    </row>
    <row r="644" spans="1:43" ht="15.75" customHeight="1" x14ac:dyDescent="0.25">
      <c r="A644" s="111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84"/>
      <c r="AM644" s="84"/>
      <c r="AN644" s="84"/>
      <c r="AO644" s="84"/>
      <c r="AP644" s="84"/>
      <c r="AQ644" s="84"/>
    </row>
    <row r="645" spans="1:43" ht="15.75" customHeight="1" x14ac:dyDescent="0.25">
      <c r="A645" s="111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84"/>
      <c r="AM645" s="84"/>
      <c r="AN645" s="84"/>
      <c r="AO645" s="84"/>
      <c r="AP645" s="84"/>
      <c r="AQ645" s="84"/>
    </row>
    <row r="646" spans="1:43" ht="15.75" customHeight="1" x14ac:dyDescent="0.25">
      <c r="A646" s="111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84"/>
      <c r="AM646" s="84"/>
      <c r="AN646" s="84"/>
      <c r="AO646" s="84"/>
      <c r="AP646" s="84"/>
      <c r="AQ646" s="84"/>
    </row>
    <row r="647" spans="1:43" ht="15.75" customHeight="1" x14ac:dyDescent="0.25">
      <c r="A647" s="111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84"/>
      <c r="AM647" s="84"/>
      <c r="AN647" s="84"/>
      <c r="AO647" s="84"/>
      <c r="AP647" s="84"/>
      <c r="AQ647" s="84"/>
    </row>
    <row r="648" spans="1:43" ht="15.75" customHeight="1" x14ac:dyDescent="0.25">
      <c r="A648" s="111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84"/>
      <c r="AM648" s="84"/>
      <c r="AN648" s="84"/>
      <c r="AO648" s="84"/>
      <c r="AP648" s="84"/>
      <c r="AQ648" s="84"/>
    </row>
    <row r="649" spans="1:43" ht="15.75" customHeight="1" x14ac:dyDescent="0.25">
      <c r="A649" s="111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84"/>
      <c r="AM649" s="84"/>
      <c r="AN649" s="84"/>
      <c r="AO649" s="84"/>
      <c r="AP649" s="84"/>
      <c r="AQ649" s="84"/>
    </row>
    <row r="650" spans="1:43" ht="15.75" customHeight="1" x14ac:dyDescent="0.25">
      <c r="A650" s="111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84"/>
      <c r="AM650" s="84"/>
      <c r="AN650" s="84"/>
      <c r="AO650" s="84"/>
      <c r="AP650" s="84"/>
      <c r="AQ650" s="84"/>
    </row>
    <row r="651" spans="1:43" ht="15.75" customHeight="1" x14ac:dyDescent="0.25">
      <c r="A651" s="111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84"/>
      <c r="AM651" s="84"/>
      <c r="AN651" s="84"/>
      <c r="AO651" s="84"/>
      <c r="AP651" s="84"/>
      <c r="AQ651" s="84"/>
    </row>
    <row r="652" spans="1:43" ht="15.75" customHeight="1" x14ac:dyDescent="0.25">
      <c r="A652" s="111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84"/>
      <c r="AM652" s="84"/>
      <c r="AN652" s="84"/>
      <c r="AO652" s="84"/>
      <c r="AP652" s="84"/>
      <c r="AQ652" s="84"/>
    </row>
    <row r="653" spans="1:43" ht="15.75" customHeight="1" x14ac:dyDescent="0.25">
      <c r="A653" s="111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84"/>
      <c r="AM653" s="84"/>
      <c r="AN653" s="84"/>
      <c r="AO653" s="84"/>
      <c r="AP653" s="84"/>
      <c r="AQ653" s="84"/>
    </row>
    <row r="654" spans="1:43" ht="15.75" customHeight="1" x14ac:dyDescent="0.25">
      <c r="A654" s="111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84"/>
      <c r="AM654" s="84"/>
      <c r="AN654" s="84"/>
      <c r="AO654" s="84"/>
      <c r="AP654" s="84"/>
      <c r="AQ654" s="84"/>
    </row>
    <row r="655" spans="1:43" ht="15.75" customHeight="1" x14ac:dyDescent="0.25">
      <c r="A655" s="111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84"/>
      <c r="AM655" s="84"/>
      <c r="AN655" s="84"/>
      <c r="AO655" s="84"/>
      <c r="AP655" s="84"/>
      <c r="AQ655" s="84"/>
    </row>
    <row r="656" spans="1:43" ht="15.75" customHeight="1" x14ac:dyDescent="0.25">
      <c r="A656" s="111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84"/>
      <c r="AM656" s="84"/>
      <c r="AN656" s="84"/>
      <c r="AO656" s="84"/>
      <c r="AP656" s="84"/>
      <c r="AQ656" s="84"/>
    </row>
    <row r="657" spans="1:43" ht="15.75" customHeight="1" x14ac:dyDescent="0.25">
      <c r="A657" s="111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84"/>
      <c r="AM657" s="84"/>
      <c r="AN657" s="84"/>
      <c r="AO657" s="84"/>
      <c r="AP657" s="84"/>
      <c r="AQ657" s="84"/>
    </row>
    <row r="658" spans="1:43" ht="15.75" customHeight="1" x14ac:dyDescent="0.25">
      <c r="A658" s="111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84"/>
      <c r="AM658" s="84"/>
      <c r="AN658" s="84"/>
      <c r="AO658" s="84"/>
      <c r="AP658" s="84"/>
      <c r="AQ658" s="84"/>
    </row>
    <row r="659" spans="1:43" ht="15.75" customHeight="1" x14ac:dyDescent="0.25">
      <c r="A659" s="111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84"/>
      <c r="AM659" s="84"/>
      <c r="AN659" s="84"/>
      <c r="AO659" s="84"/>
      <c r="AP659" s="84"/>
      <c r="AQ659" s="84"/>
    </row>
    <row r="660" spans="1:43" ht="15.75" customHeight="1" x14ac:dyDescent="0.25">
      <c r="A660" s="111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84"/>
      <c r="AM660" s="84"/>
      <c r="AN660" s="84"/>
      <c r="AO660" s="84"/>
      <c r="AP660" s="84"/>
      <c r="AQ660" s="84"/>
    </row>
    <row r="661" spans="1:43" ht="15.75" customHeight="1" x14ac:dyDescent="0.25">
      <c r="A661" s="111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84"/>
      <c r="AM661" s="84"/>
      <c r="AN661" s="84"/>
      <c r="AO661" s="84"/>
      <c r="AP661" s="84"/>
      <c r="AQ661" s="84"/>
    </row>
    <row r="662" spans="1:43" ht="15.75" customHeight="1" x14ac:dyDescent="0.25">
      <c r="A662" s="111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84"/>
      <c r="AM662" s="84"/>
      <c r="AN662" s="84"/>
      <c r="AO662" s="84"/>
      <c r="AP662" s="84"/>
      <c r="AQ662" s="84"/>
    </row>
    <row r="663" spans="1:43" ht="15.75" customHeight="1" x14ac:dyDescent="0.25">
      <c r="A663" s="111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84"/>
      <c r="AM663" s="84"/>
      <c r="AN663" s="84"/>
      <c r="AO663" s="84"/>
      <c r="AP663" s="84"/>
      <c r="AQ663" s="84"/>
    </row>
    <row r="664" spans="1:43" ht="15.75" customHeight="1" x14ac:dyDescent="0.25">
      <c r="A664" s="111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84"/>
      <c r="AM664" s="84"/>
      <c r="AN664" s="84"/>
      <c r="AO664" s="84"/>
      <c r="AP664" s="84"/>
      <c r="AQ664" s="84"/>
    </row>
    <row r="665" spans="1:43" ht="15.75" customHeight="1" x14ac:dyDescent="0.25">
      <c r="A665" s="111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84"/>
      <c r="AM665" s="84"/>
      <c r="AN665" s="84"/>
      <c r="AO665" s="84"/>
      <c r="AP665" s="84"/>
      <c r="AQ665" s="84"/>
    </row>
    <row r="666" spans="1:43" ht="15.75" customHeight="1" x14ac:dyDescent="0.25">
      <c r="A666" s="111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84"/>
      <c r="AM666" s="84"/>
      <c r="AN666" s="84"/>
      <c r="AO666" s="84"/>
      <c r="AP666" s="84"/>
      <c r="AQ666" s="84"/>
    </row>
    <row r="667" spans="1:43" ht="15.75" customHeight="1" x14ac:dyDescent="0.25">
      <c r="A667" s="111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84"/>
      <c r="AM667" s="84"/>
      <c r="AN667" s="84"/>
      <c r="AO667" s="84"/>
      <c r="AP667" s="84"/>
      <c r="AQ667" s="84"/>
    </row>
    <row r="668" spans="1:43" ht="15.75" customHeight="1" x14ac:dyDescent="0.25">
      <c r="A668" s="111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84"/>
      <c r="AM668" s="84"/>
      <c r="AN668" s="84"/>
      <c r="AO668" s="84"/>
      <c r="AP668" s="84"/>
      <c r="AQ668" s="84"/>
    </row>
    <row r="669" spans="1:43" ht="15.75" customHeight="1" x14ac:dyDescent="0.25">
      <c r="A669" s="111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84"/>
      <c r="AM669" s="84"/>
      <c r="AN669" s="84"/>
      <c r="AO669" s="84"/>
      <c r="AP669" s="84"/>
      <c r="AQ669" s="84"/>
    </row>
    <row r="670" spans="1:43" ht="15.75" customHeight="1" x14ac:dyDescent="0.25">
      <c r="A670" s="111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84"/>
      <c r="AM670" s="84"/>
      <c r="AN670" s="84"/>
      <c r="AO670" s="84"/>
      <c r="AP670" s="84"/>
      <c r="AQ670" s="84"/>
    </row>
    <row r="671" spans="1:43" ht="15.75" customHeight="1" x14ac:dyDescent="0.25">
      <c r="A671" s="111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84"/>
      <c r="AM671" s="84"/>
      <c r="AN671" s="84"/>
      <c r="AO671" s="84"/>
      <c r="AP671" s="84"/>
      <c r="AQ671" s="84"/>
    </row>
    <row r="672" spans="1:43" ht="15.75" customHeight="1" x14ac:dyDescent="0.25">
      <c r="A672" s="111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84"/>
      <c r="AM672" s="84"/>
      <c r="AN672" s="84"/>
      <c r="AO672" s="84"/>
      <c r="AP672" s="84"/>
      <c r="AQ672" s="84"/>
    </row>
    <row r="673" spans="1:43" ht="15.75" customHeight="1" x14ac:dyDescent="0.25">
      <c r="A673" s="111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84"/>
      <c r="AM673" s="84"/>
      <c r="AN673" s="84"/>
      <c r="AO673" s="84"/>
      <c r="AP673" s="84"/>
      <c r="AQ673" s="84"/>
    </row>
    <row r="674" spans="1:43" ht="15.75" customHeight="1" x14ac:dyDescent="0.25">
      <c r="A674" s="111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84"/>
      <c r="AM674" s="84"/>
      <c r="AN674" s="84"/>
      <c r="AO674" s="84"/>
      <c r="AP674" s="84"/>
      <c r="AQ674" s="84"/>
    </row>
    <row r="675" spans="1:43" ht="15.75" customHeight="1" x14ac:dyDescent="0.25">
      <c r="A675" s="111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84"/>
      <c r="AM675" s="84"/>
      <c r="AN675" s="84"/>
      <c r="AO675" s="84"/>
      <c r="AP675" s="84"/>
      <c r="AQ675" s="84"/>
    </row>
    <row r="676" spans="1:43" ht="15.75" customHeight="1" x14ac:dyDescent="0.25">
      <c r="A676" s="111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84"/>
      <c r="AM676" s="84"/>
      <c r="AN676" s="84"/>
      <c r="AO676" s="84"/>
      <c r="AP676" s="84"/>
      <c r="AQ676" s="84"/>
    </row>
    <row r="677" spans="1:43" ht="15.75" customHeight="1" x14ac:dyDescent="0.25">
      <c r="A677" s="111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84"/>
      <c r="AM677" s="84"/>
      <c r="AN677" s="84"/>
      <c r="AO677" s="84"/>
      <c r="AP677" s="84"/>
      <c r="AQ677" s="84"/>
    </row>
    <row r="678" spans="1:43" ht="15.75" customHeight="1" x14ac:dyDescent="0.25">
      <c r="A678" s="111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84"/>
      <c r="AM678" s="84"/>
      <c r="AN678" s="84"/>
      <c r="AO678" s="84"/>
      <c r="AP678" s="84"/>
      <c r="AQ678" s="84"/>
    </row>
    <row r="679" spans="1:43" ht="15.75" customHeight="1" x14ac:dyDescent="0.25">
      <c r="A679" s="111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84"/>
      <c r="AM679" s="84"/>
      <c r="AN679" s="84"/>
      <c r="AO679" s="84"/>
      <c r="AP679" s="84"/>
      <c r="AQ679" s="84"/>
    </row>
    <row r="680" spans="1:43" ht="15.75" customHeight="1" x14ac:dyDescent="0.25">
      <c r="A680" s="111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84"/>
      <c r="AM680" s="84"/>
      <c r="AN680" s="84"/>
      <c r="AO680" s="84"/>
      <c r="AP680" s="84"/>
      <c r="AQ680" s="84"/>
    </row>
    <row r="681" spans="1:43" ht="15.75" customHeight="1" x14ac:dyDescent="0.25">
      <c r="A681" s="111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84"/>
      <c r="AM681" s="84"/>
      <c r="AN681" s="84"/>
      <c r="AO681" s="84"/>
      <c r="AP681" s="84"/>
      <c r="AQ681" s="84"/>
    </row>
    <row r="682" spans="1:43" ht="15.75" customHeight="1" x14ac:dyDescent="0.25">
      <c r="A682" s="111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84"/>
      <c r="AM682" s="84"/>
      <c r="AN682" s="84"/>
      <c r="AO682" s="84"/>
      <c r="AP682" s="84"/>
      <c r="AQ682" s="84"/>
    </row>
    <row r="683" spans="1:43" ht="15.75" customHeight="1" x14ac:dyDescent="0.25">
      <c r="A683" s="111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84"/>
      <c r="AM683" s="84"/>
      <c r="AN683" s="84"/>
      <c r="AO683" s="84"/>
      <c r="AP683" s="84"/>
      <c r="AQ683" s="84"/>
    </row>
    <row r="684" spans="1:43" ht="15.75" customHeight="1" x14ac:dyDescent="0.25">
      <c r="A684" s="111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84"/>
      <c r="AM684" s="84"/>
      <c r="AN684" s="84"/>
      <c r="AO684" s="84"/>
      <c r="AP684" s="84"/>
      <c r="AQ684" s="84"/>
    </row>
    <row r="685" spans="1:43" ht="15.75" customHeight="1" x14ac:dyDescent="0.25">
      <c r="A685" s="111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84"/>
      <c r="AM685" s="84"/>
      <c r="AN685" s="84"/>
      <c r="AO685" s="84"/>
      <c r="AP685" s="84"/>
      <c r="AQ685" s="84"/>
    </row>
    <row r="686" spans="1:43" ht="15.75" customHeight="1" x14ac:dyDescent="0.25">
      <c r="A686" s="111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84"/>
      <c r="AM686" s="84"/>
      <c r="AN686" s="84"/>
      <c r="AO686" s="84"/>
      <c r="AP686" s="84"/>
      <c r="AQ686" s="84"/>
    </row>
    <row r="687" spans="1:43" ht="15.75" customHeight="1" x14ac:dyDescent="0.25">
      <c r="A687" s="111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84"/>
      <c r="AM687" s="84"/>
      <c r="AN687" s="84"/>
      <c r="AO687" s="84"/>
      <c r="AP687" s="84"/>
      <c r="AQ687" s="84"/>
    </row>
    <row r="688" spans="1:43" ht="15.75" customHeight="1" x14ac:dyDescent="0.25">
      <c r="A688" s="111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84"/>
      <c r="AM688" s="84"/>
      <c r="AN688" s="84"/>
      <c r="AO688" s="84"/>
      <c r="AP688" s="84"/>
      <c r="AQ688" s="84"/>
    </row>
    <row r="689" spans="1:43" ht="15.75" customHeight="1" x14ac:dyDescent="0.25">
      <c r="A689" s="111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84"/>
      <c r="AM689" s="84"/>
      <c r="AN689" s="84"/>
      <c r="AO689" s="84"/>
      <c r="AP689" s="84"/>
      <c r="AQ689" s="84"/>
    </row>
    <row r="690" spans="1:43" ht="15.75" customHeight="1" x14ac:dyDescent="0.25">
      <c r="A690" s="111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84"/>
      <c r="AM690" s="84"/>
      <c r="AN690" s="84"/>
      <c r="AO690" s="84"/>
      <c r="AP690" s="84"/>
      <c r="AQ690" s="84"/>
    </row>
    <row r="691" spans="1:43" ht="15.75" customHeight="1" x14ac:dyDescent="0.25">
      <c r="A691" s="111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84"/>
      <c r="AM691" s="84"/>
      <c r="AN691" s="84"/>
      <c r="AO691" s="84"/>
      <c r="AP691" s="84"/>
      <c r="AQ691" s="84"/>
    </row>
    <row r="692" spans="1:43" ht="15.75" customHeight="1" x14ac:dyDescent="0.25">
      <c r="A692" s="111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84"/>
      <c r="AM692" s="84"/>
      <c r="AN692" s="84"/>
      <c r="AO692" s="84"/>
      <c r="AP692" s="84"/>
      <c r="AQ692" s="84"/>
    </row>
    <row r="693" spans="1:43" ht="15.75" customHeight="1" x14ac:dyDescent="0.25">
      <c r="A693" s="111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84"/>
      <c r="AM693" s="84"/>
      <c r="AN693" s="84"/>
      <c r="AO693" s="84"/>
      <c r="AP693" s="84"/>
      <c r="AQ693" s="84"/>
    </row>
    <row r="694" spans="1:43" ht="15.75" customHeight="1" x14ac:dyDescent="0.25">
      <c r="A694" s="111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84"/>
      <c r="AM694" s="84"/>
      <c r="AN694" s="84"/>
      <c r="AO694" s="84"/>
      <c r="AP694" s="84"/>
      <c r="AQ694" s="84"/>
    </row>
    <row r="695" spans="1:43" ht="15.75" customHeight="1" x14ac:dyDescent="0.25">
      <c r="A695" s="111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84"/>
      <c r="AM695" s="84"/>
      <c r="AN695" s="84"/>
      <c r="AO695" s="84"/>
      <c r="AP695" s="84"/>
      <c r="AQ695" s="84"/>
    </row>
    <row r="696" spans="1:43" ht="15.75" customHeight="1" x14ac:dyDescent="0.25">
      <c r="A696" s="111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84"/>
      <c r="AM696" s="84"/>
      <c r="AN696" s="84"/>
      <c r="AO696" s="84"/>
      <c r="AP696" s="84"/>
      <c r="AQ696" s="84"/>
    </row>
    <row r="697" spans="1:43" ht="15.75" customHeight="1" x14ac:dyDescent="0.25">
      <c r="A697" s="111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84"/>
      <c r="AM697" s="84"/>
      <c r="AN697" s="84"/>
      <c r="AO697" s="84"/>
      <c r="AP697" s="84"/>
      <c r="AQ697" s="84"/>
    </row>
    <row r="698" spans="1:43" ht="15.75" customHeight="1" x14ac:dyDescent="0.25">
      <c r="A698" s="111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84"/>
      <c r="AM698" s="84"/>
      <c r="AN698" s="84"/>
      <c r="AO698" s="84"/>
      <c r="AP698" s="84"/>
      <c r="AQ698" s="84"/>
    </row>
    <row r="699" spans="1:43" ht="15.75" customHeight="1" x14ac:dyDescent="0.25">
      <c r="A699" s="111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84"/>
      <c r="AM699" s="84"/>
      <c r="AN699" s="84"/>
      <c r="AO699" s="84"/>
      <c r="AP699" s="84"/>
      <c r="AQ699" s="84"/>
    </row>
    <row r="700" spans="1:43" ht="15.75" customHeight="1" x14ac:dyDescent="0.25">
      <c r="A700" s="111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84"/>
      <c r="AM700" s="84"/>
      <c r="AN700" s="84"/>
      <c r="AO700" s="84"/>
      <c r="AP700" s="84"/>
      <c r="AQ700" s="84"/>
    </row>
    <row r="701" spans="1:43" ht="15.75" customHeight="1" x14ac:dyDescent="0.25">
      <c r="A701" s="111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84"/>
      <c r="AM701" s="84"/>
      <c r="AN701" s="84"/>
      <c r="AO701" s="84"/>
      <c r="AP701" s="84"/>
      <c r="AQ701" s="84"/>
    </row>
    <row r="702" spans="1:43" ht="15.75" customHeight="1" x14ac:dyDescent="0.25">
      <c r="A702" s="111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84"/>
      <c r="AM702" s="84"/>
      <c r="AN702" s="84"/>
      <c r="AO702" s="84"/>
      <c r="AP702" s="84"/>
      <c r="AQ702" s="84"/>
    </row>
    <row r="703" spans="1:43" ht="15.75" customHeight="1" x14ac:dyDescent="0.25">
      <c r="A703" s="111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84"/>
      <c r="AM703" s="84"/>
      <c r="AN703" s="84"/>
      <c r="AO703" s="84"/>
      <c r="AP703" s="84"/>
      <c r="AQ703" s="84"/>
    </row>
    <row r="704" spans="1:43" ht="15.75" customHeight="1" x14ac:dyDescent="0.25">
      <c r="A704" s="111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84"/>
      <c r="AM704" s="84"/>
      <c r="AN704" s="84"/>
      <c r="AO704" s="84"/>
      <c r="AP704" s="84"/>
      <c r="AQ704" s="84"/>
    </row>
    <row r="705" spans="1:43" ht="15.75" customHeight="1" x14ac:dyDescent="0.25">
      <c r="A705" s="111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84"/>
      <c r="AM705" s="84"/>
      <c r="AN705" s="84"/>
      <c r="AO705" s="84"/>
      <c r="AP705" s="84"/>
      <c r="AQ705" s="84"/>
    </row>
    <row r="706" spans="1:43" ht="15.75" customHeight="1" x14ac:dyDescent="0.25">
      <c r="A706" s="111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84"/>
      <c r="AM706" s="84"/>
      <c r="AN706" s="84"/>
      <c r="AO706" s="84"/>
      <c r="AP706" s="84"/>
      <c r="AQ706" s="84"/>
    </row>
    <row r="707" spans="1:43" ht="15.75" customHeight="1" x14ac:dyDescent="0.25">
      <c r="A707" s="111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84"/>
      <c r="AM707" s="84"/>
      <c r="AN707" s="84"/>
      <c r="AO707" s="84"/>
      <c r="AP707" s="84"/>
      <c r="AQ707" s="84"/>
    </row>
    <row r="708" spans="1:43" ht="15.75" customHeight="1" x14ac:dyDescent="0.25">
      <c r="A708" s="111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84"/>
      <c r="AM708" s="84"/>
      <c r="AN708" s="84"/>
      <c r="AO708" s="84"/>
      <c r="AP708" s="84"/>
      <c r="AQ708" s="84"/>
    </row>
    <row r="709" spans="1:43" ht="15.75" customHeight="1" x14ac:dyDescent="0.25">
      <c r="A709" s="111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84"/>
      <c r="AM709" s="84"/>
      <c r="AN709" s="84"/>
      <c r="AO709" s="84"/>
      <c r="AP709" s="84"/>
      <c r="AQ709" s="84"/>
    </row>
    <row r="710" spans="1:43" ht="15.75" customHeight="1" x14ac:dyDescent="0.25">
      <c r="A710" s="111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84"/>
      <c r="AM710" s="84"/>
      <c r="AN710" s="84"/>
      <c r="AO710" s="84"/>
      <c r="AP710" s="84"/>
      <c r="AQ710" s="84"/>
    </row>
    <row r="711" spans="1:43" ht="15.75" customHeight="1" x14ac:dyDescent="0.25">
      <c r="A711" s="111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84"/>
      <c r="AM711" s="84"/>
      <c r="AN711" s="84"/>
      <c r="AO711" s="84"/>
      <c r="AP711" s="84"/>
      <c r="AQ711" s="84"/>
    </row>
    <row r="712" spans="1:43" ht="15.75" customHeight="1" x14ac:dyDescent="0.25">
      <c r="A712" s="111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84"/>
      <c r="AM712" s="84"/>
      <c r="AN712" s="84"/>
      <c r="AO712" s="84"/>
      <c r="AP712" s="84"/>
      <c r="AQ712" s="84"/>
    </row>
    <row r="713" spans="1:43" ht="15.75" customHeight="1" x14ac:dyDescent="0.25">
      <c r="A713" s="111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84"/>
      <c r="AM713" s="84"/>
      <c r="AN713" s="84"/>
      <c r="AO713" s="84"/>
      <c r="AP713" s="84"/>
      <c r="AQ713" s="84"/>
    </row>
    <row r="714" spans="1:43" ht="15.75" customHeight="1" x14ac:dyDescent="0.25">
      <c r="A714" s="111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84"/>
      <c r="AM714" s="84"/>
      <c r="AN714" s="84"/>
      <c r="AO714" s="84"/>
      <c r="AP714" s="84"/>
      <c r="AQ714" s="84"/>
    </row>
    <row r="715" spans="1:43" ht="15.75" customHeight="1" x14ac:dyDescent="0.25">
      <c r="A715" s="111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84"/>
      <c r="AM715" s="84"/>
      <c r="AN715" s="84"/>
      <c r="AO715" s="84"/>
      <c r="AP715" s="84"/>
      <c r="AQ715" s="84"/>
    </row>
    <row r="716" spans="1:43" ht="15.75" customHeight="1" x14ac:dyDescent="0.25">
      <c r="A716" s="111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84"/>
      <c r="AM716" s="84"/>
      <c r="AN716" s="84"/>
      <c r="AO716" s="84"/>
      <c r="AP716" s="84"/>
      <c r="AQ716" s="84"/>
    </row>
    <row r="717" spans="1:43" ht="15.75" customHeight="1" x14ac:dyDescent="0.25">
      <c r="A717" s="111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84"/>
      <c r="AM717" s="84"/>
      <c r="AN717" s="84"/>
      <c r="AO717" s="84"/>
      <c r="AP717" s="84"/>
      <c r="AQ717" s="84"/>
    </row>
    <row r="718" spans="1:43" ht="15.75" customHeight="1" x14ac:dyDescent="0.25">
      <c r="A718" s="111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84"/>
      <c r="AM718" s="84"/>
      <c r="AN718" s="84"/>
      <c r="AO718" s="84"/>
      <c r="AP718" s="84"/>
      <c r="AQ718" s="84"/>
    </row>
    <row r="719" spans="1:43" ht="15.75" customHeight="1" x14ac:dyDescent="0.25">
      <c r="A719" s="111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84"/>
      <c r="AM719" s="84"/>
      <c r="AN719" s="84"/>
      <c r="AO719" s="84"/>
      <c r="AP719" s="84"/>
      <c r="AQ719" s="84"/>
    </row>
    <row r="720" spans="1:43" ht="15.75" customHeight="1" x14ac:dyDescent="0.25">
      <c r="A720" s="111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84"/>
      <c r="AM720" s="84"/>
      <c r="AN720" s="84"/>
      <c r="AO720" s="84"/>
      <c r="AP720" s="84"/>
      <c r="AQ720" s="84"/>
    </row>
    <row r="721" spans="1:43" ht="15.75" customHeight="1" x14ac:dyDescent="0.25">
      <c r="A721" s="111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84"/>
      <c r="AM721" s="84"/>
      <c r="AN721" s="84"/>
      <c r="AO721" s="84"/>
      <c r="AP721" s="84"/>
      <c r="AQ721" s="84"/>
    </row>
    <row r="722" spans="1:43" ht="15.75" customHeight="1" x14ac:dyDescent="0.25">
      <c r="A722" s="111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84"/>
      <c r="AM722" s="84"/>
      <c r="AN722" s="84"/>
      <c r="AO722" s="84"/>
      <c r="AP722" s="84"/>
      <c r="AQ722" s="84"/>
    </row>
    <row r="723" spans="1:43" ht="15.75" customHeight="1" x14ac:dyDescent="0.25">
      <c r="A723" s="111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84"/>
      <c r="AM723" s="84"/>
      <c r="AN723" s="84"/>
      <c r="AO723" s="84"/>
      <c r="AP723" s="84"/>
      <c r="AQ723" s="84"/>
    </row>
    <row r="724" spans="1:43" ht="15.75" customHeight="1" x14ac:dyDescent="0.25">
      <c r="A724" s="111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84"/>
      <c r="AM724" s="84"/>
      <c r="AN724" s="84"/>
      <c r="AO724" s="84"/>
      <c r="AP724" s="84"/>
      <c r="AQ724" s="84"/>
    </row>
    <row r="725" spans="1:43" ht="15.75" customHeight="1" x14ac:dyDescent="0.25">
      <c r="A725" s="111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84"/>
      <c r="AM725" s="84"/>
      <c r="AN725" s="84"/>
      <c r="AO725" s="84"/>
      <c r="AP725" s="84"/>
      <c r="AQ725" s="84"/>
    </row>
    <row r="726" spans="1:43" ht="15.75" customHeight="1" x14ac:dyDescent="0.25">
      <c r="A726" s="111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84"/>
      <c r="AM726" s="84"/>
      <c r="AN726" s="84"/>
      <c r="AO726" s="84"/>
      <c r="AP726" s="84"/>
      <c r="AQ726" s="84"/>
    </row>
    <row r="727" spans="1:43" ht="15.75" customHeight="1" x14ac:dyDescent="0.25">
      <c r="A727" s="111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84"/>
      <c r="AM727" s="84"/>
      <c r="AN727" s="84"/>
      <c r="AO727" s="84"/>
      <c r="AP727" s="84"/>
      <c r="AQ727" s="84"/>
    </row>
    <row r="728" spans="1:43" ht="15.75" customHeight="1" x14ac:dyDescent="0.25">
      <c r="A728" s="111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84"/>
      <c r="AM728" s="84"/>
      <c r="AN728" s="84"/>
      <c r="AO728" s="84"/>
      <c r="AP728" s="84"/>
      <c r="AQ728" s="84"/>
    </row>
    <row r="729" spans="1:43" ht="15.75" customHeight="1" x14ac:dyDescent="0.25">
      <c r="A729" s="111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84"/>
      <c r="AM729" s="84"/>
      <c r="AN729" s="84"/>
      <c r="AO729" s="84"/>
      <c r="AP729" s="84"/>
      <c r="AQ729" s="84"/>
    </row>
    <row r="730" spans="1:43" ht="15.75" customHeight="1" x14ac:dyDescent="0.25">
      <c r="A730" s="111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84"/>
      <c r="AM730" s="84"/>
      <c r="AN730" s="84"/>
      <c r="AO730" s="84"/>
      <c r="AP730" s="84"/>
      <c r="AQ730" s="84"/>
    </row>
    <row r="731" spans="1:43" ht="15.75" customHeight="1" x14ac:dyDescent="0.25">
      <c r="A731" s="111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84"/>
      <c r="AM731" s="84"/>
      <c r="AN731" s="84"/>
      <c r="AO731" s="84"/>
      <c r="AP731" s="84"/>
      <c r="AQ731" s="84"/>
    </row>
    <row r="732" spans="1:43" ht="15.75" customHeight="1" x14ac:dyDescent="0.25">
      <c r="A732" s="111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84"/>
      <c r="AM732" s="84"/>
      <c r="AN732" s="84"/>
      <c r="AO732" s="84"/>
      <c r="AP732" s="84"/>
      <c r="AQ732" s="84"/>
    </row>
    <row r="733" spans="1:43" ht="15.75" customHeight="1" x14ac:dyDescent="0.25">
      <c r="A733" s="111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84"/>
      <c r="AM733" s="84"/>
      <c r="AN733" s="84"/>
      <c r="AO733" s="84"/>
      <c r="AP733" s="84"/>
      <c r="AQ733" s="84"/>
    </row>
    <row r="734" spans="1:43" ht="15.75" customHeight="1" x14ac:dyDescent="0.25">
      <c r="A734" s="111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84"/>
      <c r="AM734" s="84"/>
      <c r="AN734" s="84"/>
      <c r="AO734" s="84"/>
      <c r="AP734" s="84"/>
      <c r="AQ734" s="84"/>
    </row>
    <row r="735" spans="1:43" ht="15.75" customHeight="1" x14ac:dyDescent="0.25">
      <c r="A735" s="111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84"/>
      <c r="AM735" s="84"/>
      <c r="AN735" s="84"/>
      <c r="AO735" s="84"/>
      <c r="AP735" s="84"/>
      <c r="AQ735" s="84"/>
    </row>
    <row r="736" spans="1:43" ht="15.75" customHeight="1" x14ac:dyDescent="0.25">
      <c r="A736" s="111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84"/>
      <c r="AM736" s="84"/>
      <c r="AN736" s="84"/>
      <c r="AO736" s="84"/>
      <c r="AP736" s="84"/>
      <c r="AQ736" s="84"/>
    </row>
    <row r="737" spans="1:43" ht="15.75" customHeight="1" x14ac:dyDescent="0.25">
      <c r="A737" s="111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84"/>
      <c r="AM737" s="84"/>
      <c r="AN737" s="84"/>
      <c r="AO737" s="84"/>
      <c r="AP737" s="84"/>
      <c r="AQ737" s="84"/>
    </row>
    <row r="738" spans="1:43" ht="15.75" customHeight="1" x14ac:dyDescent="0.25">
      <c r="A738" s="111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84"/>
      <c r="AM738" s="84"/>
      <c r="AN738" s="84"/>
      <c r="AO738" s="84"/>
      <c r="AP738" s="84"/>
      <c r="AQ738" s="84"/>
    </row>
    <row r="739" spans="1:43" ht="15.75" customHeight="1" x14ac:dyDescent="0.25">
      <c r="A739" s="111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84"/>
      <c r="AM739" s="84"/>
      <c r="AN739" s="84"/>
      <c r="AO739" s="84"/>
      <c r="AP739" s="84"/>
      <c r="AQ739" s="84"/>
    </row>
    <row r="740" spans="1:43" ht="15.75" customHeight="1" x14ac:dyDescent="0.25">
      <c r="A740" s="111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84"/>
      <c r="AM740" s="84"/>
      <c r="AN740" s="84"/>
      <c r="AO740" s="84"/>
      <c r="AP740" s="84"/>
      <c r="AQ740" s="84"/>
    </row>
    <row r="741" spans="1:43" ht="15.75" customHeight="1" x14ac:dyDescent="0.25">
      <c r="A741" s="111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84"/>
      <c r="AM741" s="84"/>
      <c r="AN741" s="84"/>
      <c r="AO741" s="84"/>
      <c r="AP741" s="84"/>
      <c r="AQ741" s="84"/>
    </row>
    <row r="742" spans="1:43" ht="15.75" customHeight="1" x14ac:dyDescent="0.25">
      <c r="A742" s="111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84"/>
      <c r="AM742" s="84"/>
      <c r="AN742" s="84"/>
      <c r="AO742" s="84"/>
      <c r="AP742" s="84"/>
      <c r="AQ742" s="84"/>
    </row>
    <row r="743" spans="1:43" ht="15.75" customHeight="1" x14ac:dyDescent="0.25">
      <c r="A743" s="111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84"/>
      <c r="AM743" s="84"/>
      <c r="AN743" s="84"/>
      <c r="AO743" s="84"/>
      <c r="AP743" s="84"/>
      <c r="AQ743" s="84"/>
    </row>
    <row r="744" spans="1:43" ht="15.75" customHeight="1" x14ac:dyDescent="0.25">
      <c r="A744" s="111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84"/>
      <c r="AM744" s="84"/>
      <c r="AN744" s="84"/>
      <c r="AO744" s="84"/>
      <c r="AP744" s="84"/>
      <c r="AQ744" s="84"/>
    </row>
    <row r="745" spans="1:43" ht="15.75" customHeight="1" x14ac:dyDescent="0.25">
      <c r="A745" s="111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84"/>
      <c r="AM745" s="84"/>
      <c r="AN745" s="84"/>
      <c r="AO745" s="84"/>
      <c r="AP745" s="84"/>
      <c r="AQ745" s="84"/>
    </row>
    <row r="746" spans="1:43" ht="15.75" customHeight="1" x14ac:dyDescent="0.25">
      <c r="A746" s="111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84"/>
      <c r="AM746" s="84"/>
      <c r="AN746" s="84"/>
      <c r="AO746" s="84"/>
      <c r="AP746" s="84"/>
      <c r="AQ746" s="84"/>
    </row>
    <row r="747" spans="1:43" ht="15.75" customHeight="1" x14ac:dyDescent="0.25">
      <c r="A747" s="111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84"/>
      <c r="AM747" s="84"/>
      <c r="AN747" s="84"/>
      <c r="AO747" s="84"/>
      <c r="AP747" s="84"/>
      <c r="AQ747" s="84"/>
    </row>
    <row r="748" spans="1:43" ht="15.75" customHeight="1" x14ac:dyDescent="0.25">
      <c r="A748" s="111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84"/>
      <c r="AM748" s="84"/>
      <c r="AN748" s="84"/>
      <c r="AO748" s="84"/>
      <c r="AP748" s="84"/>
      <c r="AQ748" s="84"/>
    </row>
    <row r="749" spans="1:43" ht="15.75" customHeight="1" x14ac:dyDescent="0.25">
      <c r="A749" s="111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84"/>
      <c r="AM749" s="84"/>
      <c r="AN749" s="84"/>
      <c r="AO749" s="84"/>
      <c r="AP749" s="84"/>
      <c r="AQ749" s="84"/>
    </row>
    <row r="750" spans="1:43" ht="15.75" customHeight="1" x14ac:dyDescent="0.25">
      <c r="A750" s="111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84"/>
      <c r="AM750" s="84"/>
      <c r="AN750" s="84"/>
      <c r="AO750" s="84"/>
      <c r="AP750" s="84"/>
      <c r="AQ750" s="84"/>
    </row>
    <row r="751" spans="1:43" ht="15.75" customHeight="1" x14ac:dyDescent="0.25">
      <c r="A751" s="111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84"/>
      <c r="AM751" s="84"/>
      <c r="AN751" s="84"/>
      <c r="AO751" s="84"/>
      <c r="AP751" s="84"/>
      <c r="AQ751" s="84"/>
    </row>
    <row r="752" spans="1:43" ht="15.75" customHeight="1" x14ac:dyDescent="0.25">
      <c r="A752" s="111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84"/>
      <c r="AM752" s="84"/>
      <c r="AN752" s="84"/>
      <c r="AO752" s="84"/>
      <c r="AP752" s="84"/>
      <c r="AQ752" s="84"/>
    </row>
    <row r="753" spans="1:43" ht="15.75" customHeight="1" x14ac:dyDescent="0.25">
      <c r="A753" s="111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84"/>
      <c r="AM753" s="84"/>
      <c r="AN753" s="84"/>
      <c r="AO753" s="84"/>
      <c r="AP753" s="84"/>
      <c r="AQ753" s="84"/>
    </row>
    <row r="754" spans="1:43" ht="15.75" customHeight="1" x14ac:dyDescent="0.25">
      <c r="A754" s="111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84"/>
      <c r="AM754" s="84"/>
      <c r="AN754" s="84"/>
      <c r="AO754" s="84"/>
      <c r="AP754" s="84"/>
      <c r="AQ754" s="84"/>
    </row>
    <row r="755" spans="1:43" ht="15.75" customHeight="1" x14ac:dyDescent="0.25">
      <c r="A755" s="111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84"/>
      <c r="AM755" s="84"/>
      <c r="AN755" s="84"/>
      <c r="AO755" s="84"/>
      <c r="AP755" s="84"/>
      <c r="AQ755" s="84"/>
    </row>
    <row r="756" spans="1:43" ht="15.75" customHeight="1" x14ac:dyDescent="0.25">
      <c r="A756" s="111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84"/>
      <c r="AM756" s="84"/>
      <c r="AN756" s="84"/>
      <c r="AO756" s="84"/>
      <c r="AP756" s="84"/>
      <c r="AQ756" s="84"/>
    </row>
    <row r="757" spans="1:43" ht="15.75" customHeight="1" x14ac:dyDescent="0.25">
      <c r="A757" s="111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84"/>
      <c r="AM757" s="84"/>
      <c r="AN757" s="84"/>
      <c r="AO757" s="84"/>
      <c r="AP757" s="84"/>
      <c r="AQ757" s="84"/>
    </row>
    <row r="758" spans="1:43" ht="15.75" customHeight="1" x14ac:dyDescent="0.25">
      <c r="A758" s="111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84"/>
      <c r="AM758" s="84"/>
      <c r="AN758" s="84"/>
      <c r="AO758" s="84"/>
      <c r="AP758" s="84"/>
      <c r="AQ758" s="84"/>
    </row>
    <row r="759" spans="1:43" ht="15.75" customHeight="1" x14ac:dyDescent="0.25">
      <c r="A759" s="111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84"/>
      <c r="AM759" s="84"/>
      <c r="AN759" s="84"/>
      <c r="AO759" s="84"/>
      <c r="AP759" s="84"/>
      <c r="AQ759" s="84"/>
    </row>
    <row r="760" spans="1:43" ht="15.75" customHeight="1" x14ac:dyDescent="0.25">
      <c r="A760" s="111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84"/>
      <c r="AM760" s="84"/>
      <c r="AN760" s="84"/>
      <c r="AO760" s="84"/>
      <c r="AP760" s="84"/>
      <c r="AQ760" s="84"/>
    </row>
    <row r="761" spans="1:43" ht="15.75" customHeight="1" x14ac:dyDescent="0.25">
      <c r="A761" s="111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84"/>
      <c r="AM761" s="84"/>
      <c r="AN761" s="84"/>
      <c r="AO761" s="84"/>
      <c r="AP761" s="84"/>
      <c r="AQ761" s="84"/>
    </row>
    <row r="762" spans="1:43" ht="15.75" customHeight="1" x14ac:dyDescent="0.25">
      <c r="A762" s="111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84"/>
      <c r="AM762" s="84"/>
      <c r="AN762" s="84"/>
      <c r="AO762" s="84"/>
      <c r="AP762" s="84"/>
      <c r="AQ762" s="84"/>
    </row>
    <row r="763" spans="1:43" ht="15.75" customHeight="1" x14ac:dyDescent="0.25">
      <c r="A763" s="111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84"/>
      <c r="AM763" s="84"/>
      <c r="AN763" s="84"/>
      <c r="AO763" s="84"/>
      <c r="AP763" s="84"/>
      <c r="AQ763" s="84"/>
    </row>
    <row r="764" spans="1:43" ht="15.75" customHeight="1" x14ac:dyDescent="0.25">
      <c r="A764" s="111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84"/>
      <c r="AM764" s="84"/>
      <c r="AN764" s="84"/>
      <c r="AO764" s="84"/>
      <c r="AP764" s="84"/>
      <c r="AQ764" s="84"/>
    </row>
    <row r="765" spans="1:43" ht="15.75" customHeight="1" x14ac:dyDescent="0.25">
      <c r="A765" s="111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84"/>
      <c r="AM765" s="84"/>
      <c r="AN765" s="84"/>
      <c r="AO765" s="84"/>
      <c r="AP765" s="84"/>
      <c r="AQ765" s="84"/>
    </row>
    <row r="766" spans="1:43" ht="15.75" customHeight="1" x14ac:dyDescent="0.25">
      <c r="A766" s="111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84"/>
      <c r="AM766" s="84"/>
      <c r="AN766" s="84"/>
      <c r="AO766" s="84"/>
      <c r="AP766" s="84"/>
      <c r="AQ766" s="84"/>
    </row>
    <row r="767" spans="1:43" ht="15.75" customHeight="1" x14ac:dyDescent="0.25">
      <c r="A767" s="111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84"/>
      <c r="AM767" s="84"/>
      <c r="AN767" s="84"/>
      <c r="AO767" s="84"/>
      <c r="AP767" s="84"/>
      <c r="AQ767" s="84"/>
    </row>
    <row r="768" spans="1:43" ht="15.75" customHeight="1" x14ac:dyDescent="0.25">
      <c r="A768" s="111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84"/>
      <c r="AM768" s="84"/>
      <c r="AN768" s="84"/>
      <c r="AO768" s="84"/>
      <c r="AP768" s="84"/>
      <c r="AQ768" s="84"/>
    </row>
    <row r="769" spans="1:43" ht="15.75" customHeight="1" x14ac:dyDescent="0.25">
      <c r="A769" s="111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84"/>
      <c r="AM769" s="84"/>
      <c r="AN769" s="84"/>
      <c r="AO769" s="84"/>
      <c r="AP769" s="84"/>
      <c r="AQ769" s="84"/>
    </row>
    <row r="770" spans="1:43" ht="15.75" customHeight="1" x14ac:dyDescent="0.25">
      <c r="A770" s="111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84"/>
      <c r="AM770" s="84"/>
      <c r="AN770" s="84"/>
      <c r="AO770" s="84"/>
      <c r="AP770" s="84"/>
      <c r="AQ770" s="84"/>
    </row>
    <row r="771" spans="1:43" ht="15.75" customHeight="1" x14ac:dyDescent="0.25">
      <c r="A771" s="111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84"/>
      <c r="AM771" s="84"/>
      <c r="AN771" s="84"/>
      <c r="AO771" s="84"/>
      <c r="AP771" s="84"/>
      <c r="AQ771" s="84"/>
    </row>
    <row r="772" spans="1:43" ht="15.75" customHeight="1" x14ac:dyDescent="0.25">
      <c r="A772" s="111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84"/>
      <c r="AM772" s="84"/>
      <c r="AN772" s="84"/>
      <c r="AO772" s="84"/>
      <c r="AP772" s="84"/>
      <c r="AQ772" s="84"/>
    </row>
    <row r="773" spans="1:43" ht="15.75" customHeight="1" x14ac:dyDescent="0.25">
      <c r="A773" s="111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84"/>
      <c r="AM773" s="84"/>
      <c r="AN773" s="84"/>
      <c r="AO773" s="84"/>
      <c r="AP773" s="84"/>
      <c r="AQ773" s="84"/>
    </row>
    <row r="774" spans="1:43" ht="15.75" customHeight="1" x14ac:dyDescent="0.25">
      <c r="A774" s="111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84"/>
      <c r="AM774" s="84"/>
      <c r="AN774" s="84"/>
      <c r="AO774" s="84"/>
      <c r="AP774" s="84"/>
      <c r="AQ774" s="84"/>
    </row>
    <row r="775" spans="1:43" ht="15.75" customHeight="1" x14ac:dyDescent="0.25">
      <c r="A775" s="111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84"/>
      <c r="AM775" s="84"/>
      <c r="AN775" s="84"/>
      <c r="AO775" s="84"/>
      <c r="AP775" s="84"/>
      <c r="AQ775" s="84"/>
    </row>
    <row r="776" spans="1:43" ht="15.75" customHeight="1" x14ac:dyDescent="0.25">
      <c r="A776" s="111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84"/>
      <c r="AM776" s="84"/>
      <c r="AN776" s="84"/>
      <c r="AO776" s="84"/>
      <c r="AP776" s="84"/>
      <c r="AQ776" s="84"/>
    </row>
    <row r="777" spans="1:43" ht="15.75" customHeight="1" x14ac:dyDescent="0.25">
      <c r="A777" s="111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84"/>
      <c r="AM777" s="84"/>
      <c r="AN777" s="84"/>
      <c r="AO777" s="84"/>
      <c r="AP777" s="84"/>
      <c r="AQ777" s="84"/>
    </row>
    <row r="778" spans="1:43" ht="15.75" customHeight="1" x14ac:dyDescent="0.25">
      <c r="A778" s="111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84"/>
      <c r="AM778" s="84"/>
      <c r="AN778" s="84"/>
      <c r="AO778" s="84"/>
      <c r="AP778" s="84"/>
      <c r="AQ778" s="84"/>
    </row>
    <row r="779" spans="1:43" ht="15.75" customHeight="1" x14ac:dyDescent="0.25">
      <c r="A779" s="111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84"/>
      <c r="AM779" s="84"/>
      <c r="AN779" s="84"/>
      <c r="AO779" s="84"/>
      <c r="AP779" s="84"/>
      <c r="AQ779" s="84"/>
    </row>
    <row r="780" spans="1:43" ht="15.75" customHeight="1" x14ac:dyDescent="0.25">
      <c r="A780" s="111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84"/>
      <c r="AM780" s="84"/>
      <c r="AN780" s="84"/>
      <c r="AO780" s="84"/>
      <c r="AP780" s="84"/>
      <c r="AQ780" s="84"/>
    </row>
    <row r="781" spans="1:43" ht="15.75" customHeight="1" x14ac:dyDescent="0.25">
      <c r="A781" s="111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84"/>
      <c r="AM781" s="84"/>
      <c r="AN781" s="84"/>
      <c r="AO781" s="84"/>
      <c r="AP781" s="84"/>
      <c r="AQ781" s="84"/>
    </row>
    <row r="782" spans="1:43" ht="15.75" customHeight="1" x14ac:dyDescent="0.25">
      <c r="A782" s="111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84"/>
      <c r="AM782" s="84"/>
      <c r="AN782" s="84"/>
      <c r="AO782" s="84"/>
      <c r="AP782" s="84"/>
      <c r="AQ782" s="84"/>
    </row>
    <row r="783" spans="1:43" ht="15.75" customHeight="1" x14ac:dyDescent="0.25">
      <c r="A783" s="111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84"/>
      <c r="AM783" s="84"/>
      <c r="AN783" s="84"/>
      <c r="AO783" s="84"/>
      <c r="AP783" s="84"/>
      <c r="AQ783" s="84"/>
    </row>
    <row r="784" spans="1:43" ht="15.75" customHeight="1" x14ac:dyDescent="0.25">
      <c r="A784" s="111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84"/>
      <c r="AM784" s="84"/>
      <c r="AN784" s="84"/>
      <c r="AO784" s="84"/>
      <c r="AP784" s="84"/>
      <c r="AQ784" s="84"/>
    </row>
    <row r="785" spans="1:43" ht="15.75" customHeight="1" x14ac:dyDescent="0.25">
      <c r="A785" s="111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84"/>
      <c r="AM785" s="84"/>
      <c r="AN785" s="84"/>
      <c r="AO785" s="84"/>
      <c r="AP785" s="84"/>
      <c r="AQ785" s="84"/>
    </row>
    <row r="786" spans="1:43" ht="15.75" customHeight="1" x14ac:dyDescent="0.25">
      <c r="A786" s="111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84"/>
      <c r="AM786" s="84"/>
      <c r="AN786" s="84"/>
      <c r="AO786" s="84"/>
      <c r="AP786" s="84"/>
      <c r="AQ786" s="84"/>
    </row>
    <row r="787" spans="1:43" ht="15.75" customHeight="1" x14ac:dyDescent="0.25">
      <c r="A787" s="111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84"/>
      <c r="AM787" s="84"/>
      <c r="AN787" s="84"/>
      <c r="AO787" s="84"/>
      <c r="AP787" s="84"/>
      <c r="AQ787" s="84"/>
    </row>
    <row r="788" spans="1:43" ht="15.75" customHeight="1" x14ac:dyDescent="0.25">
      <c r="A788" s="111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84"/>
      <c r="AM788" s="84"/>
      <c r="AN788" s="84"/>
      <c r="AO788" s="84"/>
      <c r="AP788" s="84"/>
      <c r="AQ788" s="84"/>
    </row>
    <row r="789" spans="1:43" ht="15.75" customHeight="1" x14ac:dyDescent="0.25">
      <c r="A789" s="111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84"/>
      <c r="AM789" s="84"/>
      <c r="AN789" s="84"/>
      <c r="AO789" s="84"/>
      <c r="AP789" s="84"/>
      <c r="AQ789" s="84"/>
    </row>
    <row r="790" spans="1:43" ht="15.75" customHeight="1" x14ac:dyDescent="0.25">
      <c r="A790" s="111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84"/>
      <c r="AM790" s="84"/>
      <c r="AN790" s="84"/>
      <c r="AO790" s="84"/>
      <c r="AP790" s="84"/>
      <c r="AQ790" s="84"/>
    </row>
    <row r="791" spans="1:43" ht="15.75" customHeight="1" x14ac:dyDescent="0.25">
      <c r="A791" s="111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84"/>
      <c r="AM791" s="84"/>
      <c r="AN791" s="84"/>
      <c r="AO791" s="84"/>
      <c r="AP791" s="84"/>
      <c r="AQ791" s="84"/>
    </row>
    <row r="792" spans="1:43" ht="15.75" customHeight="1" x14ac:dyDescent="0.25">
      <c r="A792" s="111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84"/>
      <c r="AM792" s="84"/>
      <c r="AN792" s="84"/>
      <c r="AO792" s="84"/>
      <c r="AP792" s="84"/>
      <c r="AQ792" s="84"/>
    </row>
    <row r="793" spans="1:43" ht="15.75" customHeight="1" x14ac:dyDescent="0.25">
      <c r="A793" s="111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84"/>
      <c r="AM793" s="84"/>
      <c r="AN793" s="84"/>
      <c r="AO793" s="84"/>
      <c r="AP793" s="84"/>
      <c r="AQ793" s="84"/>
    </row>
    <row r="794" spans="1:43" ht="15.75" customHeight="1" x14ac:dyDescent="0.25">
      <c r="A794" s="111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84"/>
      <c r="AM794" s="84"/>
      <c r="AN794" s="84"/>
      <c r="AO794" s="84"/>
      <c r="AP794" s="84"/>
      <c r="AQ794" s="84"/>
    </row>
    <row r="795" spans="1:43" ht="15.75" customHeight="1" x14ac:dyDescent="0.25">
      <c r="A795" s="111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84"/>
      <c r="AM795" s="84"/>
      <c r="AN795" s="84"/>
      <c r="AO795" s="84"/>
      <c r="AP795" s="84"/>
      <c r="AQ795" s="84"/>
    </row>
    <row r="796" spans="1:43" ht="15.75" customHeight="1" x14ac:dyDescent="0.25">
      <c r="A796" s="111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84"/>
      <c r="AM796" s="84"/>
      <c r="AN796" s="84"/>
      <c r="AO796" s="84"/>
      <c r="AP796" s="84"/>
      <c r="AQ796" s="84"/>
    </row>
    <row r="797" spans="1:43" ht="15.75" customHeight="1" x14ac:dyDescent="0.25">
      <c r="A797" s="111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84"/>
      <c r="AM797" s="84"/>
      <c r="AN797" s="84"/>
      <c r="AO797" s="84"/>
      <c r="AP797" s="84"/>
      <c r="AQ797" s="84"/>
    </row>
    <row r="798" spans="1:43" ht="15.75" customHeight="1" x14ac:dyDescent="0.25">
      <c r="A798" s="111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84"/>
      <c r="AM798" s="84"/>
      <c r="AN798" s="84"/>
      <c r="AO798" s="84"/>
      <c r="AP798" s="84"/>
      <c r="AQ798" s="84"/>
    </row>
    <row r="799" spans="1:43" ht="15.75" customHeight="1" x14ac:dyDescent="0.25">
      <c r="A799" s="111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84"/>
      <c r="AM799" s="84"/>
      <c r="AN799" s="84"/>
      <c r="AO799" s="84"/>
      <c r="AP799" s="84"/>
      <c r="AQ799" s="84"/>
    </row>
    <row r="800" spans="1:43" ht="15.75" customHeight="1" x14ac:dyDescent="0.25">
      <c r="A800" s="111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84"/>
      <c r="AM800" s="84"/>
      <c r="AN800" s="84"/>
      <c r="AO800" s="84"/>
      <c r="AP800" s="84"/>
      <c r="AQ800" s="84"/>
    </row>
    <row r="801" spans="1:43" ht="15.75" customHeight="1" x14ac:dyDescent="0.25">
      <c r="A801" s="111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84"/>
      <c r="AM801" s="84"/>
      <c r="AN801" s="84"/>
      <c r="AO801" s="84"/>
      <c r="AP801" s="84"/>
      <c r="AQ801" s="84"/>
    </row>
    <row r="802" spans="1:43" ht="15.75" customHeight="1" x14ac:dyDescent="0.25">
      <c r="A802" s="111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84"/>
      <c r="AM802" s="84"/>
      <c r="AN802" s="84"/>
      <c r="AO802" s="84"/>
      <c r="AP802" s="84"/>
      <c r="AQ802" s="84"/>
    </row>
    <row r="803" spans="1:43" ht="15.75" customHeight="1" x14ac:dyDescent="0.25">
      <c r="A803" s="111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84"/>
      <c r="AM803" s="84"/>
      <c r="AN803" s="84"/>
      <c r="AO803" s="84"/>
      <c r="AP803" s="84"/>
      <c r="AQ803" s="84"/>
    </row>
    <row r="804" spans="1:43" ht="15.75" customHeight="1" x14ac:dyDescent="0.25">
      <c r="A804" s="111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84"/>
      <c r="AM804" s="84"/>
      <c r="AN804" s="84"/>
      <c r="AO804" s="84"/>
      <c r="AP804" s="84"/>
      <c r="AQ804" s="84"/>
    </row>
    <row r="805" spans="1:43" ht="15.75" customHeight="1" x14ac:dyDescent="0.25">
      <c r="A805" s="111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84"/>
      <c r="AM805" s="84"/>
      <c r="AN805" s="84"/>
      <c r="AO805" s="84"/>
      <c r="AP805" s="84"/>
      <c r="AQ805" s="84"/>
    </row>
    <row r="806" spans="1:43" ht="15.75" customHeight="1" x14ac:dyDescent="0.25">
      <c r="A806" s="111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84"/>
      <c r="AM806" s="84"/>
      <c r="AN806" s="84"/>
      <c r="AO806" s="84"/>
      <c r="AP806" s="84"/>
      <c r="AQ806" s="84"/>
    </row>
    <row r="807" spans="1:43" ht="15.75" customHeight="1" x14ac:dyDescent="0.25">
      <c r="A807" s="111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84"/>
      <c r="AM807" s="84"/>
      <c r="AN807" s="84"/>
      <c r="AO807" s="84"/>
      <c r="AP807" s="84"/>
      <c r="AQ807" s="84"/>
    </row>
    <row r="808" spans="1:43" ht="15.75" customHeight="1" x14ac:dyDescent="0.25">
      <c r="A808" s="111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84"/>
      <c r="AM808" s="84"/>
      <c r="AN808" s="84"/>
      <c r="AO808" s="84"/>
      <c r="AP808" s="84"/>
      <c r="AQ808" s="84"/>
    </row>
    <row r="809" spans="1:43" ht="15.75" customHeight="1" x14ac:dyDescent="0.25">
      <c r="A809" s="111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84"/>
      <c r="AM809" s="84"/>
      <c r="AN809" s="84"/>
      <c r="AO809" s="84"/>
      <c r="AP809" s="84"/>
      <c r="AQ809" s="84"/>
    </row>
    <row r="810" spans="1:43" ht="15.75" customHeight="1" x14ac:dyDescent="0.25">
      <c r="A810" s="111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84"/>
      <c r="AM810" s="84"/>
      <c r="AN810" s="84"/>
      <c r="AO810" s="84"/>
      <c r="AP810" s="84"/>
      <c r="AQ810" s="84"/>
    </row>
    <row r="811" spans="1:43" ht="15.75" customHeight="1" x14ac:dyDescent="0.25">
      <c r="A811" s="111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84"/>
      <c r="AM811" s="84"/>
      <c r="AN811" s="84"/>
      <c r="AO811" s="84"/>
      <c r="AP811" s="84"/>
      <c r="AQ811" s="84"/>
    </row>
    <row r="812" spans="1:43" ht="15.75" customHeight="1" x14ac:dyDescent="0.25">
      <c r="A812" s="111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84"/>
      <c r="AM812" s="84"/>
      <c r="AN812" s="84"/>
      <c r="AO812" s="84"/>
      <c r="AP812" s="84"/>
      <c r="AQ812" s="84"/>
    </row>
    <row r="813" spans="1:43" ht="15.75" customHeight="1" x14ac:dyDescent="0.25">
      <c r="A813" s="111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84"/>
      <c r="AM813" s="84"/>
      <c r="AN813" s="84"/>
      <c r="AO813" s="84"/>
      <c r="AP813" s="84"/>
      <c r="AQ813" s="84"/>
    </row>
    <row r="814" spans="1:43" ht="15.75" customHeight="1" x14ac:dyDescent="0.25">
      <c r="A814" s="111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84"/>
      <c r="AM814" s="84"/>
      <c r="AN814" s="84"/>
      <c r="AO814" s="84"/>
      <c r="AP814" s="84"/>
      <c r="AQ814" s="84"/>
    </row>
    <row r="815" spans="1:43" ht="15.75" customHeight="1" x14ac:dyDescent="0.25">
      <c r="A815" s="111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84"/>
      <c r="AM815" s="84"/>
      <c r="AN815" s="84"/>
      <c r="AO815" s="84"/>
      <c r="AP815" s="84"/>
      <c r="AQ815" s="84"/>
    </row>
    <row r="816" spans="1:43" ht="15.75" customHeight="1" x14ac:dyDescent="0.25">
      <c r="A816" s="111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84"/>
      <c r="AM816" s="84"/>
      <c r="AN816" s="84"/>
      <c r="AO816" s="84"/>
      <c r="AP816" s="84"/>
      <c r="AQ816" s="84"/>
    </row>
    <row r="817" spans="1:43" ht="15.75" customHeight="1" x14ac:dyDescent="0.25">
      <c r="A817" s="111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84"/>
      <c r="AM817" s="84"/>
      <c r="AN817" s="84"/>
      <c r="AO817" s="84"/>
      <c r="AP817" s="84"/>
      <c r="AQ817" s="84"/>
    </row>
    <row r="818" spans="1:43" ht="15.75" customHeight="1" x14ac:dyDescent="0.25">
      <c r="A818" s="111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84"/>
      <c r="AM818" s="84"/>
      <c r="AN818" s="84"/>
      <c r="AO818" s="84"/>
      <c r="AP818" s="84"/>
      <c r="AQ818" s="84"/>
    </row>
    <row r="819" spans="1:43" ht="15.75" customHeight="1" x14ac:dyDescent="0.25">
      <c r="A819" s="111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84"/>
      <c r="AM819" s="84"/>
      <c r="AN819" s="84"/>
      <c r="AO819" s="84"/>
      <c r="AP819" s="84"/>
      <c r="AQ819" s="84"/>
    </row>
    <row r="820" spans="1:43" ht="15.75" customHeight="1" x14ac:dyDescent="0.25">
      <c r="A820" s="111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84"/>
      <c r="AM820" s="84"/>
      <c r="AN820" s="84"/>
      <c r="AO820" s="84"/>
      <c r="AP820" s="84"/>
      <c r="AQ820" s="84"/>
    </row>
    <row r="821" spans="1:43" ht="15.75" customHeight="1" x14ac:dyDescent="0.25">
      <c r="A821" s="111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84"/>
      <c r="AM821" s="84"/>
      <c r="AN821" s="84"/>
      <c r="AO821" s="84"/>
      <c r="AP821" s="84"/>
      <c r="AQ821" s="84"/>
    </row>
    <row r="822" spans="1:43" ht="15.75" customHeight="1" x14ac:dyDescent="0.25">
      <c r="A822" s="111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84"/>
      <c r="AM822" s="84"/>
      <c r="AN822" s="84"/>
      <c r="AO822" s="84"/>
      <c r="AP822" s="84"/>
      <c r="AQ822" s="84"/>
    </row>
    <row r="823" spans="1:43" ht="15.75" customHeight="1" x14ac:dyDescent="0.25">
      <c r="A823" s="111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84"/>
      <c r="AM823" s="84"/>
      <c r="AN823" s="84"/>
      <c r="AO823" s="84"/>
      <c r="AP823" s="84"/>
      <c r="AQ823" s="84"/>
    </row>
    <row r="824" spans="1:43" ht="15.75" customHeight="1" x14ac:dyDescent="0.25">
      <c r="A824" s="111"/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84"/>
      <c r="AM824" s="84"/>
      <c r="AN824" s="84"/>
      <c r="AO824" s="84"/>
      <c r="AP824" s="84"/>
      <c r="AQ824" s="84"/>
    </row>
    <row r="825" spans="1:43" ht="15.75" customHeight="1" x14ac:dyDescent="0.25">
      <c r="A825" s="111"/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84"/>
      <c r="AM825" s="84"/>
      <c r="AN825" s="84"/>
      <c r="AO825" s="84"/>
      <c r="AP825" s="84"/>
      <c r="AQ825" s="84"/>
    </row>
    <row r="826" spans="1:43" ht="15.75" customHeight="1" x14ac:dyDescent="0.25">
      <c r="A826" s="111"/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84"/>
      <c r="AM826" s="84"/>
      <c r="AN826" s="84"/>
      <c r="AO826" s="84"/>
      <c r="AP826" s="84"/>
      <c r="AQ826" s="84"/>
    </row>
    <row r="827" spans="1:43" ht="15.75" customHeight="1" x14ac:dyDescent="0.25">
      <c r="A827" s="111"/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84"/>
      <c r="AM827" s="84"/>
      <c r="AN827" s="84"/>
      <c r="AO827" s="84"/>
      <c r="AP827" s="84"/>
      <c r="AQ827" s="84"/>
    </row>
    <row r="828" spans="1:43" ht="15.75" customHeight="1" x14ac:dyDescent="0.25">
      <c r="A828" s="111"/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84"/>
      <c r="AM828" s="84"/>
      <c r="AN828" s="84"/>
      <c r="AO828" s="84"/>
      <c r="AP828" s="84"/>
      <c r="AQ828" s="84"/>
    </row>
    <row r="829" spans="1:43" ht="15.75" customHeight="1" x14ac:dyDescent="0.25">
      <c r="A829" s="111"/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84"/>
      <c r="AM829" s="84"/>
      <c r="AN829" s="84"/>
      <c r="AO829" s="84"/>
      <c r="AP829" s="84"/>
      <c r="AQ829" s="84"/>
    </row>
    <row r="830" spans="1:43" ht="15.75" customHeight="1" x14ac:dyDescent="0.25">
      <c r="A830" s="111"/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84"/>
      <c r="AM830" s="84"/>
      <c r="AN830" s="84"/>
      <c r="AO830" s="84"/>
      <c r="AP830" s="84"/>
      <c r="AQ830" s="84"/>
    </row>
    <row r="831" spans="1:43" ht="15.75" customHeight="1" x14ac:dyDescent="0.25">
      <c r="A831" s="111"/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84"/>
      <c r="AM831" s="84"/>
      <c r="AN831" s="84"/>
      <c r="AO831" s="84"/>
      <c r="AP831" s="84"/>
      <c r="AQ831" s="84"/>
    </row>
    <row r="832" spans="1:43" ht="15.75" customHeight="1" x14ac:dyDescent="0.25">
      <c r="A832" s="111"/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84"/>
      <c r="AM832" s="84"/>
      <c r="AN832" s="84"/>
      <c r="AO832" s="84"/>
      <c r="AP832" s="84"/>
      <c r="AQ832" s="84"/>
    </row>
    <row r="833" spans="1:43" ht="15.75" customHeight="1" x14ac:dyDescent="0.25">
      <c r="A833" s="111"/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84"/>
      <c r="AM833" s="84"/>
      <c r="AN833" s="84"/>
      <c r="AO833" s="84"/>
      <c r="AP833" s="84"/>
      <c r="AQ833" s="84"/>
    </row>
    <row r="834" spans="1:43" ht="15.75" customHeight="1" x14ac:dyDescent="0.25">
      <c r="A834" s="111"/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84"/>
      <c r="AM834" s="84"/>
      <c r="AN834" s="84"/>
      <c r="AO834" s="84"/>
      <c r="AP834" s="84"/>
      <c r="AQ834" s="84"/>
    </row>
    <row r="835" spans="1:43" ht="15.75" customHeight="1" x14ac:dyDescent="0.25">
      <c r="A835" s="111"/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84"/>
      <c r="AM835" s="84"/>
      <c r="AN835" s="84"/>
      <c r="AO835" s="84"/>
      <c r="AP835" s="84"/>
      <c r="AQ835" s="84"/>
    </row>
    <row r="836" spans="1:43" ht="15.75" customHeight="1" x14ac:dyDescent="0.25">
      <c r="A836" s="111"/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84"/>
      <c r="AM836" s="84"/>
      <c r="AN836" s="84"/>
      <c r="AO836" s="84"/>
      <c r="AP836" s="84"/>
      <c r="AQ836" s="84"/>
    </row>
    <row r="837" spans="1:43" ht="15.75" customHeight="1" x14ac:dyDescent="0.25">
      <c r="A837" s="111"/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84"/>
      <c r="AM837" s="84"/>
      <c r="AN837" s="84"/>
      <c r="AO837" s="84"/>
      <c r="AP837" s="84"/>
      <c r="AQ837" s="84"/>
    </row>
    <row r="838" spans="1:43" ht="15.75" customHeight="1" x14ac:dyDescent="0.25">
      <c r="A838" s="111"/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84"/>
      <c r="AM838" s="84"/>
      <c r="AN838" s="84"/>
      <c r="AO838" s="84"/>
      <c r="AP838" s="84"/>
      <c r="AQ838" s="84"/>
    </row>
    <row r="839" spans="1:43" ht="15.75" customHeight="1" x14ac:dyDescent="0.25">
      <c r="A839" s="111"/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84"/>
      <c r="AM839" s="84"/>
      <c r="AN839" s="84"/>
      <c r="AO839" s="84"/>
      <c r="AP839" s="84"/>
      <c r="AQ839" s="84"/>
    </row>
    <row r="840" spans="1:43" ht="15.75" customHeight="1" x14ac:dyDescent="0.25">
      <c r="A840" s="111"/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84"/>
      <c r="AM840" s="84"/>
      <c r="AN840" s="84"/>
      <c r="AO840" s="84"/>
      <c r="AP840" s="84"/>
      <c r="AQ840" s="84"/>
    </row>
    <row r="841" spans="1:43" ht="15.75" customHeight="1" x14ac:dyDescent="0.25">
      <c r="A841" s="111"/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84"/>
      <c r="AM841" s="84"/>
      <c r="AN841" s="84"/>
      <c r="AO841" s="84"/>
      <c r="AP841" s="84"/>
      <c r="AQ841" s="84"/>
    </row>
    <row r="842" spans="1:43" ht="15.75" customHeight="1" x14ac:dyDescent="0.25">
      <c r="A842" s="111"/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84"/>
      <c r="AM842" s="84"/>
      <c r="AN842" s="84"/>
      <c r="AO842" s="84"/>
      <c r="AP842" s="84"/>
      <c r="AQ842" s="84"/>
    </row>
    <row r="843" spans="1:43" ht="15.75" customHeight="1" x14ac:dyDescent="0.25">
      <c r="A843" s="111"/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84"/>
      <c r="AM843" s="84"/>
      <c r="AN843" s="84"/>
      <c r="AO843" s="84"/>
      <c r="AP843" s="84"/>
      <c r="AQ843" s="84"/>
    </row>
    <row r="844" spans="1:43" ht="15.75" customHeight="1" x14ac:dyDescent="0.25">
      <c r="A844" s="111"/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84"/>
      <c r="AM844" s="84"/>
      <c r="AN844" s="84"/>
      <c r="AO844" s="84"/>
      <c r="AP844" s="84"/>
      <c r="AQ844" s="84"/>
    </row>
    <row r="845" spans="1:43" ht="15.75" customHeight="1" x14ac:dyDescent="0.25">
      <c r="A845" s="111"/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84"/>
      <c r="AM845" s="84"/>
      <c r="AN845" s="84"/>
      <c r="AO845" s="84"/>
      <c r="AP845" s="84"/>
      <c r="AQ845" s="84"/>
    </row>
    <row r="846" spans="1:43" ht="15.75" customHeight="1" x14ac:dyDescent="0.25">
      <c r="A846" s="111"/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84"/>
      <c r="AM846" s="84"/>
      <c r="AN846" s="84"/>
      <c r="AO846" s="84"/>
      <c r="AP846" s="84"/>
      <c r="AQ846" s="84"/>
    </row>
    <row r="847" spans="1:43" ht="15.75" customHeight="1" x14ac:dyDescent="0.25">
      <c r="A847" s="111"/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84"/>
      <c r="AM847" s="84"/>
      <c r="AN847" s="84"/>
      <c r="AO847" s="84"/>
      <c r="AP847" s="84"/>
      <c r="AQ847" s="84"/>
    </row>
    <row r="848" spans="1:43" ht="15.75" customHeight="1" x14ac:dyDescent="0.25">
      <c r="A848" s="111"/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84"/>
      <c r="AM848" s="84"/>
      <c r="AN848" s="84"/>
      <c r="AO848" s="84"/>
      <c r="AP848" s="84"/>
      <c r="AQ848" s="84"/>
    </row>
    <row r="849" spans="1:43" ht="15.75" customHeight="1" x14ac:dyDescent="0.25">
      <c r="A849" s="111"/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84"/>
      <c r="AM849" s="84"/>
      <c r="AN849" s="84"/>
      <c r="AO849" s="84"/>
      <c r="AP849" s="84"/>
      <c r="AQ849" s="84"/>
    </row>
    <row r="850" spans="1:43" ht="15.75" customHeight="1" x14ac:dyDescent="0.25">
      <c r="A850" s="111"/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84"/>
      <c r="AM850" s="84"/>
      <c r="AN850" s="84"/>
      <c r="AO850" s="84"/>
      <c r="AP850" s="84"/>
      <c r="AQ850" s="84"/>
    </row>
    <row r="851" spans="1:43" ht="15.75" customHeight="1" x14ac:dyDescent="0.25">
      <c r="A851" s="111"/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84"/>
      <c r="AM851" s="84"/>
      <c r="AN851" s="84"/>
      <c r="AO851" s="84"/>
      <c r="AP851" s="84"/>
      <c r="AQ851" s="84"/>
    </row>
    <row r="852" spans="1:43" ht="15.75" customHeight="1" x14ac:dyDescent="0.25">
      <c r="A852" s="111"/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84"/>
      <c r="AM852" s="84"/>
      <c r="AN852" s="84"/>
      <c r="AO852" s="84"/>
      <c r="AP852" s="84"/>
      <c r="AQ852" s="84"/>
    </row>
    <row r="853" spans="1:43" ht="15.75" customHeight="1" x14ac:dyDescent="0.25">
      <c r="A853" s="111"/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84"/>
      <c r="AM853" s="84"/>
      <c r="AN853" s="84"/>
      <c r="AO853" s="84"/>
      <c r="AP853" s="84"/>
      <c r="AQ853" s="84"/>
    </row>
    <row r="854" spans="1:43" ht="15.75" customHeight="1" x14ac:dyDescent="0.25">
      <c r="A854" s="111"/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84"/>
      <c r="AM854" s="84"/>
      <c r="AN854" s="84"/>
      <c r="AO854" s="84"/>
      <c r="AP854" s="84"/>
      <c r="AQ854" s="84"/>
    </row>
    <row r="855" spans="1:43" ht="15.75" customHeight="1" x14ac:dyDescent="0.25">
      <c r="A855" s="111"/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84"/>
      <c r="AM855" s="84"/>
      <c r="AN855" s="84"/>
      <c r="AO855" s="84"/>
      <c r="AP855" s="84"/>
      <c r="AQ855" s="84"/>
    </row>
    <row r="856" spans="1:43" ht="15.75" customHeight="1" x14ac:dyDescent="0.25">
      <c r="A856" s="111"/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84"/>
      <c r="AM856" s="84"/>
      <c r="AN856" s="84"/>
      <c r="AO856" s="84"/>
      <c r="AP856" s="84"/>
      <c r="AQ856" s="84"/>
    </row>
    <row r="857" spans="1:43" ht="15.75" customHeight="1" x14ac:dyDescent="0.25">
      <c r="A857" s="111"/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84"/>
      <c r="AM857" s="84"/>
      <c r="AN857" s="84"/>
      <c r="AO857" s="84"/>
      <c r="AP857" s="84"/>
      <c r="AQ857" s="84"/>
    </row>
    <row r="858" spans="1:43" ht="15.75" customHeight="1" x14ac:dyDescent="0.25">
      <c r="A858" s="111"/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84"/>
      <c r="AM858" s="84"/>
      <c r="AN858" s="84"/>
      <c r="AO858" s="84"/>
      <c r="AP858" s="84"/>
      <c r="AQ858" s="84"/>
    </row>
    <row r="859" spans="1:43" ht="15.75" customHeight="1" x14ac:dyDescent="0.25">
      <c r="A859" s="111"/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84"/>
      <c r="AM859" s="84"/>
      <c r="AN859" s="84"/>
      <c r="AO859" s="84"/>
      <c r="AP859" s="84"/>
      <c r="AQ859" s="84"/>
    </row>
    <row r="860" spans="1:43" ht="15.75" customHeight="1" x14ac:dyDescent="0.25">
      <c r="A860" s="111"/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84"/>
      <c r="AM860" s="84"/>
      <c r="AN860" s="84"/>
      <c r="AO860" s="84"/>
      <c r="AP860" s="84"/>
      <c r="AQ860" s="84"/>
    </row>
    <row r="861" spans="1:43" ht="15.75" customHeight="1" x14ac:dyDescent="0.25">
      <c r="A861" s="111"/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84"/>
      <c r="AM861" s="84"/>
      <c r="AN861" s="84"/>
      <c r="AO861" s="84"/>
      <c r="AP861" s="84"/>
      <c r="AQ861" s="84"/>
    </row>
    <row r="862" spans="1:43" ht="15.75" customHeight="1" x14ac:dyDescent="0.25">
      <c r="A862" s="111"/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84"/>
      <c r="AM862" s="84"/>
      <c r="AN862" s="84"/>
      <c r="AO862" s="84"/>
      <c r="AP862" s="84"/>
      <c r="AQ862" s="84"/>
    </row>
    <row r="863" spans="1:43" ht="15.75" customHeight="1" x14ac:dyDescent="0.25">
      <c r="A863" s="111"/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84"/>
      <c r="AM863" s="84"/>
      <c r="AN863" s="84"/>
      <c r="AO863" s="84"/>
      <c r="AP863" s="84"/>
      <c r="AQ863" s="84"/>
    </row>
    <row r="864" spans="1:43" ht="15.75" customHeight="1" x14ac:dyDescent="0.25">
      <c r="A864" s="111"/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84"/>
      <c r="AM864" s="84"/>
      <c r="AN864" s="84"/>
      <c r="AO864" s="84"/>
      <c r="AP864" s="84"/>
      <c r="AQ864" s="84"/>
    </row>
    <row r="865" spans="1:43" ht="15.75" customHeight="1" x14ac:dyDescent="0.25">
      <c r="A865" s="111"/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84"/>
      <c r="AM865" s="84"/>
      <c r="AN865" s="84"/>
      <c r="AO865" s="84"/>
      <c r="AP865" s="84"/>
      <c r="AQ865" s="84"/>
    </row>
    <row r="866" spans="1:43" ht="15.75" customHeight="1" x14ac:dyDescent="0.25">
      <c r="A866" s="111"/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84"/>
      <c r="AM866" s="84"/>
      <c r="AN866" s="84"/>
      <c r="AO866" s="84"/>
      <c r="AP866" s="84"/>
      <c r="AQ866" s="84"/>
    </row>
    <row r="867" spans="1:43" ht="15.75" customHeight="1" x14ac:dyDescent="0.25">
      <c r="A867" s="111"/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84"/>
      <c r="AM867" s="84"/>
      <c r="AN867" s="84"/>
      <c r="AO867" s="84"/>
      <c r="AP867" s="84"/>
      <c r="AQ867" s="84"/>
    </row>
    <row r="868" spans="1:43" ht="15.75" customHeight="1" x14ac:dyDescent="0.25">
      <c r="A868" s="111"/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84"/>
      <c r="AM868" s="84"/>
      <c r="AN868" s="84"/>
      <c r="AO868" s="84"/>
      <c r="AP868" s="84"/>
      <c r="AQ868" s="84"/>
    </row>
    <row r="869" spans="1:43" ht="15.75" customHeight="1" x14ac:dyDescent="0.25">
      <c r="A869" s="111"/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84"/>
      <c r="AM869" s="84"/>
      <c r="AN869" s="84"/>
      <c r="AO869" s="84"/>
      <c r="AP869" s="84"/>
      <c r="AQ869" s="84"/>
    </row>
    <row r="870" spans="1:43" ht="15.75" customHeight="1" x14ac:dyDescent="0.25">
      <c r="A870" s="111"/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84"/>
      <c r="AM870" s="84"/>
      <c r="AN870" s="84"/>
      <c r="AO870" s="84"/>
      <c r="AP870" s="84"/>
      <c r="AQ870" s="84"/>
    </row>
    <row r="871" spans="1:43" ht="15.75" customHeight="1" x14ac:dyDescent="0.25">
      <c r="A871" s="111"/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84"/>
      <c r="AM871" s="84"/>
      <c r="AN871" s="84"/>
      <c r="AO871" s="84"/>
      <c r="AP871" s="84"/>
      <c r="AQ871" s="84"/>
    </row>
    <row r="872" spans="1:43" ht="15.75" customHeight="1" x14ac:dyDescent="0.25">
      <c r="A872" s="111"/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84"/>
      <c r="AM872" s="84"/>
      <c r="AN872" s="84"/>
      <c r="AO872" s="84"/>
      <c r="AP872" s="84"/>
      <c r="AQ872" s="84"/>
    </row>
    <row r="873" spans="1:43" ht="15.75" customHeight="1" x14ac:dyDescent="0.25">
      <c r="A873" s="111"/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84"/>
      <c r="AM873" s="84"/>
      <c r="AN873" s="84"/>
      <c r="AO873" s="84"/>
      <c r="AP873" s="84"/>
      <c r="AQ873" s="84"/>
    </row>
    <row r="874" spans="1:43" ht="15.75" customHeight="1" x14ac:dyDescent="0.25">
      <c r="A874" s="111"/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84"/>
      <c r="AM874" s="84"/>
      <c r="AN874" s="84"/>
      <c r="AO874" s="84"/>
      <c r="AP874" s="84"/>
      <c r="AQ874" s="84"/>
    </row>
    <row r="875" spans="1:43" ht="15.75" customHeight="1" x14ac:dyDescent="0.25">
      <c r="A875" s="111"/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84"/>
      <c r="AM875" s="84"/>
      <c r="AN875" s="84"/>
      <c r="AO875" s="84"/>
      <c r="AP875" s="84"/>
      <c r="AQ875" s="84"/>
    </row>
    <row r="876" spans="1:43" ht="15.75" customHeight="1" x14ac:dyDescent="0.25">
      <c r="A876" s="111"/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84"/>
      <c r="AM876" s="84"/>
      <c r="AN876" s="84"/>
      <c r="AO876" s="84"/>
      <c r="AP876" s="84"/>
      <c r="AQ876" s="84"/>
    </row>
    <row r="877" spans="1:43" ht="15.75" customHeight="1" x14ac:dyDescent="0.25">
      <c r="A877" s="111"/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84"/>
      <c r="AM877" s="84"/>
      <c r="AN877" s="84"/>
      <c r="AO877" s="84"/>
      <c r="AP877" s="84"/>
      <c r="AQ877" s="84"/>
    </row>
    <row r="878" spans="1:43" ht="15.75" customHeight="1" x14ac:dyDescent="0.25">
      <c r="A878" s="111"/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84"/>
      <c r="AM878" s="84"/>
      <c r="AN878" s="84"/>
      <c r="AO878" s="84"/>
      <c r="AP878" s="84"/>
      <c r="AQ878" s="84"/>
    </row>
    <row r="879" spans="1:43" ht="15.75" customHeight="1" x14ac:dyDescent="0.25">
      <c r="A879" s="111"/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84"/>
      <c r="AM879" s="84"/>
      <c r="AN879" s="84"/>
      <c r="AO879" s="84"/>
      <c r="AP879" s="84"/>
      <c r="AQ879" s="84"/>
    </row>
    <row r="880" spans="1:43" ht="15.75" customHeight="1" x14ac:dyDescent="0.25">
      <c r="A880" s="111"/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84"/>
      <c r="AM880" s="84"/>
      <c r="AN880" s="84"/>
      <c r="AO880" s="84"/>
      <c r="AP880" s="84"/>
      <c r="AQ880" s="84"/>
    </row>
    <row r="881" spans="1:43" ht="15.75" customHeight="1" x14ac:dyDescent="0.25">
      <c r="A881" s="111"/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84"/>
      <c r="AM881" s="84"/>
      <c r="AN881" s="84"/>
      <c r="AO881" s="84"/>
      <c r="AP881" s="84"/>
      <c r="AQ881" s="84"/>
    </row>
    <row r="882" spans="1:43" ht="15.75" customHeight="1" x14ac:dyDescent="0.25">
      <c r="A882" s="111"/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84"/>
      <c r="AM882" s="84"/>
      <c r="AN882" s="84"/>
      <c r="AO882" s="84"/>
      <c r="AP882" s="84"/>
      <c r="AQ882" s="84"/>
    </row>
    <row r="883" spans="1:43" ht="15.75" customHeight="1" x14ac:dyDescent="0.25">
      <c r="A883" s="111"/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84"/>
      <c r="AM883" s="84"/>
      <c r="AN883" s="84"/>
      <c r="AO883" s="84"/>
      <c r="AP883" s="84"/>
      <c r="AQ883" s="84"/>
    </row>
    <row r="884" spans="1:43" ht="15.75" customHeight="1" x14ac:dyDescent="0.25">
      <c r="A884" s="111"/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84"/>
      <c r="AM884" s="84"/>
      <c r="AN884" s="84"/>
      <c r="AO884" s="84"/>
      <c r="AP884" s="84"/>
      <c r="AQ884" s="84"/>
    </row>
    <row r="885" spans="1:43" ht="15.75" customHeight="1" x14ac:dyDescent="0.25">
      <c r="A885" s="111"/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84"/>
      <c r="AM885" s="84"/>
      <c r="AN885" s="84"/>
      <c r="AO885" s="84"/>
      <c r="AP885" s="84"/>
      <c r="AQ885" s="84"/>
    </row>
    <row r="886" spans="1:43" ht="15.75" customHeight="1" x14ac:dyDescent="0.25">
      <c r="A886" s="111"/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84"/>
      <c r="AM886" s="84"/>
      <c r="AN886" s="84"/>
      <c r="AO886" s="84"/>
      <c r="AP886" s="84"/>
      <c r="AQ886" s="84"/>
    </row>
    <row r="887" spans="1:43" ht="15.75" customHeight="1" x14ac:dyDescent="0.25">
      <c r="A887" s="111"/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84"/>
      <c r="AM887" s="84"/>
      <c r="AN887" s="84"/>
      <c r="AO887" s="84"/>
      <c r="AP887" s="84"/>
      <c r="AQ887" s="84"/>
    </row>
    <row r="888" spans="1:43" ht="15.75" customHeight="1" x14ac:dyDescent="0.25">
      <c r="A888" s="111"/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84"/>
      <c r="AM888" s="84"/>
      <c r="AN888" s="84"/>
      <c r="AO888" s="84"/>
      <c r="AP888" s="84"/>
      <c r="AQ888" s="84"/>
    </row>
    <row r="889" spans="1:43" ht="15.75" customHeight="1" x14ac:dyDescent="0.25">
      <c r="A889" s="111"/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84"/>
      <c r="AM889" s="84"/>
      <c r="AN889" s="84"/>
      <c r="AO889" s="84"/>
      <c r="AP889" s="84"/>
      <c r="AQ889" s="84"/>
    </row>
    <row r="890" spans="1:43" ht="15.75" customHeight="1" x14ac:dyDescent="0.25">
      <c r="A890" s="111"/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84"/>
      <c r="AM890" s="84"/>
      <c r="AN890" s="84"/>
      <c r="AO890" s="84"/>
      <c r="AP890" s="84"/>
      <c r="AQ890" s="84"/>
    </row>
    <row r="891" spans="1:43" ht="15.75" customHeight="1" x14ac:dyDescent="0.25">
      <c r="A891" s="111"/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84"/>
      <c r="AM891" s="84"/>
      <c r="AN891" s="84"/>
      <c r="AO891" s="84"/>
      <c r="AP891" s="84"/>
      <c r="AQ891" s="84"/>
    </row>
    <row r="892" spans="1:43" ht="15.75" customHeight="1" x14ac:dyDescent="0.25">
      <c r="A892" s="111"/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84"/>
      <c r="AM892" s="84"/>
      <c r="AN892" s="84"/>
      <c r="AO892" s="84"/>
      <c r="AP892" s="84"/>
      <c r="AQ892" s="84"/>
    </row>
    <row r="893" spans="1:43" ht="15.75" customHeight="1" x14ac:dyDescent="0.25">
      <c r="A893" s="111"/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84"/>
      <c r="AM893" s="84"/>
      <c r="AN893" s="84"/>
      <c r="AO893" s="84"/>
      <c r="AP893" s="84"/>
      <c r="AQ893" s="84"/>
    </row>
    <row r="894" spans="1:43" ht="15.75" customHeight="1" x14ac:dyDescent="0.25">
      <c r="A894" s="111"/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84"/>
      <c r="AM894" s="84"/>
      <c r="AN894" s="84"/>
      <c r="AO894" s="84"/>
      <c r="AP894" s="84"/>
      <c r="AQ894" s="84"/>
    </row>
    <row r="895" spans="1:43" ht="15.75" customHeight="1" x14ac:dyDescent="0.25">
      <c r="A895" s="111"/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84"/>
      <c r="AM895" s="84"/>
      <c r="AN895" s="84"/>
      <c r="AO895" s="84"/>
      <c r="AP895" s="84"/>
      <c r="AQ895" s="84"/>
    </row>
    <row r="896" spans="1:43" ht="15.75" customHeight="1" x14ac:dyDescent="0.25">
      <c r="A896" s="111"/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84"/>
      <c r="AM896" s="84"/>
      <c r="AN896" s="84"/>
      <c r="AO896" s="84"/>
      <c r="AP896" s="84"/>
      <c r="AQ896" s="84"/>
    </row>
    <row r="897" spans="1:43" ht="15.75" customHeight="1" x14ac:dyDescent="0.25">
      <c r="A897" s="111"/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84"/>
      <c r="AM897" s="84"/>
      <c r="AN897" s="84"/>
      <c r="AO897" s="84"/>
      <c r="AP897" s="84"/>
      <c r="AQ897" s="84"/>
    </row>
    <row r="898" spans="1:43" ht="15.75" customHeight="1" x14ac:dyDescent="0.25">
      <c r="A898" s="111"/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84"/>
      <c r="AM898" s="84"/>
      <c r="AN898" s="84"/>
      <c r="AO898" s="84"/>
      <c r="AP898" s="84"/>
      <c r="AQ898" s="84"/>
    </row>
    <row r="899" spans="1:43" ht="15.75" customHeight="1" x14ac:dyDescent="0.25">
      <c r="A899" s="111"/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84"/>
      <c r="AM899" s="84"/>
      <c r="AN899" s="84"/>
      <c r="AO899" s="84"/>
      <c r="AP899" s="84"/>
      <c r="AQ899" s="84"/>
    </row>
    <row r="900" spans="1:43" ht="15.75" customHeight="1" x14ac:dyDescent="0.25">
      <c r="A900" s="111"/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84"/>
      <c r="AM900" s="84"/>
      <c r="AN900" s="84"/>
      <c r="AO900" s="84"/>
      <c r="AP900" s="84"/>
      <c r="AQ900" s="84"/>
    </row>
    <row r="901" spans="1:43" ht="15.75" customHeight="1" x14ac:dyDescent="0.25">
      <c r="A901" s="111"/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84"/>
      <c r="AM901" s="84"/>
      <c r="AN901" s="84"/>
      <c r="AO901" s="84"/>
      <c r="AP901" s="84"/>
      <c r="AQ901" s="84"/>
    </row>
    <row r="902" spans="1:43" ht="15.75" customHeight="1" x14ac:dyDescent="0.25">
      <c r="A902" s="111"/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84"/>
      <c r="AM902" s="84"/>
      <c r="AN902" s="84"/>
      <c r="AO902" s="84"/>
      <c r="AP902" s="84"/>
      <c r="AQ902" s="84"/>
    </row>
    <row r="903" spans="1:43" ht="15.75" customHeight="1" x14ac:dyDescent="0.25">
      <c r="A903" s="111"/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84"/>
      <c r="AM903" s="84"/>
      <c r="AN903" s="84"/>
      <c r="AO903" s="84"/>
      <c r="AP903" s="84"/>
      <c r="AQ903" s="84"/>
    </row>
    <row r="904" spans="1:43" ht="15.75" customHeight="1" x14ac:dyDescent="0.25">
      <c r="A904" s="111"/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84"/>
      <c r="AM904" s="84"/>
      <c r="AN904" s="84"/>
      <c r="AO904" s="84"/>
      <c r="AP904" s="84"/>
      <c r="AQ904" s="84"/>
    </row>
    <row r="905" spans="1:43" ht="15.75" customHeight="1" x14ac:dyDescent="0.25">
      <c r="A905" s="111"/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84"/>
      <c r="AM905" s="84"/>
      <c r="AN905" s="84"/>
      <c r="AO905" s="84"/>
      <c r="AP905" s="84"/>
      <c r="AQ905" s="84"/>
    </row>
    <row r="906" spans="1:43" ht="15.75" customHeight="1" x14ac:dyDescent="0.25">
      <c r="A906" s="111"/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84"/>
      <c r="AM906" s="84"/>
      <c r="AN906" s="84"/>
      <c r="AO906" s="84"/>
      <c r="AP906" s="84"/>
      <c r="AQ906" s="84"/>
    </row>
    <row r="907" spans="1:43" ht="15.75" customHeight="1" x14ac:dyDescent="0.25">
      <c r="A907" s="111"/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84"/>
      <c r="AM907" s="84"/>
      <c r="AN907" s="84"/>
      <c r="AO907" s="84"/>
      <c r="AP907" s="84"/>
      <c r="AQ907" s="84"/>
    </row>
    <row r="908" spans="1:43" ht="15.75" customHeight="1" x14ac:dyDescent="0.25">
      <c r="A908" s="111"/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84"/>
      <c r="AM908" s="84"/>
      <c r="AN908" s="84"/>
      <c r="AO908" s="84"/>
      <c r="AP908" s="84"/>
      <c r="AQ908" s="84"/>
    </row>
    <row r="909" spans="1:43" ht="15.75" customHeight="1" x14ac:dyDescent="0.25">
      <c r="A909" s="111"/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84"/>
      <c r="AM909" s="84"/>
      <c r="AN909" s="84"/>
      <c r="AO909" s="84"/>
      <c r="AP909" s="84"/>
      <c r="AQ909" s="84"/>
    </row>
    <row r="910" spans="1:43" ht="15.75" customHeight="1" x14ac:dyDescent="0.25">
      <c r="A910" s="111"/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84"/>
      <c r="AM910" s="84"/>
      <c r="AN910" s="84"/>
      <c r="AO910" s="84"/>
      <c r="AP910" s="84"/>
      <c r="AQ910" s="84"/>
    </row>
    <row r="911" spans="1:43" ht="15.75" customHeight="1" x14ac:dyDescent="0.25">
      <c r="A911" s="111"/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84"/>
      <c r="AM911" s="84"/>
      <c r="AN911" s="84"/>
      <c r="AO911" s="84"/>
      <c r="AP911" s="84"/>
      <c r="AQ911" s="84"/>
    </row>
    <row r="912" spans="1:43" ht="15.75" customHeight="1" x14ac:dyDescent="0.25">
      <c r="A912" s="111"/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84"/>
      <c r="AM912" s="84"/>
      <c r="AN912" s="84"/>
      <c r="AO912" s="84"/>
      <c r="AP912" s="84"/>
      <c r="AQ912" s="84"/>
    </row>
    <row r="913" spans="1:43" ht="15.75" customHeight="1" x14ac:dyDescent="0.25">
      <c r="A913" s="111"/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84"/>
      <c r="AM913" s="84"/>
      <c r="AN913" s="84"/>
      <c r="AO913" s="84"/>
      <c r="AP913" s="84"/>
      <c r="AQ913" s="84"/>
    </row>
    <row r="914" spans="1:43" ht="15.75" customHeight="1" x14ac:dyDescent="0.25">
      <c r="A914" s="111"/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84"/>
      <c r="AM914" s="84"/>
      <c r="AN914" s="84"/>
      <c r="AO914" s="84"/>
      <c r="AP914" s="84"/>
      <c r="AQ914" s="84"/>
    </row>
    <row r="915" spans="1:43" ht="15.75" customHeight="1" x14ac:dyDescent="0.25">
      <c r="A915" s="111"/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84"/>
      <c r="AM915" s="84"/>
      <c r="AN915" s="84"/>
      <c r="AO915" s="84"/>
      <c r="AP915" s="84"/>
      <c r="AQ915" s="84"/>
    </row>
    <row r="916" spans="1:43" ht="15.75" customHeight="1" x14ac:dyDescent="0.25">
      <c r="A916" s="111"/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84"/>
      <c r="AM916" s="84"/>
      <c r="AN916" s="84"/>
      <c r="AO916" s="84"/>
      <c r="AP916" s="84"/>
      <c r="AQ916" s="84"/>
    </row>
    <row r="917" spans="1:43" ht="15.75" customHeight="1" x14ac:dyDescent="0.25">
      <c r="A917" s="111"/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84"/>
      <c r="AM917" s="84"/>
      <c r="AN917" s="84"/>
      <c r="AO917" s="84"/>
      <c r="AP917" s="84"/>
      <c r="AQ917" s="84"/>
    </row>
    <row r="918" spans="1:43" ht="15.75" customHeight="1" x14ac:dyDescent="0.25">
      <c r="A918" s="111"/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84"/>
      <c r="AM918" s="84"/>
      <c r="AN918" s="84"/>
      <c r="AO918" s="84"/>
      <c r="AP918" s="84"/>
      <c r="AQ918" s="84"/>
    </row>
    <row r="919" spans="1:43" ht="15.75" customHeight="1" x14ac:dyDescent="0.25">
      <c r="A919" s="111"/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84"/>
      <c r="AM919" s="84"/>
      <c r="AN919" s="84"/>
      <c r="AO919" s="84"/>
      <c r="AP919" s="84"/>
      <c r="AQ919" s="84"/>
    </row>
    <row r="920" spans="1:43" ht="15.75" customHeight="1" x14ac:dyDescent="0.25">
      <c r="A920" s="111"/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84"/>
      <c r="AM920" s="84"/>
      <c r="AN920" s="84"/>
      <c r="AO920" s="84"/>
      <c r="AP920" s="84"/>
      <c r="AQ920" s="84"/>
    </row>
    <row r="921" spans="1:43" ht="15.75" customHeight="1" x14ac:dyDescent="0.25">
      <c r="A921" s="111"/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84"/>
      <c r="AM921" s="84"/>
      <c r="AN921" s="84"/>
      <c r="AO921" s="84"/>
      <c r="AP921" s="84"/>
      <c r="AQ921" s="84"/>
    </row>
    <row r="922" spans="1:43" ht="15.75" customHeight="1" x14ac:dyDescent="0.25">
      <c r="A922" s="111"/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84"/>
      <c r="AM922" s="84"/>
      <c r="AN922" s="84"/>
      <c r="AO922" s="84"/>
      <c r="AP922" s="84"/>
      <c r="AQ922" s="84"/>
    </row>
    <row r="923" spans="1:43" ht="15.75" customHeight="1" x14ac:dyDescent="0.25">
      <c r="A923" s="111"/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84"/>
      <c r="AM923" s="84"/>
      <c r="AN923" s="84"/>
      <c r="AO923" s="84"/>
      <c r="AP923" s="84"/>
      <c r="AQ923" s="84"/>
    </row>
    <row r="924" spans="1:43" ht="15.75" customHeight="1" x14ac:dyDescent="0.25">
      <c r="A924" s="111"/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84"/>
      <c r="AM924" s="84"/>
      <c r="AN924" s="84"/>
      <c r="AO924" s="84"/>
      <c r="AP924" s="84"/>
      <c r="AQ924" s="84"/>
    </row>
    <row r="925" spans="1:43" ht="15.75" customHeight="1" x14ac:dyDescent="0.25">
      <c r="A925" s="111"/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84"/>
      <c r="AM925" s="84"/>
      <c r="AN925" s="84"/>
      <c r="AO925" s="84"/>
      <c r="AP925" s="84"/>
      <c r="AQ925" s="84"/>
    </row>
    <row r="926" spans="1:43" ht="15.75" customHeight="1" x14ac:dyDescent="0.25">
      <c r="A926" s="111"/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84"/>
      <c r="AM926" s="84"/>
      <c r="AN926" s="84"/>
      <c r="AO926" s="84"/>
      <c r="AP926" s="84"/>
      <c r="AQ926" s="84"/>
    </row>
    <row r="927" spans="1:43" ht="15.75" customHeight="1" x14ac:dyDescent="0.25">
      <c r="A927" s="111"/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84"/>
      <c r="AM927" s="84"/>
      <c r="AN927" s="84"/>
      <c r="AO927" s="84"/>
      <c r="AP927" s="84"/>
      <c r="AQ927" s="84"/>
    </row>
    <row r="928" spans="1:43" ht="15.75" customHeight="1" x14ac:dyDescent="0.25">
      <c r="A928" s="111"/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84"/>
      <c r="AM928" s="84"/>
      <c r="AN928" s="84"/>
      <c r="AO928" s="84"/>
      <c r="AP928" s="84"/>
      <c r="AQ928" s="84"/>
    </row>
    <row r="929" spans="1:43" ht="15.75" customHeight="1" x14ac:dyDescent="0.25">
      <c r="A929" s="111"/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84"/>
      <c r="AM929" s="84"/>
      <c r="AN929" s="84"/>
      <c r="AO929" s="84"/>
      <c r="AP929" s="84"/>
      <c r="AQ929" s="84"/>
    </row>
    <row r="930" spans="1:43" ht="15.75" customHeight="1" x14ac:dyDescent="0.25">
      <c r="A930" s="111"/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84"/>
      <c r="AM930" s="84"/>
      <c r="AN930" s="84"/>
      <c r="AO930" s="84"/>
      <c r="AP930" s="84"/>
      <c r="AQ930" s="84"/>
    </row>
    <row r="931" spans="1:43" ht="15.75" customHeight="1" x14ac:dyDescent="0.25">
      <c r="A931" s="111"/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84"/>
      <c r="AM931" s="84"/>
      <c r="AN931" s="84"/>
      <c r="AO931" s="84"/>
      <c r="AP931" s="84"/>
      <c r="AQ931" s="84"/>
    </row>
    <row r="932" spans="1:43" ht="15.75" customHeight="1" x14ac:dyDescent="0.25">
      <c r="A932" s="111"/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84"/>
      <c r="AM932" s="84"/>
      <c r="AN932" s="84"/>
      <c r="AO932" s="84"/>
      <c r="AP932" s="84"/>
      <c r="AQ932" s="84"/>
    </row>
    <row r="933" spans="1:43" ht="15.75" customHeight="1" x14ac:dyDescent="0.25">
      <c r="A933" s="111"/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84"/>
      <c r="AM933" s="84"/>
      <c r="AN933" s="84"/>
      <c r="AO933" s="84"/>
      <c r="AP933" s="84"/>
      <c r="AQ933" s="84"/>
    </row>
    <row r="934" spans="1:43" ht="15.75" customHeight="1" x14ac:dyDescent="0.25">
      <c r="A934" s="111"/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84"/>
      <c r="AM934" s="84"/>
      <c r="AN934" s="84"/>
      <c r="AO934" s="84"/>
      <c r="AP934" s="84"/>
      <c r="AQ934" s="84"/>
    </row>
    <row r="935" spans="1:43" ht="15.75" customHeight="1" x14ac:dyDescent="0.25">
      <c r="A935" s="111"/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84"/>
      <c r="AM935" s="84"/>
      <c r="AN935" s="84"/>
      <c r="AO935" s="84"/>
      <c r="AP935" s="84"/>
      <c r="AQ935" s="84"/>
    </row>
    <row r="936" spans="1:43" ht="15.75" customHeight="1" x14ac:dyDescent="0.25">
      <c r="A936" s="111"/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84"/>
      <c r="AM936" s="84"/>
      <c r="AN936" s="84"/>
      <c r="AO936" s="84"/>
      <c r="AP936" s="84"/>
      <c r="AQ936" s="84"/>
    </row>
    <row r="937" spans="1:43" ht="15.75" customHeight="1" x14ac:dyDescent="0.25">
      <c r="A937" s="111"/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84"/>
      <c r="AM937" s="84"/>
      <c r="AN937" s="84"/>
      <c r="AO937" s="84"/>
      <c r="AP937" s="84"/>
      <c r="AQ937" s="84"/>
    </row>
    <row r="938" spans="1:43" ht="15.75" customHeight="1" x14ac:dyDescent="0.25">
      <c r="A938" s="111"/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84"/>
      <c r="AM938" s="84"/>
      <c r="AN938" s="84"/>
      <c r="AO938" s="84"/>
      <c r="AP938" s="84"/>
      <c r="AQ938" s="84"/>
    </row>
    <row r="939" spans="1:43" ht="15.75" customHeight="1" x14ac:dyDescent="0.25">
      <c r="A939" s="111"/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84"/>
      <c r="AM939" s="84"/>
      <c r="AN939" s="84"/>
      <c r="AO939" s="84"/>
      <c r="AP939" s="84"/>
      <c r="AQ939" s="84"/>
    </row>
    <row r="940" spans="1:43" ht="15.75" customHeight="1" x14ac:dyDescent="0.25">
      <c r="A940" s="111"/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84"/>
      <c r="AM940" s="84"/>
      <c r="AN940" s="84"/>
      <c r="AO940" s="84"/>
      <c r="AP940" s="84"/>
      <c r="AQ940" s="84"/>
    </row>
    <row r="941" spans="1:43" ht="15.75" customHeight="1" x14ac:dyDescent="0.25">
      <c r="A941" s="111"/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84"/>
      <c r="AM941" s="84"/>
      <c r="AN941" s="84"/>
      <c r="AO941" s="84"/>
      <c r="AP941" s="84"/>
      <c r="AQ941" s="84"/>
    </row>
    <row r="942" spans="1:43" ht="15.75" customHeight="1" x14ac:dyDescent="0.25">
      <c r="A942" s="111"/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84"/>
      <c r="AM942" s="84"/>
      <c r="AN942" s="84"/>
      <c r="AO942" s="84"/>
      <c r="AP942" s="84"/>
      <c r="AQ942" s="84"/>
    </row>
    <row r="943" spans="1:43" ht="15.75" customHeight="1" x14ac:dyDescent="0.25">
      <c r="A943" s="111"/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84"/>
      <c r="AM943" s="84"/>
      <c r="AN943" s="84"/>
      <c r="AO943" s="84"/>
      <c r="AP943" s="84"/>
      <c r="AQ943" s="84"/>
    </row>
    <row r="944" spans="1:43" ht="15.75" customHeight="1" x14ac:dyDescent="0.25">
      <c r="A944" s="111"/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84"/>
      <c r="AM944" s="84"/>
      <c r="AN944" s="84"/>
      <c r="AO944" s="84"/>
      <c r="AP944" s="84"/>
      <c r="AQ944" s="84"/>
    </row>
    <row r="945" spans="1:43" ht="15.75" customHeight="1" x14ac:dyDescent="0.25">
      <c r="A945" s="111"/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84"/>
      <c r="AM945" s="84"/>
      <c r="AN945" s="84"/>
      <c r="AO945" s="84"/>
      <c r="AP945" s="84"/>
      <c r="AQ945" s="84"/>
    </row>
    <row r="946" spans="1:43" ht="15.75" customHeight="1" x14ac:dyDescent="0.25">
      <c r="A946" s="111"/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84"/>
      <c r="AM946" s="84"/>
      <c r="AN946" s="84"/>
      <c r="AO946" s="84"/>
      <c r="AP946" s="84"/>
      <c r="AQ946" s="84"/>
    </row>
    <row r="947" spans="1:43" ht="15.75" customHeight="1" x14ac:dyDescent="0.25">
      <c r="A947" s="111"/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84"/>
      <c r="AM947" s="84"/>
      <c r="AN947" s="84"/>
      <c r="AO947" s="84"/>
      <c r="AP947" s="84"/>
      <c r="AQ947" s="84"/>
    </row>
    <row r="948" spans="1:43" ht="15.75" customHeight="1" x14ac:dyDescent="0.25">
      <c r="A948" s="111"/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84"/>
      <c r="AM948" s="84"/>
      <c r="AN948" s="84"/>
      <c r="AO948" s="84"/>
      <c r="AP948" s="84"/>
      <c r="AQ948" s="84"/>
    </row>
    <row r="949" spans="1:43" ht="15.75" customHeight="1" x14ac:dyDescent="0.25">
      <c r="A949" s="111"/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84"/>
      <c r="AM949" s="84"/>
      <c r="AN949" s="84"/>
      <c r="AO949" s="84"/>
      <c r="AP949" s="84"/>
      <c r="AQ949" s="84"/>
    </row>
    <row r="950" spans="1:43" ht="15.75" customHeight="1" x14ac:dyDescent="0.25">
      <c r="A950" s="111"/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84"/>
      <c r="AM950" s="84"/>
      <c r="AN950" s="84"/>
      <c r="AO950" s="84"/>
      <c r="AP950" s="84"/>
      <c r="AQ950" s="84"/>
    </row>
    <row r="951" spans="1:43" ht="15.75" customHeight="1" x14ac:dyDescent="0.25">
      <c r="A951" s="111"/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84"/>
      <c r="AM951" s="84"/>
      <c r="AN951" s="84"/>
      <c r="AO951" s="84"/>
      <c r="AP951" s="84"/>
      <c r="AQ951" s="84"/>
    </row>
    <row r="952" spans="1:43" ht="15.75" customHeight="1" x14ac:dyDescent="0.25">
      <c r="A952" s="111"/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84"/>
      <c r="AM952" s="84"/>
      <c r="AN952" s="84"/>
      <c r="AO952" s="84"/>
      <c r="AP952" s="84"/>
      <c r="AQ952" s="84"/>
    </row>
    <row r="953" spans="1:43" ht="15.75" customHeight="1" x14ac:dyDescent="0.25">
      <c r="A953" s="111"/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84"/>
      <c r="AM953" s="84"/>
      <c r="AN953" s="84"/>
      <c r="AO953" s="84"/>
      <c r="AP953" s="84"/>
      <c r="AQ953" s="84"/>
    </row>
    <row r="954" spans="1:43" ht="15.75" customHeight="1" x14ac:dyDescent="0.25">
      <c r="A954" s="111"/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84"/>
      <c r="AM954" s="84"/>
      <c r="AN954" s="84"/>
      <c r="AO954" s="84"/>
      <c r="AP954" s="84"/>
      <c r="AQ954" s="84"/>
    </row>
    <row r="955" spans="1:43" ht="15.75" customHeight="1" x14ac:dyDescent="0.25">
      <c r="A955" s="111"/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84"/>
      <c r="AM955" s="84"/>
      <c r="AN955" s="84"/>
      <c r="AO955" s="84"/>
      <c r="AP955" s="84"/>
      <c r="AQ955" s="84"/>
    </row>
    <row r="956" spans="1:43" ht="15.75" customHeight="1" x14ac:dyDescent="0.25">
      <c r="A956" s="111"/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84"/>
      <c r="AM956" s="84"/>
      <c r="AN956" s="84"/>
      <c r="AO956" s="84"/>
      <c r="AP956" s="84"/>
      <c r="AQ956" s="84"/>
    </row>
    <row r="957" spans="1:43" ht="15.75" customHeight="1" x14ac:dyDescent="0.25">
      <c r="A957" s="111"/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84"/>
      <c r="AM957" s="84"/>
      <c r="AN957" s="84"/>
      <c r="AO957" s="84"/>
      <c r="AP957" s="84"/>
      <c r="AQ957" s="84"/>
    </row>
    <row r="958" spans="1:43" ht="15.75" customHeight="1" x14ac:dyDescent="0.25">
      <c r="A958" s="111"/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84"/>
      <c r="AM958" s="84"/>
      <c r="AN958" s="84"/>
      <c r="AO958" s="84"/>
      <c r="AP958" s="84"/>
      <c r="AQ958" s="84"/>
    </row>
    <row r="959" spans="1:43" ht="15.75" customHeight="1" x14ac:dyDescent="0.25">
      <c r="A959" s="111"/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84"/>
      <c r="AM959" s="84"/>
      <c r="AN959" s="84"/>
      <c r="AO959" s="84"/>
      <c r="AP959" s="84"/>
      <c r="AQ959" s="84"/>
    </row>
    <row r="960" spans="1:43" ht="15.75" customHeight="1" x14ac:dyDescent="0.25">
      <c r="A960" s="111"/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84"/>
      <c r="AM960" s="84"/>
      <c r="AN960" s="84"/>
      <c r="AO960" s="84"/>
      <c r="AP960" s="84"/>
      <c r="AQ960" s="84"/>
    </row>
    <row r="961" spans="1:43" ht="15.75" customHeight="1" x14ac:dyDescent="0.25">
      <c r="A961" s="111"/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84"/>
      <c r="AM961" s="84"/>
      <c r="AN961" s="84"/>
      <c r="AO961" s="84"/>
      <c r="AP961" s="84"/>
      <c r="AQ961" s="84"/>
    </row>
    <row r="962" spans="1:43" ht="15.75" customHeight="1" x14ac:dyDescent="0.25">
      <c r="A962" s="111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84"/>
      <c r="AM962" s="84"/>
      <c r="AN962" s="84"/>
      <c r="AO962" s="84"/>
      <c r="AP962" s="84"/>
      <c r="AQ962" s="84"/>
    </row>
    <row r="963" spans="1:43" ht="15.75" customHeight="1" x14ac:dyDescent="0.25">
      <c r="A963" s="111"/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84"/>
      <c r="AM963" s="84"/>
      <c r="AN963" s="84"/>
      <c r="AO963" s="84"/>
      <c r="AP963" s="84"/>
      <c r="AQ963" s="84"/>
    </row>
    <row r="964" spans="1:43" ht="15.75" customHeight="1" x14ac:dyDescent="0.25">
      <c r="A964" s="111"/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84"/>
      <c r="AM964" s="84"/>
      <c r="AN964" s="84"/>
      <c r="AO964" s="84"/>
      <c r="AP964" s="84"/>
      <c r="AQ964" s="84"/>
    </row>
    <row r="965" spans="1:43" ht="15.75" customHeight="1" x14ac:dyDescent="0.25">
      <c r="A965" s="111"/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84"/>
      <c r="AM965" s="84"/>
      <c r="AN965" s="84"/>
      <c r="AO965" s="84"/>
      <c r="AP965" s="84"/>
      <c r="AQ965" s="84"/>
    </row>
    <row r="966" spans="1:43" ht="15.75" customHeight="1" x14ac:dyDescent="0.25">
      <c r="A966" s="111"/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84"/>
      <c r="AM966" s="84"/>
      <c r="AN966" s="84"/>
      <c r="AO966" s="84"/>
      <c r="AP966" s="84"/>
      <c r="AQ966" s="84"/>
    </row>
    <row r="967" spans="1:43" ht="15.75" customHeight="1" x14ac:dyDescent="0.25">
      <c r="A967" s="111"/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84"/>
      <c r="AM967" s="84"/>
      <c r="AN967" s="84"/>
      <c r="AO967" s="84"/>
      <c r="AP967" s="84"/>
      <c r="AQ967" s="84"/>
    </row>
    <row r="968" spans="1:43" ht="15.75" customHeight="1" x14ac:dyDescent="0.25">
      <c r="A968" s="111"/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84"/>
      <c r="AM968" s="84"/>
      <c r="AN968" s="84"/>
      <c r="AO968" s="84"/>
      <c r="AP968" s="84"/>
      <c r="AQ968" s="84"/>
    </row>
    <row r="969" spans="1:43" ht="15.75" customHeight="1" x14ac:dyDescent="0.25">
      <c r="A969" s="111"/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84"/>
      <c r="AM969" s="84"/>
      <c r="AN969" s="84"/>
      <c r="AO969" s="84"/>
      <c r="AP969" s="84"/>
      <c r="AQ969" s="84"/>
    </row>
    <row r="970" spans="1:43" ht="15.75" customHeight="1" x14ac:dyDescent="0.25">
      <c r="A970" s="111"/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84"/>
      <c r="AM970" s="84"/>
      <c r="AN970" s="84"/>
      <c r="AO970" s="84"/>
      <c r="AP970" s="84"/>
      <c r="AQ970" s="84"/>
    </row>
    <row r="971" spans="1:43" ht="15.75" customHeight="1" x14ac:dyDescent="0.25">
      <c r="A971" s="111"/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84"/>
      <c r="AM971" s="84"/>
      <c r="AN971" s="84"/>
      <c r="AO971" s="84"/>
      <c r="AP971" s="84"/>
      <c r="AQ971" s="84"/>
    </row>
    <row r="972" spans="1:43" ht="15.75" customHeight="1" x14ac:dyDescent="0.25">
      <c r="A972" s="111"/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84"/>
      <c r="AM972" s="84"/>
      <c r="AN972" s="84"/>
      <c r="AO972" s="84"/>
      <c r="AP972" s="84"/>
      <c r="AQ972" s="84"/>
    </row>
    <row r="973" spans="1:43" ht="15.75" customHeight="1" x14ac:dyDescent="0.25">
      <c r="A973" s="111"/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84"/>
      <c r="AM973" s="84"/>
      <c r="AN973" s="84"/>
      <c r="AO973" s="84"/>
      <c r="AP973" s="84"/>
      <c r="AQ973" s="84"/>
    </row>
    <row r="974" spans="1:43" ht="15.75" customHeight="1" x14ac:dyDescent="0.25">
      <c r="A974" s="111"/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84"/>
      <c r="AM974" s="84"/>
      <c r="AN974" s="84"/>
      <c r="AO974" s="84"/>
      <c r="AP974" s="84"/>
      <c r="AQ974" s="84"/>
    </row>
    <row r="975" spans="1:43" ht="15.75" customHeight="1" x14ac:dyDescent="0.25">
      <c r="A975" s="111"/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84"/>
      <c r="AM975" s="84"/>
      <c r="AN975" s="84"/>
      <c r="AO975" s="84"/>
      <c r="AP975" s="84"/>
      <c r="AQ975" s="84"/>
    </row>
    <row r="976" spans="1:43" ht="15.75" customHeight="1" x14ac:dyDescent="0.25">
      <c r="A976" s="111"/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84"/>
      <c r="AM976" s="84"/>
      <c r="AN976" s="84"/>
      <c r="AO976" s="84"/>
      <c r="AP976" s="84"/>
      <c r="AQ976" s="84"/>
    </row>
    <row r="977" spans="1:43" ht="15.75" customHeight="1" x14ac:dyDescent="0.25">
      <c r="A977" s="111"/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84"/>
      <c r="AM977" s="84"/>
      <c r="AN977" s="84"/>
      <c r="AO977" s="84"/>
      <c r="AP977" s="84"/>
      <c r="AQ977" s="84"/>
    </row>
    <row r="978" spans="1:43" ht="15.75" customHeight="1" x14ac:dyDescent="0.25">
      <c r="A978" s="111"/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84"/>
      <c r="AM978" s="84"/>
      <c r="AN978" s="84"/>
      <c r="AO978" s="84"/>
      <c r="AP978" s="84"/>
      <c r="AQ978" s="84"/>
    </row>
    <row r="979" spans="1:43" ht="15.75" customHeight="1" x14ac:dyDescent="0.25">
      <c r="A979" s="111"/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84"/>
      <c r="AM979" s="84"/>
      <c r="AN979" s="84"/>
      <c r="AO979" s="84"/>
      <c r="AP979" s="84"/>
      <c r="AQ979" s="84"/>
    </row>
    <row r="980" spans="1:43" ht="15.75" customHeight="1" x14ac:dyDescent="0.25">
      <c r="A980" s="111"/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84"/>
      <c r="AM980" s="84"/>
      <c r="AN980" s="84"/>
      <c r="AO980" s="84"/>
      <c r="AP980" s="84"/>
      <c r="AQ980" s="84"/>
    </row>
    <row r="981" spans="1:43" ht="15.75" customHeight="1" x14ac:dyDescent="0.25">
      <c r="A981" s="111"/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84"/>
      <c r="AM981" s="84"/>
      <c r="AN981" s="84"/>
      <c r="AO981" s="84"/>
      <c r="AP981" s="84"/>
      <c r="AQ981" s="84"/>
    </row>
    <row r="982" spans="1:43" ht="15.75" customHeight="1" x14ac:dyDescent="0.25">
      <c r="A982" s="111"/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84"/>
      <c r="AM982" s="84"/>
      <c r="AN982" s="84"/>
      <c r="AO982" s="84"/>
      <c r="AP982" s="84"/>
      <c r="AQ982" s="84"/>
    </row>
    <row r="983" spans="1:43" ht="15.75" customHeight="1" x14ac:dyDescent="0.25">
      <c r="A983" s="111"/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84"/>
      <c r="AM983" s="84"/>
      <c r="AN983" s="84"/>
      <c r="AO983" s="84"/>
      <c r="AP983" s="84"/>
      <c r="AQ983" s="84"/>
    </row>
    <row r="984" spans="1:43" ht="15.75" customHeight="1" x14ac:dyDescent="0.25">
      <c r="A984" s="111"/>
      <c r="B984" s="8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84"/>
      <c r="AM984" s="84"/>
      <c r="AN984" s="84"/>
      <c r="AO984" s="84"/>
      <c r="AP984" s="84"/>
      <c r="AQ984" s="84"/>
    </row>
    <row r="985" spans="1:43" ht="15.75" customHeight="1" x14ac:dyDescent="0.25">
      <c r="A985" s="111"/>
      <c r="B985" s="8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84"/>
      <c r="AM985" s="84"/>
      <c r="AN985" s="84"/>
      <c r="AO985" s="84"/>
      <c r="AP985" s="84"/>
      <c r="AQ985" s="84"/>
    </row>
    <row r="986" spans="1:43" ht="15.75" customHeight="1" x14ac:dyDescent="0.25">
      <c r="A986" s="111"/>
      <c r="B986" s="8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84"/>
      <c r="AM986" s="84"/>
      <c r="AN986" s="84"/>
      <c r="AO986" s="84"/>
      <c r="AP986" s="84"/>
      <c r="AQ986" s="84"/>
    </row>
    <row r="987" spans="1:43" ht="15.75" customHeight="1" x14ac:dyDescent="0.25">
      <c r="A987" s="111"/>
      <c r="B987" s="8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84"/>
      <c r="AM987" s="84"/>
      <c r="AN987" s="84"/>
      <c r="AO987" s="84"/>
      <c r="AP987" s="84"/>
      <c r="AQ987" s="84"/>
    </row>
    <row r="988" spans="1:43" ht="15.75" customHeight="1" x14ac:dyDescent="0.25">
      <c r="A988" s="111"/>
      <c r="B988" s="8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  <c r="AA988" s="84"/>
      <c r="AB988" s="84"/>
      <c r="AC988" s="84"/>
      <c r="AD988" s="84"/>
      <c r="AE988" s="84"/>
      <c r="AF988" s="84"/>
      <c r="AG988" s="84"/>
      <c r="AH988" s="84"/>
      <c r="AI988" s="84"/>
      <c r="AJ988" s="84"/>
      <c r="AK988" s="84"/>
      <c r="AL988" s="84"/>
      <c r="AM988" s="84"/>
      <c r="AN988" s="84"/>
      <c r="AO988" s="84"/>
      <c r="AP988" s="84"/>
      <c r="AQ988" s="84"/>
    </row>
    <row r="989" spans="1:43" ht="15.75" customHeight="1" x14ac:dyDescent="0.25">
      <c r="A989" s="111"/>
      <c r="B989" s="8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  <c r="AA989" s="84"/>
      <c r="AB989" s="84"/>
      <c r="AC989" s="84"/>
      <c r="AD989" s="84"/>
      <c r="AE989" s="84"/>
      <c r="AF989" s="84"/>
      <c r="AG989" s="84"/>
      <c r="AH989" s="84"/>
      <c r="AI989" s="84"/>
      <c r="AJ989" s="84"/>
      <c r="AK989" s="84"/>
      <c r="AL989" s="84"/>
      <c r="AM989" s="84"/>
      <c r="AN989" s="84"/>
      <c r="AO989" s="84"/>
      <c r="AP989" s="84"/>
      <c r="AQ989" s="84"/>
    </row>
    <row r="990" spans="1:43" ht="15.75" customHeight="1" x14ac:dyDescent="0.25">
      <c r="A990" s="111"/>
      <c r="B990" s="8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  <c r="AA990" s="84"/>
      <c r="AB990" s="84"/>
      <c r="AC990" s="84"/>
      <c r="AD990" s="84"/>
      <c r="AE990" s="84"/>
      <c r="AF990" s="84"/>
      <c r="AG990" s="84"/>
      <c r="AH990" s="84"/>
      <c r="AI990" s="84"/>
      <c r="AJ990" s="84"/>
      <c r="AK990" s="84"/>
      <c r="AL990" s="84"/>
      <c r="AM990" s="84"/>
      <c r="AN990" s="84"/>
      <c r="AO990" s="84"/>
      <c r="AP990" s="84"/>
      <c r="AQ990" s="84"/>
    </row>
    <row r="991" spans="1:43" ht="15.75" customHeight="1" x14ac:dyDescent="0.25">
      <c r="A991" s="111"/>
      <c r="B991" s="8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  <c r="AA991" s="84"/>
      <c r="AB991" s="84"/>
      <c r="AC991" s="84"/>
      <c r="AD991" s="84"/>
      <c r="AE991" s="84"/>
      <c r="AF991" s="84"/>
      <c r="AG991" s="84"/>
      <c r="AH991" s="84"/>
      <c r="AI991" s="84"/>
      <c r="AJ991" s="84"/>
      <c r="AK991" s="84"/>
      <c r="AL991" s="84"/>
      <c r="AM991" s="84"/>
      <c r="AN991" s="84"/>
      <c r="AO991" s="84"/>
      <c r="AP991" s="84"/>
      <c r="AQ991" s="84"/>
    </row>
    <row r="992" spans="1:43" ht="15.75" customHeight="1" x14ac:dyDescent="0.25">
      <c r="A992" s="111"/>
      <c r="B992" s="8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  <c r="AA992" s="84"/>
      <c r="AB992" s="84"/>
      <c r="AC992" s="84"/>
      <c r="AD992" s="84"/>
      <c r="AE992" s="84"/>
      <c r="AF992" s="84"/>
      <c r="AG992" s="84"/>
      <c r="AH992" s="84"/>
      <c r="AI992" s="84"/>
      <c r="AJ992" s="84"/>
      <c r="AK992" s="84"/>
      <c r="AL992" s="84"/>
      <c r="AM992" s="84"/>
      <c r="AN992" s="84"/>
      <c r="AO992" s="84"/>
      <c r="AP992" s="84"/>
      <c r="AQ992" s="84"/>
    </row>
    <row r="993" spans="1:43" ht="15.75" customHeight="1" x14ac:dyDescent="0.25">
      <c r="A993" s="111"/>
      <c r="B993" s="8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  <c r="AA993" s="84"/>
      <c r="AB993" s="84"/>
      <c r="AC993" s="84"/>
      <c r="AD993" s="84"/>
      <c r="AE993" s="84"/>
      <c r="AF993" s="84"/>
      <c r="AG993" s="84"/>
      <c r="AH993" s="84"/>
      <c r="AI993" s="84"/>
      <c r="AJ993" s="84"/>
      <c r="AK993" s="84"/>
      <c r="AL993" s="84"/>
      <c r="AM993" s="84"/>
      <c r="AN993" s="84"/>
      <c r="AO993" s="84"/>
      <c r="AP993" s="84"/>
      <c r="AQ993" s="84"/>
    </row>
    <row r="994" spans="1:43" ht="15.75" customHeight="1" x14ac:dyDescent="0.25">
      <c r="A994" s="111"/>
      <c r="B994" s="8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  <c r="AA994" s="84"/>
      <c r="AB994" s="84"/>
      <c r="AC994" s="84"/>
      <c r="AD994" s="84"/>
      <c r="AE994" s="84"/>
      <c r="AF994" s="84"/>
      <c r="AG994" s="84"/>
      <c r="AH994" s="84"/>
      <c r="AI994" s="84"/>
      <c r="AJ994" s="84"/>
      <c r="AK994" s="84"/>
      <c r="AL994" s="84"/>
      <c r="AM994" s="84"/>
      <c r="AN994" s="84"/>
      <c r="AO994" s="84"/>
      <c r="AP994" s="84"/>
      <c r="AQ994" s="84"/>
    </row>
    <row r="995" spans="1:43" ht="15.75" customHeight="1" x14ac:dyDescent="0.25">
      <c r="A995" s="111"/>
      <c r="B995" s="8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  <c r="AA995" s="84"/>
      <c r="AB995" s="84"/>
      <c r="AC995" s="84"/>
      <c r="AD995" s="84"/>
      <c r="AE995" s="84"/>
      <c r="AF995" s="84"/>
      <c r="AG995" s="84"/>
      <c r="AH995" s="84"/>
      <c r="AI995" s="84"/>
      <c r="AJ995" s="84"/>
      <c r="AK995" s="84"/>
      <c r="AL995" s="84"/>
      <c r="AM995" s="84"/>
      <c r="AN995" s="84"/>
      <c r="AO995" s="84"/>
      <c r="AP995" s="84"/>
      <c r="AQ995" s="84"/>
    </row>
    <row r="996" spans="1:43" ht="15.75" customHeight="1" x14ac:dyDescent="0.25">
      <c r="A996" s="111"/>
      <c r="B996" s="8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  <c r="AA996" s="84"/>
      <c r="AB996" s="84"/>
      <c r="AC996" s="84"/>
      <c r="AD996" s="84"/>
      <c r="AE996" s="84"/>
      <c r="AF996" s="84"/>
      <c r="AG996" s="84"/>
      <c r="AH996" s="84"/>
      <c r="AI996" s="84"/>
      <c r="AJ996" s="84"/>
      <c r="AK996" s="84"/>
      <c r="AL996" s="84"/>
      <c r="AM996" s="84"/>
      <c r="AN996" s="84"/>
      <c r="AO996" s="84"/>
      <c r="AP996" s="84"/>
      <c r="AQ996" s="84"/>
    </row>
    <row r="997" spans="1:43" ht="15.75" customHeight="1" x14ac:dyDescent="0.25">
      <c r="A997" s="111"/>
      <c r="B997" s="8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  <c r="AA997" s="84"/>
      <c r="AB997" s="84"/>
      <c r="AC997" s="84"/>
      <c r="AD997" s="84"/>
      <c r="AE997" s="84"/>
      <c r="AF997" s="84"/>
      <c r="AG997" s="84"/>
      <c r="AH997" s="84"/>
      <c r="AI997" s="84"/>
      <c r="AJ997" s="84"/>
      <c r="AK997" s="84"/>
      <c r="AL997" s="84"/>
      <c r="AM997" s="84"/>
      <c r="AN997" s="84"/>
      <c r="AO997" s="84"/>
      <c r="AP997" s="84"/>
      <c r="AQ997" s="84"/>
    </row>
    <row r="998" spans="1:43" ht="15.75" customHeight="1" x14ac:dyDescent="0.25">
      <c r="A998" s="111"/>
      <c r="B998" s="8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  <c r="AA998" s="84"/>
      <c r="AB998" s="84"/>
      <c r="AC998" s="84"/>
      <c r="AD998" s="84"/>
      <c r="AE998" s="84"/>
      <c r="AF998" s="84"/>
      <c r="AG998" s="84"/>
      <c r="AH998" s="84"/>
      <c r="AI998" s="84"/>
      <c r="AJ998" s="84"/>
      <c r="AK998" s="84"/>
      <c r="AL998" s="84"/>
      <c r="AM998" s="84"/>
      <c r="AN998" s="84"/>
      <c r="AO998" s="84"/>
      <c r="AP998" s="84"/>
      <c r="AQ998" s="84"/>
    </row>
    <row r="999" spans="1:43" ht="15.75" customHeight="1" x14ac:dyDescent="0.25">
      <c r="A999" s="111"/>
      <c r="B999" s="8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  <c r="AA999" s="84"/>
      <c r="AB999" s="84"/>
      <c r="AC999" s="84"/>
      <c r="AD999" s="84"/>
      <c r="AE999" s="84"/>
      <c r="AF999" s="84"/>
      <c r="AG999" s="84"/>
      <c r="AH999" s="84"/>
      <c r="AI999" s="84"/>
      <c r="AJ999" s="84"/>
      <c r="AK999" s="84"/>
      <c r="AL999" s="84"/>
      <c r="AM999" s="84"/>
      <c r="AN999" s="84"/>
      <c r="AO999" s="84"/>
      <c r="AP999" s="84"/>
      <c r="AQ999" s="84"/>
    </row>
    <row r="1000" spans="1:43" ht="15.75" customHeight="1" x14ac:dyDescent="0.25">
      <c r="A1000" s="111"/>
      <c r="B1000" s="84"/>
      <c r="C1000" s="84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  <c r="AA1000" s="84"/>
      <c r="AB1000" s="84"/>
      <c r="AC1000" s="84"/>
      <c r="AD1000" s="84"/>
      <c r="AE1000" s="84"/>
      <c r="AF1000" s="84"/>
      <c r="AG1000" s="84"/>
      <c r="AH1000" s="84"/>
      <c r="AI1000" s="84"/>
      <c r="AJ1000" s="84"/>
      <c r="AK1000" s="84"/>
      <c r="AL1000" s="84"/>
      <c r="AM1000" s="84"/>
      <c r="AN1000" s="84"/>
      <c r="AO1000" s="84"/>
      <c r="AP1000" s="84"/>
      <c r="AQ1000" s="84"/>
    </row>
  </sheetData>
  <mergeCells count="2">
    <mergeCell ref="C27:G27"/>
    <mergeCell ref="E30:G30"/>
  </mergeCells>
  <pageMargins left="0.19685039370078741" right="0.19685039370078741" top="0.39370078740157483" bottom="0.39370078740157483" header="0" footer="0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8</vt:i4>
      </vt:variant>
    </vt:vector>
  </HeadingPairs>
  <TitlesOfParts>
    <vt:vector size="8" baseType="lpstr">
      <vt:lpstr>Kapacitny model</vt:lpstr>
      <vt:lpstr>SAS</vt:lpstr>
      <vt:lpstr>UH</vt:lpstr>
      <vt:lpstr>NN-1 dnove</vt:lpstr>
      <vt:lpstr>NN-operácie</vt:lpstr>
      <vt:lpstr>SVLZ </vt:lpstr>
      <vt:lpstr> pôrody</vt:lpstr>
      <vt:lpstr>SVLZ_suhrn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Zuzana Majerčíková Kasmanová</dc:creator>
  <cp:lastModifiedBy>Office Lic</cp:lastModifiedBy>
  <dcterms:created xsi:type="dcterms:W3CDTF">2021-10-12T09:33:19Z</dcterms:created>
  <dcterms:modified xsi:type="dcterms:W3CDTF">2023-09-28T13:21:51Z</dcterms:modified>
</cp:coreProperties>
</file>